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jacksu/Desktop/BR-data-integration/"/>
    </mc:Choice>
  </mc:AlternateContent>
  <xr:revisionPtr revIDLastSave="0" documentId="13_ncr:1_{BD84F4CA-AF8D-2D4A-AF26-A152FDD82B20}" xr6:coauthVersionLast="47" xr6:coauthVersionMax="47" xr10:uidLastSave="{00000000-0000-0000-0000-000000000000}"/>
  <bookViews>
    <workbookView xWindow="10760" yWindow="2080" windowWidth="25200" windowHeight="17000" activeTab="1" xr2:uid="{00000000-000D-0000-FFFF-FFFF00000000}"/>
  </bookViews>
  <sheets>
    <sheet name="Summary" sheetId="3" r:id="rId1"/>
    <sheet name="tab1" sheetId="6" r:id="rId2"/>
    <sheet name="Calculations" sheetId="2" state="hidden" r:id="rId3"/>
  </sheets>
  <externalReferences>
    <externalReference r:id="rId4"/>
  </externalReferences>
  <definedNames>
    <definedName name="lstMetrics">OFFSET(#REF!,0,0,COUNTA(#REF!))</definedName>
    <definedName name="lstYears">OFFSET(#REF!,0,1,1,COUNTA(#REF!)-1)</definedName>
    <definedName name="SelectedYear">Summary!$K$2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6" i="6" l="1"/>
  <c r="N56" i="6"/>
  <c r="M56" i="6"/>
  <c r="L56" i="6"/>
  <c r="K56" i="6"/>
  <c r="J56" i="6"/>
  <c r="I56" i="6"/>
  <c r="H56" i="6"/>
  <c r="G56" i="6"/>
  <c r="F56" i="6"/>
  <c r="E56" i="6"/>
  <c r="D56" i="6"/>
  <c r="Q55" i="6"/>
  <c r="Q54" i="6"/>
  <c r="Q53" i="6"/>
  <c r="Q56" i="6" s="1"/>
  <c r="O51" i="6"/>
  <c r="N51" i="6"/>
  <c r="M51" i="6"/>
  <c r="L51" i="6"/>
  <c r="K51" i="6"/>
  <c r="J51" i="6"/>
  <c r="I51" i="6"/>
  <c r="H51" i="6"/>
  <c r="G51" i="6"/>
  <c r="F51" i="6"/>
  <c r="E51" i="6"/>
  <c r="D51" i="6"/>
  <c r="Q50" i="6"/>
  <c r="Q49" i="6"/>
  <c r="Q48" i="6"/>
  <c r="O46" i="6"/>
  <c r="N46" i="6"/>
  <c r="M46" i="6"/>
  <c r="E46" i="6"/>
  <c r="D46" i="6"/>
  <c r="Q45" i="6"/>
  <c r="Q46" i="6" s="1"/>
  <c r="O45" i="6"/>
  <c r="N45" i="6"/>
  <c r="M45" i="6"/>
  <c r="L45" i="6"/>
  <c r="L46" i="6" s="1"/>
  <c r="K45" i="6"/>
  <c r="K46" i="6" s="1"/>
  <c r="J45" i="6"/>
  <c r="J46" i="6" s="1"/>
  <c r="I45" i="6"/>
  <c r="I46" i="6" s="1"/>
  <c r="H45" i="6"/>
  <c r="H46" i="6" s="1"/>
  <c r="G45" i="6"/>
  <c r="G46" i="6" s="1"/>
  <c r="F45" i="6"/>
  <c r="F46" i="6" s="1"/>
  <c r="E45" i="6"/>
  <c r="D45" i="6"/>
  <c r="Q44" i="6"/>
  <c r="Q43" i="6"/>
  <c r="Q42" i="6"/>
  <c r="N40" i="6"/>
  <c r="M40" i="6"/>
  <c r="L40" i="6"/>
  <c r="D40" i="6"/>
  <c r="Q39" i="6"/>
  <c r="O39" i="6"/>
  <c r="O40" i="6" s="1"/>
  <c r="N39" i="6"/>
  <c r="M39" i="6"/>
  <c r="L39" i="6"/>
  <c r="K39" i="6"/>
  <c r="K40" i="6" s="1"/>
  <c r="J39" i="6"/>
  <c r="J40" i="6" s="1"/>
  <c r="I39" i="6"/>
  <c r="I40" i="6" s="1"/>
  <c r="H39" i="6"/>
  <c r="H40" i="6" s="1"/>
  <c r="G39" i="6"/>
  <c r="G40" i="6" s="1"/>
  <c r="F39" i="6"/>
  <c r="F40" i="6" s="1"/>
  <c r="E39" i="6"/>
  <c r="E40" i="6" s="1"/>
  <c r="D39" i="6"/>
  <c r="Q38" i="6"/>
  <c r="Q37" i="6"/>
  <c r="Q36" i="6"/>
  <c r="M34" i="6"/>
  <c r="L34" i="6"/>
  <c r="K34" i="6"/>
  <c r="Q33" i="6"/>
  <c r="O33" i="6"/>
  <c r="O34" i="6" s="1"/>
  <c r="N33" i="6"/>
  <c r="N34" i="6" s="1"/>
  <c r="M33" i="6"/>
  <c r="L33" i="6"/>
  <c r="K33" i="6"/>
  <c r="J33" i="6"/>
  <c r="I33" i="6"/>
  <c r="H33" i="6"/>
  <c r="G33" i="6"/>
  <c r="F33" i="6"/>
  <c r="F34" i="6" s="1"/>
  <c r="E33" i="6"/>
  <c r="E34" i="6" s="1"/>
  <c r="D33" i="6"/>
  <c r="D34" i="6" s="1"/>
  <c r="Q32" i="6"/>
  <c r="O32" i="6"/>
  <c r="N32" i="6"/>
  <c r="M32" i="6"/>
  <c r="L32" i="6"/>
  <c r="K32" i="6"/>
  <c r="J32" i="6"/>
  <c r="J34" i="6" s="1"/>
  <c r="I32" i="6"/>
  <c r="I34" i="6" s="1"/>
  <c r="H32" i="6"/>
  <c r="H34" i="6" s="1"/>
  <c r="G32" i="6"/>
  <c r="G34" i="6" s="1"/>
  <c r="F32" i="6"/>
  <c r="E32" i="6"/>
  <c r="D32" i="6"/>
  <c r="Q31" i="6"/>
  <c r="Q30" i="6"/>
  <c r="Q29" i="6"/>
  <c r="N27" i="6"/>
  <c r="M27" i="6"/>
  <c r="D27" i="6"/>
  <c r="O26" i="6"/>
  <c r="N26" i="6"/>
  <c r="M26" i="6"/>
  <c r="L26" i="6"/>
  <c r="K26" i="6"/>
  <c r="J26" i="6"/>
  <c r="I26" i="6"/>
  <c r="H26" i="6"/>
  <c r="G26" i="6"/>
  <c r="F26" i="6"/>
  <c r="E26" i="6"/>
  <c r="D26" i="6"/>
  <c r="Q25" i="6"/>
  <c r="Q26" i="6" s="1"/>
  <c r="Q27" i="6" s="1"/>
  <c r="Q24" i="6"/>
  <c r="Q23" i="6"/>
  <c r="Q21" i="6"/>
  <c r="O21" i="6"/>
  <c r="N21" i="6"/>
  <c r="M21" i="6"/>
  <c r="L21" i="6"/>
  <c r="G21" i="6"/>
  <c r="F21" i="6"/>
  <c r="E21" i="6"/>
  <c r="D21" i="6"/>
  <c r="Q20" i="6"/>
  <c r="Q19" i="6"/>
  <c r="Q18" i="6"/>
  <c r="Q17" i="6"/>
  <c r="O17" i="6"/>
  <c r="N17" i="6"/>
  <c r="M17" i="6"/>
  <c r="L17" i="6"/>
  <c r="K17" i="6"/>
  <c r="K21" i="6" s="1"/>
  <c r="J17" i="6"/>
  <c r="J21" i="6" s="1"/>
  <c r="I17" i="6"/>
  <c r="I21" i="6" s="1"/>
  <c r="H17" i="6"/>
  <c r="H21" i="6" s="1"/>
  <c r="G17" i="6"/>
  <c r="F17" i="6"/>
  <c r="E17" i="6"/>
  <c r="D17" i="6"/>
  <c r="Q15" i="6"/>
  <c r="N15" i="6"/>
  <c r="M15" i="6"/>
  <c r="L15" i="6"/>
  <c r="L27" i="6" s="1"/>
  <c r="K15" i="6"/>
  <c r="D15" i="6"/>
  <c r="Q14" i="6"/>
  <c r="Q13" i="6"/>
  <c r="O13" i="6"/>
  <c r="O15" i="6" s="1"/>
  <c r="O27" i="6" s="1"/>
  <c r="N13" i="6"/>
  <c r="M13" i="6"/>
  <c r="L13" i="6"/>
  <c r="K13" i="6"/>
  <c r="J13" i="6"/>
  <c r="I13" i="6"/>
  <c r="H13" i="6"/>
  <c r="G13" i="6"/>
  <c r="G15" i="6" s="1"/>
  <c r="G27" i="6" s="1"/>
  <c r="F13" i="6"/>
  <c r="F15" i="6" s="1"/>
  <c r="F27" i="6" s="1"/>
  <c r="E13" i="6"/>
  <c r="E15" i="6" s="1"/>
  <c r="E27" i="6" s="1"/>
  <c r="D13" i="6"/>
  <c r="Q12" i="6"/>
  <c r="Q11" i="6"/>
  <c r="O11" i="6"/>
  <c r="N11" i="6"/>
  <c r="M11" i="6"/>
  <c r="L11" i="6"/>
  <c r="K11" i="6"/>
  <c r="J11" i="6"/>
  <c r="J15" i="6" s="1"/>
  <c r="J27" i="6" s="1"/>
  <c r="I11" i="6"/>
  <c r="I15" i="6" s="1"/>
  <c r="I27" i="6" s="1"/>
  <c r="H11" i="6"/>
  <c r="H15" i="6" s="1"/>
  <c r="H27" i="6" s="1"/>
  <c r="G11" i="6"/>
  <c r="F11" i="6"/>
  <c r="E11" i="6"/>
  <c r="D11" i="6"/>
  <c r="Q8" i="6"/>
  <c r="Q7" i="6"/>
  <c r="O7" i="6"/>
  <c r="N7" i="6"/>
  <c r="M7" i="6"/>
  <c r="L7" i="6"/>
  <c r="K7" i="6"/>
  <c r="J7" i="6"/>
  <c r="I7" i="6"/>
  <c r="H7" i="6"/>
  <c r="G7" i="6"/>
  <c r="G8" i="6" s="1"/>
  <c r="F7" i="6"/>
  <c r="E7" i="6"/>
  <c r="D7" i="6"/>
  <c r="Q6" i="6"/>
  <c r="I6" i="6"/>
  <c r="I8" i="6" s="1"/>
  <c r="I58" i="6" s="1"/>
  <c r="H6" i="6"/>
  <c r="H8" i="6" s="1"/>
  <c r="H58" i="6" s="1"/>
  <c r="G6" i="6"/>
  <c r="O5" i="6"/>
  <c r="O6" i="6" s="1"/>
  <c r="O8" i="6" s="1"/>
  <c r="O58" i="6" s="1"/>
  <c r="N5" i="6"/>
  <c r="N6" i="6" s="1"/>
  <c r="N8" i="6" s="1"/>
  <c r="M5" i="6"/>
  <c r="M6" i="6" s="1"/>
  <c r="M8" i="6" s="1"/>
  <c r="M58" i="6" s="1"/>
  <c r="L5" i="6"/>
  <c r="L6" i="6" s="1"/>
  <c r="L8" i="6" s="1"/>
  <c r="K5" i="6"/>
  <c r="K6" i="6" s="1"/>
  <c r="K8" i="6" s="1"/>
  <c r="J5" i="6"/>
  <c r="J6" i="6" s="1"/>
  <c r="J8" i="6" s="1"/>
  <c r="J58" i="6" s="1"/>
  <c r="I5" i="6"/>
  <c r="H5" i="6"/>
  <c r="G5" i="6"/>
  <c r="F5" i="6"/>
  <c r="F6" i="6" s="1"/>
  <c r="F8" i="6" s="1"/>
  <c r="F58" i="6" s="1"/>
  <c r="E5" i="6"/>
  <c r="E6" i="6" s="1"/>
  <c r="E8" i="6" s="1"/>
  <c r="D5" i="6"/>
  <c r="D6" i="6" s="1"/>
  <c r="D8" i="6" s="1"/>
  <c r="O4" i="6"/>
  <c r="N4" i="6"/>
  <c r="M4" i="6"/>
  <c r="L4" i="6"/>
  <c r="K4" i="6"/>
  <c r="J4" i="6"/>
  <c r="I4" i="6"/>
  <c r="H4" i="6"/>
  <c r="G4" i="6"/>
  <c r="F4" i="6"/>
  <c r="E4" i="6"/>
  <c r="D4" i="6"/>
  <c r="Q3" i="6"/>
  <c r="Q51" i="6" l="1"/>
  <c r="Q34" i="6"/>
  <c r="Q40" i="6"/>
  <c r="E58" i="6"/>
  <c r="Q58" i="6"/>
  <c r="K27" i="6"/>
  <c r="K58" i="6" s="1"/>
  <c r="L58" i="6"/>
  <c r="G58" i="6"/>
  <c r="D58" i="6"/>
  <c r="N58" i="6"/>
  <c r="K2" i="3" l="1"/>
  <c r="F15" i="3" l="1"/>
  <c r="B39" i="2" l="1"/>
  <c r="G39" i="2" s="1"/>
  <c r="A32" i="2"/>
  <c r="A33" i="2"/>
  <c r="A34" i="2"/>
  <c r="A35" i="2"/>
  <c r="A36" i="2"/>
  <c r="A37" i="2"/>
  <c r="A38" i="2"/>
  <c r="A39" i="2"/>
  <c r="F39" i="2" l="1"/>
  <c r="E39" i="2"/>
  <c r="C39" i="2"/>
  <c r="D39" i="2"/>
  <c r="D15" i="3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3" s="1"/>
  <c r="B9" i="2" l="1"/>
  <c r="A9" i="2" s="1"/>
  <c r="B10" i="2"/>
  <c r="B11" i="2"/>
  <c r="A11" i="2" s="1"/>
  <c r="B12" i="2"/>
  <c r="A12" i="2" s="1"/>
  <c r="B8" i="2"/>
  <c r="A8" i="2" s="1"/>
  <c r="B17" i="3"/>
  <c r="B19" i="3"/>
  <c r="B21" i="3"/>
  <c r="B23" i="3"/>
  <c r="B25" i="3"/>
  <c r="B27" i="3"/>
  <c r="B29" i="3"/>
  <c r="B30" i="2"/>
  <c r="B31" i="2"/>
  <c r="B32" i="2"/>
  <c r="B33" i="2"/>
  <c r="B34" i="2"/>
  <c r="B35" i="2"/>
  <c r="B36" i="3" s="1"/>
  <c r="F36" i="3" s="1"/>
  <c r="B36" i="2"/>
  <c r="B37" i="2"/>
  <c r="B38" i="2"/>
  <c r="B40" i="3"/>
  <c r="F40" i="3" s="1"/>
  <c r="B16" i="3"/>
  <c r="B18" i="3"/>
  <c r="B20" i="3"/>
  <c r="B22" i="3"/>
  <c r="B24" i="3"/>
  <c r="B26" i="3"/>
  <c r="B28" i="3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H7" i="3"/>
  <c r="C3" i="2"/>
  <c r="C4" i="2" s="1"/>
  <c r="B39" i="3" l="1"/>
  <c r="F39" i="3" s="1"/>
  <c r="F38" i="2"/>
  <c r="D38" i="2"/>
  <c r="C38" i="2"/>
  <c r="E38" i="2"/>
  <c r="G38" i="2"/>
  <c r="B38" i="3"/>
  <c r="F38" i="3" s="1"/>
  <c r="D37" i="2"/>
  <c r="C37" i="2"/>
  <c r="G37" i="2"/>
  <c r="F37" i="2"/>
  <c r="E37" i="2"/>
  <c r="B37" i="3"/>
  <c r="F37" i="3" s="1"/>
  <c r="E36" i="2"/>
  <c r="D36" i="2"/>
  <c r="C36" i="2"/>
  <c r="G36" i="2"/>
  <c r="F36" i="2"/>
  <c r="B33" i="3"/>
  <c r="F33" i="3" s="1"/>
  <c r="E32" i="2"/>
  <c r="F32" i="2"/>
  <c r="G32" i="2"/>
  <c r="D32" i="2"/>
  <c r="C32" i="2"/>
  <c r="G35" i="2"/>
  <c r="F35" i="2"/>
  <c r="D35" i="2"/>
  <c r="C35" i="2"/>
  <c r="E35" i="2"/>
  <c r="B32" i="3"/>
  <c r="F32" i="3" s="1"/>
  <c r="G31" i="2"/>
  <c r="D31" i="2"/>
  <c r="C31" i="2"/>
  <c r="E31" i="2"/>
  <c r="F31" i="2"/>
  <c r="A10" i="2"/>
  <c r="F7" i="3"/>
  <c r="B35" i="3"/>
  <c r="F35" i="3" s="1"/>
  <c r="F34" i="2"/>
  <c r="E34" i="2"/>
  <c r="G34" i="2"/>
  <c r="D34" i="2"/>
  <c r="C34" i="2"/>
  <c r="B31" i="3"/>
  <c r="F31" i="3" s="1"/>
  <c r="F30" i="2"/>
  <c r="D30" i="2"/>
  <c r="C30" i="2"/>
  <c r="E30" i="2"/>
  <c r="G30" i="2"/>
  <c r="B34" i="3"/>
  <c r="F34" i="3" s="1"/>
  <c r="D33" i="2"/>
  <c r="C33" i="2"/>
  <c r="E33" i="2"/>
  <c r="G33" i="2"/>
  <c r="F33" i="2"/>
  <c r="D7" i="3"/>
  <c r="B7" i="3"/>
  <c r="J7" i="3"/>
  <c r="G7" i="2"/>
  <c r="F7" i="2" s="1"/>
  <c r="E7" i="2" s="1"/>
  <c r="D7" i="2" s="1"/>
  <c r="C7" i="2" s="1"/>
  <c r="D4" i="2"/>
  <c r="D3" i="2"/>
  <c r="G6" i="2" l="1"/>
  <c r="G29" i="2" s="1"/>
  <c r="G15" i="2" l="1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D33" i="3"/>
  <c r="H33" i="3" s="1"/>
  <c r="D35" i="3"/>
  <c r="H35" i="3" s="1"/>
  <c r="D37" i="3"/>
  <c r="H37" i="3" s="1"/>
  <c r="D39" i="3"/>
  <c r="H39" i="3" s="1"/>
  <c r="D32" i="3"/>
  <c r="H32" i="3" s="1"/>
  <c r="D34" i="3"/>
  <c r="H34" i="3" s="1"/>
  <c r="D36" i="3"/>
  <c r="H36" i="3" s="1"/>
  <c r="D38" i="3"/>
  <c r="H38" i="3" s="1"/>
  <c r="D30" i="3"/>
  <c r="G8" i="2"/>
  <c r="B8" i="3" s="1"/>
  <c r="G9" i="2"/>
  <c r="D8" i="3" s="1"/>
  <c r="G10" i="2"/>
  <c r="F8" i="3" s="1"/>
  <c r="G11" i="2"/>
  <c r="H8" i="3" s="1"/>
  <c r="G12" i="2"/>
  <c r="J8" i="3" s="1"/>
  <c r="D31" i="3"/>
  <c r="H31" i="3" s="1"/>
  <c r="D40" i="3"/>
  <c r="H40" i="3" s="1"/>
  <c r="F6" i="2"/>
  <c r="F29" i="2" s="1"/>
  <c r="F30" i="3" s="1"/>
  <c r="H30" i="3" l="1"/>
  <c r="D24" i="3"/>
  <c r="D29" i="3"/>
  <c r="D21" i="3"/>
  <c r="D22" i="3"/>
  <c r="D27" i="3"/>
  <c r="D19" i="3"/>
  <c r="D17" i="3"/>
  <c r="D28" i="3"/>
  <c r="D20" i="3"/>
  <c r="D25" i="3"/>
  <c r="D26" i="3"/>
  <c r="D18" i="3"/>
  <c r="D23" i="3"/>
  <c r="D16" i="3"/>
  <c r="F15" i="2"/>
  <c r="F16" i="3" s="1"/>
  <c r="F16" i="2"/>
  <c r="F17" i="3" s="1"/>
  <c r="F18" i="2"/>
  <c r="F19" i="3" s="1"/>
  <c r="F20" i="2"/>
  <c r="F21" i="3" s="1"/>
  <c r="F22" i="2"/>
  <c r="F23" i="3" s="1"/>
  <c r="F24" i="2"/>
  <c r="F25" i="3" s="1"/>
  <c r="F26" i="2"/>
  <c r="F27" i="3" s="1"/>
  <c r="F28" i="2"/>
  <c r="F29" i="3" s="1"/>
  <c r="F17" i="2"/>
  <c r="F18" i="3" s="1"/>
  <c r="F19" i="2"/>
  <c r="F20" i="3" s="1"/>
  <c r="F21" i="2"/>
  <c r="F22" i="3" s="1"/>
  <c r="F23" i="2"/>
  <c r="F24" i="3" s="1"/>
  <c r="F25" i="2"/>
  <c r="F26" i="3" s="1"/>
  <c r="F27" i="2"/>
  <c r="F28" i="3" s="1"/>
  <c r="F8" i="2"/>
  <c r="F9" i="2"/>
  <c r="H9" i="2" s="1"/>
  <c r="F10" i="2"/>
  <c r="F11" i="2"/>
  <c r="H11" i="2" s="1"/>
  <c r="F12" i="2"/>
  <c r="H12" i="2" s="1"/>
  <c r="E6" i="2"/>
  <c r="E29" i="2" s="1"/>
  <c r="H18" i="3" l="1"/>
  <c r="H22" i="3"/>
  <c r="H21" i="3"/>
  <c r="H19" i="3"/>
  <c r="H28" i="3"/>
  <c r="H26" i="3"/>
  <c r="H17" i="3"/>
  <c r="H16" i="3"/>
  <c r="H25" i="3"/>
  <c r="H29" i="3"/>
  <c r="H23" i="3"/>
  <c r="H20" i="3"/>
  <c r="H27" i="3"/>
  <c r="H24" i="3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J9" i="3"/>
  <c r="H9" i="3"/>
  <c r="D9" i="3"/>
  <c r="H10" i="2"/>
  <c r="F9" i="3" s="1"/>
  <c r="H8" i="2"/>
  <c r="B9" i="3" s="1"/>
  <c r="D6" i="2"/>
  <c r="D29" i="2" s="1"/>
  <c r="C6" i="2"/>
  <c r="C29" i="2" s="1"/>
  <c r="D15" i="2" l="1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<sst xmlns="http://schemas.openxmlformats.org/spreadsheetml/2006/main" count="84" uniqueCount="72">
  <si>
    <t>This year</t>
  </si>
  <si>
    <t>ANNUAL FINANCIAL REPORT</t>
  </si>
  <si>
    <t>Previous Year</t>
  </si>
  <si>
    <t>Key Metrics</t>
  </si>
  <si>
    <t>Position</t>
  </si>
  <si>
    <t>All Metrics (works up to 25 metrics)</t>
  </si>
  <si>
    <t>YOUR COMPANY NAME</t>
  </si>
  <si>
    <t>KEY METRICS</t>
  </si>
  <si>
    <t>ALL METRICS</t>
  </si>
  <si>
    <t>METRIC</t>
  </si>
  <si>
    <t>% CHANGE</t>
  </si>
  <si>
    <t>5 YEAR TREND</t>
  </si>
  <si>
    <t>This worksheet is used for the Financial Report calculations and should remain hidden.</t>
  </si>
  <si>
    <t>CHANNEL MARKETING BUDGET</t>
  </si>
  <si>
    <t>Rate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</si>
  <si>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</si>
  <si>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</si>
  <si>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</si>
  <si>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</si>
  <si>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</si>
  <si>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</si>
  <si>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</si>
  <si>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</si>
  <si>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</si>
  <si>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</si>
  <si>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</si>
  <si>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</si>
  <si>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</t>
  </si>
  <si>
    <t>ANTICIPATED SALES TOTAL $(000)</t>
  </si>
  <si>
    <t>PERSONNEL (% OF TOTAL SALES)</t>
  </si>
  <si>
    <t>Human Resources - Headcount</t>
  </si>
  <si>
    <t>Human Resources - Cost</t>
  </si>
  <si>
    <t>Commission</t>
  </si>
  <si>
    <t>Personnel Total $(000)</t>
  </si>
  <si>
    <t>DIRECT MARKETING (% OF TOTAL SALES)</t>
  </si>
  <si>
    <t>Telemarketing (% of Direct Sales)</t>
  </si>
  <si>
    <t>Infrastructure Support</t>
  </si>
  <si>
    <t>Training</t>
  </si>
  <si>
    <t>Telemarketing Total $(000)</t>
  </si>
  <si>
    <t>Internet Marketing (% of Direct Sales)</t>
  </si>
  <si>
    <t>Website Development (one-time cost)</t>
  </si>
  <si>
    <t>Hosting</t>
  </si>
  <si>
    <t>Support &amp; Maintenance</t>
  </si>
  <si>
    <t>Internet Marketing Total $(000)</t>
  </si>
  <si>
    <r>
      <t xml:space="preserve">Direct Mail </t>
    </r>
    <r>
      <rPr>
        <sz val="11"/>
        <color theme="1" tint="0.14999847407452621"/>
        <rFont val="Franklin Gothic Medium"/>
        <family val="2"/>
        <scheme val="minor"/>
      </rPr>
      <t>(% of Direct Sales)</t>
    </r>
  </si>
  <si>
    <t>Material</t>
  </si>
  <si>
    <t>Postage</t>
  </si>
  <si>
    <t>Direct Mail Total $(000)</t>
  </si>
  <si>
    <t>Direct Marketing Total $(000)</t>
  </si>
  <si>
    <t>AGENT/BROKER (% OF TOTAL SALES)</t>
  </si>
  <si>
    <t>Communication</t>
  </si>
  <si>
    <t>Promotions</t>
  </si>
  <si>
    <t>Discounts</t>
  </si>
  <si>
    <t>Commission (% of Agent's Sales)</t>
  </si>
  <si>
    <t>Agent/Broker Total $(000)</t>
  </si>
  <si>
    <t>DISTRIBUTORS (% OF TOTAL SALES)</t>
  </si>
  <si>
    <t>Commission/Discounts (% of Distributors' Sales)</t>
  </si>
  <si>
    <t>Distributor Total $(000)</t>
  </si>
  <si>
    <t>RETAILER (% OF TOTAL SALES)</t>
  </si>
  <si>
    <t>Commission/Discounts (% of Retail Sales)</t>
  </si>
  <si>
    <t>Retailer Total $(000)</t>
  </si>
  <si>
    <t>CUSTOMER ACQUISITION &amp; RETENTION (CAR)</t>
  </si>
  <si>
    <t>Human Resources</t>
  </si>
  <si>
    <t>Communications</t>
  </si>
  <si>
    <t>Promotions/Coupons</t>
  </si>
  <si>
    <t>CAR Total $(000)</t>
  </si>
  <si>
    <t>OTHER EXPENSES</t>
  </si>
  <si>
    <t>Travel</t>
  </si>
  <si>
    <t>Infrastructure (computer, telephone, etc.)</t>
  </si>
  <si>
    <t>Channel Support</t>
  </si>
  <si>
    <t>Other Expenses Total $(000)</t>
  </si>
  <si>
    <t>TOTAL MARKETING BUDGET: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</si>
</sst>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33" x14ac:knownFonts="1">
    <font>
      <sz val="10"/>
      <color theme="1" tint="0.34998626667073579"/>
      <name val="Euphemia"/>
      <family val="2"/>
      <scheme val="major"/>
    </font>
    <font>
      <b/>
      <sz val="11"/>
      <color theme="1"/>
      <name val="Franklin Gothic Medium"/>
      <family val="2"/>
      <scheme val="minor"/>
    </font>
    <font>
      <i/>
      <sz val="11"/>
      <color theme="1" tint="0.499984740745262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b/>
      <sz val="11"/>
      <color theme="0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Euphemia"/>
      <family val="2"/>
      <scheme val="major"/>
    </font>
    <font>
      <sz val="20"/>
      <color theme="0" tint="-0.34998626667073579"/>
      <name val="Franklin Gothic Medium"/>
      <family val="2"/>
      <scheme val="minor"/>
    </font>
    <font>
      <sz val="14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1"/>
      <color theme="1" tint="0.14999847407452621"/>
      <name val="Franklin Gothic Medium"/>
      <family val="2"/>
      <scheme val="minor"/>
    </font>
    <font>
      <sz val="10"/>
      <color theme="1" tint="0.14999847407452621"/>
      <name val="Franklin Gothic Medium"/>
      <family val="2"/>
      <scheme val="minor"/>
    </font>
    <font>
      <sz val="10"/>
      <color theme="1" tint="0.14999847407452621"/>
      <name val="Euphemia"/>
      <family val="2"/>
      <scheme val="major"/>
    </font>
    <font>
      <sz val="11"/>
      <color theme="4"/>
      <name val="Euphemia"/>
      <family val="2"/>
      <scheme val="major"/>
    </font>
    <font>
      <b/>
      <sz val="18"/>
      <color theme="1" tint="0.14999847407452621"/>
      <name val="Euphemia"/>
      <family val="2"/>
      <scheme val="major"/>
    </font>
    <font>
      <b/>
      <i/>
      <sz val="12"/>
      <color theme="1" tint="0.14999847407452621"/>
      <name val="Euphemia"/>
      <family val="2"/>
      <scheme val="major"/>
    </font>
    <font>
      <b/>
      <sz val="12"/>
      <color theme="1" tint="0.14999847407452621"/>
      <name val="Euphemia"/>
      <family val="2"/>
      <scheme val="major"/>
    </font>
    <font>
      <b/>
      <sz val="14"/>
      <color theme="1" tint="0.14999847407452621"/>
      <name val="Euphemia"/>
      <family val="2"/>
      <scheme val="major"/>
    </font>
    <font>
      <b/>
      <i/>
      <sz val="18"/>
      <color theme="1" tint="0.14999847407452621"/>
      <name val="Euphemia"/>
      <family val="2"/>
      <scheme val="major"/>
    </font>
    <font>
      <i/>
      <sz val="10"/>
      <color theme="1" tint="0.14999847407452621"/>
      <name val="Franklin Gothic Medium"/>
      <family val="2"/>
      <scheme val="minor"/>
    </font>
    <font>
      <sz val="11"/>
      <color theme="0"/>
      <name val="Euphemia"/>
      <family val="2"/>
      <scheme val="major"/>
    </font>
    <font>
      <sz val="11"/>
      <color theme="1" tint="0.14999847407452621"/>
      <name val="Euphemia"/>
      <family val="2"/>
      <scheme val="major"/>
    </font>
    <font>
      <sz val="11.5"/>
      <color theme="4"/>
      <name val="Franklin Gothic Medium"/>
      <family val="2"/>
      <scheme val="minor"/>
    </font>
    <font>
      <sz val="11.5"/>
      <color theme="4"/>
      <name val="Euphemia"/>
      <family val="2"/>
      <scheme val="major"/>
    </font>
    <font>
      <sz val="11.5"/>
      <color theme="1" tint="0.14999847407452621"/>
      <name val="Euphemia"/>
      <family val="2"/>
      <scheme val="major"/>
    </font>
    <font>
      <sz val="11.5"/>
      <color theme="0"/>
      <name val="Euphemia"/>
      <family val="2"/>
      <scheme val="major"/>
    </font>
    <font>
      <sz val="11.5"/>
      <color theme="1" tint="0.14999847407452621"/>
      <name val="Franklin Gothic Medium"/>
      <family val="2"/>
      <scheme val="minor"/>
    </font>
    <font>
      <sz val="11.5"/>
      <color theme="4" tint="-0.249977111117893"/>
      <name val="Euphemi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dashed">
        <color theme="1" tint="0.34998626667073579"/>
      </top>
      <bottom/>
      <diagonal/>
    </border>
    <border>
      <left/>
      <right style="medium">
        <color theme="1" tint="0.34998626667073579"/>
      </right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dashed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1" tint="0.34998626667073579"/>
      </left>
      <right/>
      <top/>
      <bottom style="dashed">
        <color theme="1" tint="0.34998626667073579"/>
      </bottom>
      <diagonal/>
    </border>
    <border>
      <left/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/>
      <top/>
      <bottom style="thick">
        <color theme="4" tint="0.39994506668294322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hair">
        <color theme="4" tint="0.39994506668294322"/>
      </bottom>
      <diagonal/>
    </border>
    <border>
      <left/>
      <right/>
      <top style="hair">
        <color theme="4" tint="0.39994506668294322"/>
      </top>
      <bottom style="hair">
        <color theme="4" tint="0.39994506668294322"/>
      </bottom>
      <diagonal/>
    </border>
    <border>
      <left/>
      <right/>
      <top style="hair">
        <color theme="4" tint="0.39994506668294322"/>
      </top>
      <bottom/>
      <diagonal/>
    </border>
    <border>
      <left/>
      <right/>
      <top style="medium">
        <color theme="4" tint="0.39994506668294322"/>
      </top>
      <bottom style="thin">
        <color theme="4" tint="0.59996337778862885"/>
      </bottom>
      <diagonal/>
    </border>
    <border>
      <left/>
      <right style="thick">
        <color theme="0"/>
      </right>
      <top style="hair">
        <color theme="4" tint="0.39994506668294322"/>
      </top>
      <bottom style="hair">
        <color theme="4" tint="0.39994506668294322"/>
      </bottom>
      <diagonal/>
    </border>
    <border>
      <left/>
      <right/>
      <top/>
      <bottom style="hair">
        <color theme="4" tint="0.39994506668294322"/>
      </bottom>
      <diagonal/>
    </border>
    <border>
      <left/>
      <right/>
      <top style="medium">
        <color theme="4" tint="0.79998168889431442"/>
      </top>
      <bottom style="medium">
        <color theme="4" tint="0.39994506668294322"/>
      </bottom>
      <diagonal/>
    </border>
    <border>
      <left/>
      <right/>
      <top style="thick">
        <color theme="4" tint="0.59996337778862885"/>
      </top>
      <bottom/>
      <diagonal/>
    </border>
  </borders>
  <cellStyleXfs count="9">
    <xf numFmtId="0" fontId="0" fillId="0" borderId="0" applyFill="0" applyBorder="0">
      <alignment vertical="center"/>
    </xf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14" fillId="2" borderId="0">
      <alignment horizontal="center" vertical="center"/>
    </xf>
    <xf numFmtId="164" fontId="9" fillId="0" borderId="7">
      <alignment horizontal="center" vertical="center"/>
    </xf>
    <xf numFmtId="9" fontId="11" fillId="0" borderId="0">
      <alignment horizontal="left" vertical="center" indent="1"/>
    </xf>
    <xf numFmtId="0" fontId="13" fillId="0" borderId="0" applyNumberFormat="0" applyFill="0" applyBorder="0" applyAlignment="0" applyProtection="0"/>
  </cellStyleXfs>
  <cellXfs count="15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 vertical="center"/>
    </xf>
    <xf numFmtId="9" fontId="3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5" fillId="0" borderId="0" xfId="2"/>
    <xf numFmtId="0" fontId="6" fillId="0" borderId="2" xfId="3"/>
    <xf numFmtId="0" fontId="6" fillId="0" borderId="2" xfId="3" applyFill="1"/>
    <xf numFmtId="0" fontId="1" fillId="0" borderId="0" xfId="0" applyFont="1" applyAlignment="1"/>
    <xf numFmtId="0" fontId="4" fillId="2" borderId="1" xfId="0" applyFont="1" applyFill="1" applyBorder="1">
      <alignment vertical="center"/>
    </xf>
    <xf numFmtId="9" fontId="10" fillId="0" borderId="0" xfId="1" applyFont="1" applyAlignment="1">
      <alignment horizontal="left" vertical="center" indent="1"/>
    </xf>
    <xf numFmtId="0" fontId="0" fillId="0" borderId="0" xfId="0" applyBorder="1">
      <alignment vertical="center"/>
    </xf>
    <xf numFmtId="9" fontId="3" fillId="0" borderId="0" xfId="0" applyNumberFormat="1" applyFont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0" fillId="0" borderId="13" xfId="0" applyNumberFormat="1" applyFill="1" applyBorder="1">
      <alignment vertical="center"/>
    </xf>
    <xf numFmtId="0" fontId="0" fillId="0" borderId="13" xfId="0" applyFill="1" applyBorder="1">
      <alignment vertical="center"/>
    </xf>
    <xf numFmtId="9" fontId="0" fillId="0" borderId="13" xfId="1" applyFont="1" applyFill="1" applyBorder="1" applyAlignment="1">
      <alignment horizontal="center" vertical="center"/>
    </xf>
    <xf numFmtId="165" fontId="0" fillId="0" borderId="14" xfId="0" applyNumberFormat="1" applyFill="1" applyBorder="1">
      <alignment vertical="center"/>
    </xf>
    <xf numFmtId="0" fontId="0" fillId="0" borderId="14" xfId="0" applyFill="1" applyBorder="1">
      <alignment vertical="center"/>
    </xf>
    <xf numFmtId="9" fontId="0" fillId="0" borderId="14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indent="1"/>
    </xf>
    <xf numFmtId="0" fontId="12" fillId="0" borderId="0" xfId="0" applyFont="1">
      <alignment vertical="center"/>
    </xf>
    <xf numFmtId="0" fontId="6" fillId="0" borderId="2" xfId="3" applyAlignment="1">
      <alignment horizontal="center"/>
    </xf>
    <xf numFmtId="0" fontId="6" fillId="0" borderId="15" xfId="3" applyBorder="1"/>
    <xf numFmtId="9" fontId="11" fillId="0" borderId="16" xfId="7" applyBorder="1">
      <alignment horizontal="left" vertical="center" indent="1"/>
    </xf>
    <xf numFmtId="0" fontId="0" fillId="0" borderId="8" xfId="0" applyBorder="1" applyAlignment="1"/>
    <xf numFmtId="0" fontId="0" fillId="0" borderId="17" xfId="0" applyBorder="1">
      <alignment vertical="center"/>
    </xf>
    <xf numFmtId="0" fontId="0" fillId="0" borderId="8" xfId="0" applyBorder="1" applyAlignment="1">
      <alignment horizontal="left" indent="1"/>
    </xf>
    <xf numFmtId="164" fontId="9" fillId="0" borderId="4" xfId="6" applyBorder="1">
      <alignment horizontal="center" vertical="center"/>
    </xf>
    <xf numFmtId="9" fontId="11" fillId="0" borderId="16" xfId="1" applyFont="1" applyBorder="1" applyAlignment="1">
      <alignment horizontal="left" vertical="center" indent="1"/>
    </xf>
    <xf numFmtId="164" fontId="9" fillId="0" borderId="18" xfId="6" applyBorder="1">
      <alignment horizontal="center" vertical="center"/>
    </xf>
    <xf numFmtId="0" fontId="7" fillId="0" borderId="0" xfId="4" applyAlignment="1">
      <alignment vertical="center"/>
    </xf>
    <xf numFmtId="0" fontId="14" fillId="2" borderId="21" xfId="5" applyBorder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indent="1"/>
    </xf>
    <xf numFmtId="0" fontId="0" fillId="0" borderId="14" xfId="0" applyFill="1" applyBorder="1" applyAlignment="1">
      <alignment horizontal="left" vertical="center" indent="1"/>
    </xf>
    <xf numFmtId="0" fontId="15" fillId="0" borderId="0" xfId="0" applyFont="1" applyAlignment="1"/>
    <xf numFmtId="0" fontId="5" fillId="0" borderId="0" xfId="2" applyFill="1" applyBorder="1" applyAlignment="1">
      <alignment horizontal="left" vertical="center"/>
    </xf>
    <xf numFmtId="0" fontId="15" fillId="0" borderId="0" xfId="0" applyFont="1" applyAlignment="1">
      <alignment horizontal="right"/>
    </xf>
    <xf numFmtId="2" fontId="15" fillId="0" borderId="0" xfId="0" applyNumberFormat="1" applyFont="1" applyAlignment="1">
      <alignment horizontal="right"/>
    </xf>
    <xf numFmtId="2" fontId="15" fillId="0" borderId="0" xfId="0" applyNumberFormat="1" applyFont="1" applyAlignment="1"/>
    <xf numFmtId="0" fontId="16" fillId="0" borderId="0" xfId="0" applyFont="1" applyAlignment="1"/>
    <xf numFmtId="0" fontId="16" fillId="4" borderId="25" xfId="0" applyFont="1" applyFill="1" applyBorder="1" applyAlignment="1">
      <alignment horizontal="left"/>
    </xf>
    <xf numFmtId="0" fontId="16" fillId="4" borderId="25" xfId="0" applyFont="1" applyFill="1" applyBorder="1" applyAlignment="1">
      <alignment horizontal="center"/>
    </xf>
    <xf numFmtId="0" fontId="16" fillId="4" borderId="25" xfId="0" applyFont="1" applyFill="1" applyBorder="1" applyAlignment="1">
      <alignment horizontal="right"/>
    </xf>
    <xf numFmtId="0" fontId="16" fillId="0" borderId="26" xfId="0" applyFont="1" applyBorder="1" applyAlignment="1">
      <alignment horizontal="right"/>
    </xf>
    <xf numFmtId="2" fontId="17" fillId="4" borderId="25" xfId="0" applyNumberFormat="1" applyFont="1" applyFill="1" applyBorder="1" applyAlignment="1">
      <alignment horizontal="right"/>
    </xf>
    <xf numFmtId="2" fontId="16" fillId="4" borderId="25" xfId="0" applyNumberFormat="1" applyFont="1" applyFill="1" applyBorder="1" applyAlignment="1">
      <alignment horizontal="center"/>
    </xf>
    <xf numFmtId="0" fontId="16" fillId="4" borderId="25" xfId="0" applyFont="1" applyFill="1" applyBorder="1" applyAlignment="1"/>
    <xf numFmtId="0" fontId="18" fillId="0" borderId="0" xfId="0" applyFont="1" applyAlignment="1"/>
    <xf numFmtId="0" fontId="18" fillId="3" borderId="0" xfId="0" applyFont="1" applyFill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4" borderId="0" xfId="0" applyNumberFormat="1" applyFont="1" applyFill="1" applyAlignment="1">
      <alignment horizontal="right"/>
    </xf>
    <xf numFmtId="3" fontId="18" fillId="4" borderId="0" xfId="0" applyNumberFormat="1" applyFont="1" applyFill="1" applyAlignment="1"/>
    <xf numFmtId="0" fontId="18" fillId="4" borderId="0" xfId="0" applyFont="1" applyFill="1" applyAlignment="1"/>
    <xf numFmtId="0" fontId="19" fillId="0" borderId="0" xfId="0" applyFont="1" applyAlignment="1"/>
    <xf numFmtId="0" fontId="6" fillId="0" borderId="27" xfId="3" applyFill="1" applyBorder="1" applyAlignment="1">
      <alignment vertical="center"/>
    </xf>
    <xf numFmtId="0" fontId="20" fillId="3" borderId="27" xfId="0" applyFont="1" applyFill="1" applyBorder="1" applyAlignment="1">
      <alignment horizontal="right" vertical="center"/>
    </xf>
    <xf numFmtId="9" fontId="21" fillId="3" borderId="27" xfId="0" applyNumberFormat="1" applyFont="1" applyFill="1" applyBorder="1" applyAlignment="1">
      <alignment horizontal="right" vertical="center"/>
    </xf>
    <xf numFmtId="9" fontId="21" fillId="0" borderId="0" xfId="0" applyNumberFormat="1" applyFont="1" applyAlignment="1">
      <alignment horizontal="right"/>
    </xf>
    <xf numFmtId="4" fontId="22" fillId="4" borderId="27" xfId="0" applyNumberFormat="1" applyFont="1" applyFill="1" applyBorder="1" applyAlignment="1">
      <alignment horizontal="right"/>
    </xf>
    <xf numFmtId="4" fontId="22" fillId="4" borderId="27" xfId="0" applyNumberFormat="1" applyFont="1" applyFill="1" applyBorder="1" applyAlignment="1"/>
    <xf numFmtId="0" fontId="23" fillId="4" borderId="27" xfId="0" applyFont="1" applyFill="1" applyBorder="1" applyAlignment="1"/>
    <xf numFmtId="0" fontId="16" fillId="0" borderId="28" xfId="0" applyFont="1" applyBorder="1" applyAlignment="1">
      <alignment horizontal="left"/>
    </xf>
    <xf numFmtId="0" fontId="16" fillId="0" borderId="28" xfId="0" applyFont="1" applyBorder="1" applyAlignment="1">
      <alignment horizontal="right"/>
    </xf>
    <xf numFmtId="0" fontId="16" fillId="3" borderId="28" xfId="0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4" fontId="16" fillId="4" borderId="28" xfId="0" applyNumberFormat="1" applyFont="1" applyFill="1" applyBorder="1" applyAlignment="1">
      <alignment horizontal="right"/>
    </xf>
    <xf numFmtId="4" fontId="16" fillId="4" borderId="28" xfId="0" applyNumberFormat="1" applyFont="1" applyFill="1" applyBorder="1" applyAlignment="1"/>
    <xf numFmtId="0" fontId="24" fillId="4" borderId="28" xfId="0" applyFont="1" applyFill="1" applyBorder="1" applyAlignment="1"/>
    <xf numFmtId="0" fontId="16" fillId="0" borderId="29" xfId="0" applyFont="1" applyBorder="1" applyAlignment="1">
      <alignment horizontal="left"/>
    </xf>
    <xf numFmtId="0" fontId="16" fillId="3" borderId="29" xfId="0" applyFont="1" applyFill="1" applyBorder="1" applyAlignment="1">
      <alignment horizontal="right"/>
    </xf>
    <xf numFmtId="4" fontId="16" fillId="3" borderId="29" xfId="0" applyNumberFormat="1" applyFont="1" applyFill="1" applyBorder="1" applyAlignment="1">
      <alignment horizontal="right"/>
    </xf>
    <xf numFmtId="4" fontId="16" fillId="0" borderId="0" xfId="0" applyNumberFormat="1" applyFont="1" applyAlignment="1">
      <alignment horizontal="right"/>
    </xf>
    <xf numFmtId="4" fontId="16" fillId="4" borderId="29" xfId="0" applyNumberFormat="1" applyFont="1" applyFill="1" applyBorder="1" applyAlignment="1">
      <alignment horizontal="right"/>
    </xf>
    <xf numFmtId="4" fontId="16" fillId="4" borderId="29" xfId="0" applyNumberFormat="1" applyFont="1" applyFill="1" applyBorder="1" applyAlignment="1"/>
    <xf numFmtId="0" fontId="16" fillId="4" borderId="29" xfId="0" applyFont="1" applyFill="1" applyBorder="1" applyAlignment="1"/>
    <xf numFmtId="0" fontId="16" fillId="0" borderId="30" xfId="0" applyFont="1" applyBorder="1" applyAlignment="1">
      <alignment horizontal="left"/>
    </xf>
    <xf numFmtId="10" fontId="16" fillId="0" borderId="30" xfId="0" applyNumberFormat="1" applyFont="1" applyBorder="1" applyAlignment="1">
      <alignment horizontal="right"/>
    </xf>
    <xf numFmtId="4" fontId="16" fillId="3" borderId="30" xfId="0" applyNumberFormat="1" applyFont="1" applyFill="1" applyBorder="1" applyAlignment="1">
      <alignment horizontal="right"/>
    </xf>
    <xf numFmtId="4" fontId="16" fillId="4" borderId="30" xfId="0" applyNumberFormat="1" applyFont="1" applyFill="1" applyBorder="1" applyAlignment="1">
      <alignment horizontal="right"/>
    </xf>
    <xf numFmtId="4" fontId="16" fillId="4" borderId="30" xfId="0" applyNumberFormat="1" applyFont="1" applyFill="1" applyBorder="1" applyAlignment="1"/>
    <xf numFmtId="0" fontId="16" fillId="4" borderId="30" xfId="0" applyFont="1" applyFill="1" applyBorder="1" applyAlignment="1"/>
    <xf numFmtId="4" fontId="7" fillId="0" borderId="0" xfId="4" applyNumberFormat="1" applyAlignment="1">
      <alignment vertical="center"/>
    </xf>
    <xf numFmtId="4" fontId="25" fillId="0" borderId="0" xfId="0" applyNumberFormat="1" applyFont="1" applyAlignment="1">
      <alignment horizontal="right"/>
    </xf>
    <xf numFmtId="4" fontId="26" fillId="4" borderId="0" xfId="0" applyNumberFormat="1" applyFont="1" applyFill="1" applyAlignment="1">
      <alignment horizontal="right"/>
    </xf>
    <xf numFmtId="4" fontId="26" fillId="4" borderId="0" xfId="0" applyNumberFormat="1" applyFont="1" applyFill="1" applyAlignment="1"/>
    <xf numFmtId="0" fontId="26" fillId="4" borderId="0" xfId="0" applyFont="1" applyFill="1" applyAlignment="1"/>
    <xf numFmtId="0" fontId="6" fillId="0" borderId="31" xfId="3" applyFill="1" applyBorder="1" applyAlignment="1">
      <alignment vertical="center"/>
    </xf>
    <xf numFmtId="9" fontId="21" fillId="0" borderId="27" xfId="0" applyNumberFormat="1" applyFont="1" applyBorder="1" applyAlignment="1">
      <alignment horizontal="right" vertical="center"/>
    </xf>
    <xf numFmtId="9" fontId="16" fillId="0" borderId="28" xfId="0" applyNumberFormat="1" applyFont="1" applyBorder="1" applyAlignment="1">
      <alignment horizontal="right"/>
    </xf>
    <xf numFmtId="0" fontId="16" fillId="0" borderId="29" xfId="0" applyFont="1" applyBorder="1" applyAlignment="1">
      <alignment horizontal="left" indent="1"/>
    </xf>
    <xf numFmtId="0" fontId="16" fillId="0" borderId="29" xfId="0" applyFont="1" applyBorder="1" applyAlignment="1">
      <alignment horizontal="right"/>
    </xf>
    <xf numFmtId="0" fontId="16" fillId="3" borderId="32" xfId="0" applyFont="1" applyFill="1" applyBorder="1" applyAlignment="1">
      <alignment horizontal="right"/>
    </xf>
    <xf numFmtId="0" fontId="24" fillId="4" borderId="29" xfId="0" applyFont="1" applyFill="1" applyBorder="1" applyAlignment="1"/>
    <xf numFmtId="10" fontId="16" fillId="0" borderId="29" xfId="0" applyNumberFormat="1" applyFont="1" applyBorder="1" applyAlignment="1">
      <alignment horizontal="right"/>
    </xf>
    <xf numFmtId="0" fontId="16" fillId="0" borderId="30" xfId="0" applyFont="1" applyBorder="1" applyAlignment="1">
      <alignment horizontal="left" indent="1"/>
    </xf>
    <xf numFmtId="0" fontId="16" fillId="3" borderId="30" xfId="0" applyFont="1" applyFill="1" applyBorder="1" applyAlignment="1">
      <alignment horizontal="right"/>
    </xf>
    <xf numFmtId="0" fontId="24" fillId="4" borderId="30" xfId="0" applyFont="1" applyFill="1" applyBorder="1" applyAlignment="1"/>
    <xf numFmtId="0" fontId="27" fillId="0" borderId="0" xfId="0" applyFont="1" applyAlignment="1"/>
    <xf numFmtId="0" fontId="13" fillId="0" borderId="0" xfId="8" applyAlignment="1">
      <alignment vertical="center"/>
    </xf>
    <xf numFmtId="0" fontId="13" fillId="0" borderId="0" xfId="8" applyAlignment="1">
      <alignment horizontal="right" vertical="center"/>
    </xf>
    <xf numFmtId="4" fontId="13" fillId="0" borderId="0" xfId="8" applyNumberFormat="1" applyAlignment="1">
      <alignment horizontal="right" vertical="center"/>
    </xf>
    <xf numFmtId="4" fontId="28" fillId="0" borderId="0" xfId="0" applyNumberFormat="1" applyFont="1" applyAlignment="1">
      <alignment horizontal="right"/>
    </xf>
    <xf numFmtId="4" fontId="29" fillId="4" borderId="0" xfId="0" applyNumberFormat="1" applyFont="1" applyFill="1" applyAlignment="1">
      <alignment horizontal="right"/>
    </xf>
    <xf numFmtId="4" fontId="29" fillId="4" borderId="0" xfId="0" applyNumberFormat="1" applyFont="1" applyFill="1" applyAlignment="1"/>
    <xf numFmtId="0" fontId="29" fillId="4" borderId="0" xfId="0" applyFont="1" applyFill="1" applyAlignment="1"/>
    <xf numFmtId="0" fontId="16" fillId="0" borderId="33" xfId="0" applyFont="1" applyBorder="1" applyAlignment="1">
      <alignment horizontal="left"/>
    </xf>
    <xf numFmtId="0" fontId="16" fillId="3" borderId="33" xfId="0" applyFont="1" applyFill="1" applyBorder="1" applyAlignment="1">
      <alignment horizontal="right"/>
    </xf>
    <xf numFmtId="9" fontId="16" fillId="0" borderId="33" xfId="0" applyNumberFormat="1" applyFont="1" applyBorder="1" applyAlignment="1">
      <alignment horizontal="right"/>
    </xf>
    <xf numFmtId="4" fontId="16" fillId="4" borderId="33" xfId="0" applyNumberFormat="1" applyFont="1" applyFill="1" applyBorder="1" applyAlignment="1">
      <alignment horizontal="right"/>
    </xf>
    <xf numFmtId="4" fontId="16" fillId="4" borderId="33" xfId="0" applyNumberFormat="1" applyFont="1" applyFill="1" applyBorder="1" applyAlignment="1"/>
    <xf numFmtId="0" fontId="24" fillId="4" borderId="33" xfId="0" applyFont="1" applyFill="1" applyBorder="1" applyAlignment="1"/>
    <xf numFmtId="0" fontId="16" fillId="0" borderId="30" xfId="0" applyFont="1" applyBorder="1" applyAlignment="1">
      <alignment horizontal="right"/>
    </xf>
    <xf numFmtId="4" fontId="13" fillId="0" borderId="0" xfId="8" applyNumberFormat="1" applyAlignment="1">
      <alignment vertical="center"/>
    </xf>
    <xf numFmtId="0" fontId="16" fillId="0" borderId="32" xfId="0" applyFont="1" applyBorder="1" applyAlignment="1">
      <alignment horizontal="right"/>
    </xf>
    <xf numFmtId="0" fontId="28" fillId="4" borderId="0" xfId="0" applyFont="1" applyFill="1" applyAlignment="1"/>
    <xf numFmtId="0" fontId="7" fillId="0" borderId="34" xfId="4" applyBorder="1" applyAlignment="1">
      <alignment vertical="center"/>
    </xf>
    <xf numFmtId="4" fontId="30" fillId="0" borderId="0" xfId="0" applyNumberFormat="1" applyFont="1" applyAlignment="1">
      <alignment horizontal="right"/>
    </xf>
    <xf numFmtId="0" fontId="31" fillId="0" borderId="0" xfId="0" applyFont="1" applyAlignment="1"/>
    <xf numFmtId="4" fontId="16" fillId="0" borderId="29" xfId="0" applyNumberFormat="1" applyFont="1" applyBorder="1" applyAlignment="1">
      <alignment horizontal="right"/>
    </xf>
    <xf numFmtId="0" fontId="6" fillId="0" borderId="27" xfId="3" applyFill="1" applyBorder="1" applyAlignment="1"/>
    <xf numFmtId="0" fontId="6" fillId="3" borderId="27" xfId="3" applyFill="1" applyBorder="1" applyAlignment="1">
      <alignment vertical="center"/>
    </xf>
    <xf numFmtId="4" fontId="15" fillId="4" borderId="0" xfId="0" applyNumberFormat="1" applyFont="1" applyFill="1" applyAlignment="1">
      <alignment horizontal="right"/>
    </xf>
    <xf numFmtId="4" fontId="15" fillId="4" borderId="0" xfId="0" applyNumberFormat="1" applyFont="1" applyFill="1" applyAlignment="1"/>
    <xf numFmtId="0" fontId="15" fillId="4" borderId="0" xfId="0" applyFont="1" applyFill="1" applyAlignment="1"/>
    <xf numFmtId="0" fontId="30" fillId="2" borderId="35" xfId="0" applyFont="1" applyFill="1" applyBorder="1" applyAlignment="1">
      <alignment horizontal="left" vertical="center"/>
    </xf>
    <xf numFmtId="0" fontId="30" fillId="2" borderId="35" xfId="0" applyFont="1" applyFill="1" applyBorder="1" applyAlignment="1">
      <alignment horizontal="right" vertical="center"/>
    </xf>
    <xf numFmtId="4" fontId="30" fillId="2" borderId="35" xfId="0" applyNumberFormat="1" applyFont="1" applyFill="1" applyBorder="1" applyAlignment="1">
      <alignment horizontal="right" vertical="center"/>
    </xf>
    <xf numFmtId="4" fontId="32" fillId="4" borderId="0" xfId="0" applyNumberFormat="1" applyFont="1" applyFill="1" applyAlignment="1">
      <alignment horizontal="right"/>
    </xf>
    <xf numFmtId="4" fontId="32" fillId="4" borderId="0" xfId="0" applyNumberFormat="1" applyFont="1" applyFill="1" applyAlignment="1"/>
    <xf numFmtId="0" fontId="0" fillId="0" borderId="14" xfId="0" applyFill="1" applyBorder="1">
      <alignment vertical="center"/>
    </xf>
    <xf numFmtId="0" fontId="4" fillId="2" borderId="1" xfId="0" applyFont="1" applyFill="1" applyBorder="1">
      <alignment vertical="center"/>
    </xf>
    <xf numFmtId="0" fontId="0" fillId="0" borderId="13" xfId="0" applyFill="1" applyBorder="1">
      <alignment vertical="center"/>
    </xf>
    <xf numFmtId="0" fontId="8" fillId="0" borderId="2" xfId="3" applyNumberFormat="1" applyFont="1" applyFill="1" applyAlignment="1">
      <alignment horizontal="center" vertical="center"/>
    </xf>
    <xf numFmtId="9" fontId="11" fillId="0" borderId="10" xfId="7" applyBorder="1">
      <alignment horizontal="left" vertical="center" indent="1"/>
    </xf>
    <xf numFmtId="9" fontId="11" fillId="0" borderId="12" xfId="7" applyBorder="1">
      <alignment horizontal="left" vertical="center" indent="1"/>
    </xf>
    <xf numFmtId="9" fontId="11" fillId="0" borderId="11" xfId="7" applyBorder="1">
      <alignment horizontal="left" vertical="center" indent="1"/>
    </xf>
    <xf numFmtId="164" fontId="9" fillId="0" borderId="19" xfId="6" applyBorder="1">
      <alignment horizontal="center" vertical="center"/>
    </xf>
    <xf numFmtId="164" fontId="9" fillId="0" borderId="7" xfId="6">
      <alignment horizontal="center" vertical="center"/>
    </xf>
    <xf numFmtId="164" fontId="9" fillId="0" borderId="20" xfId="6" applyBorder="1">
      <alignment horizontal="center" vertical="center"/>
    </xf>
    <xf numFmtId="0" fontId="0" fillId="0" borderId="3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14" fillId="2" borderId="22" xfId="5" applyBorder="1">
      <alignment horizontal="center" vertical="center"/>
    </xf>
    <xf numFmtId="0" fontId="14" fillId="2" borderId="23" xfId="5" applyBorder="1">
      <alignment horizontal="center" vertical="center"/>
    </xf>
    <xf numFmtId="0" fontId="14" fillId="2" borderId="24" xfId="5" applyBorder="1">
      <alignment horizontal="center"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180973</xdr:colOff>
      <xdr:row>1</xdr:row>
      <xdr:rowOff>47626</xdr:rowOff>
    </xdr:from>
    <xdr:to>
      <xdr:col>14</xdr:col>
      <xdr:colOff>619124</xdr:colOff>
      <xdr:row>3</xdr:row>
      <xdr:rowOff>38101</xdr:rowOff>
    </xdr:to>
    <xdr:sp macro="" textlink="">
      <xdr:nvSpPr>
        <xdr:cNvPr id="10" name="Data Entry Tip" descr="Select the Financial Report year to display.&#10;" title="Tip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163048" y="152401"/>
          <a:ext cx="1123951" cy="781050"/>
        </a:xfrm>
        <a:prstGeom prst="wedgeRectCallout">
          <a:avLst>
            <a:gd name="adj1" fmla="val -77578"/>
            <a:gd name="adj2" fmla="val -22074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/>
            <a:t>Select the Financial Report</a:t>
          </a:r>
          <a:r>
            <a:rPr lang="en-US" sz="1050" baseline="0"/>
            <a:t> year to display.</a:t>
          </a:r>
        </a:p>
      </xdr:txBody>
    </xdr:sp>
    <xdr:clientData fPrintsWithSheet="0"/>
  </xdr:twoCellAnchor>
  <xdr:twoCellAnchor>
    <xdr:from>
      <xdr:col>12</xdr:col>
      <xdr:colOff>276223</xdr:colOff>
      <xdr:row>5</xdr:row>
      <xdr:rowOff>171450</xdr:rowOff>
    </xdr:from>
    <xdr:to>
      <xdr:col>14</xdr:col>
      <xdr:colOff>66674</xdr:colOff>
      <xdr:row>8</xdr:row>
      <xdr:rowOff>219075</xdr:rowOff>
    </xdr:to>
    <xdr:sp macro="" textlink="">
      <xdr:nvSpPr>
        <xdr:cNvPr id="3" name="Data Entry Tip" descr="Select the metrics for your report on the Key Metric Settings worksheet." title="Ti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610598" y="1457325"/>
          <a:ext cx="1123951" cy="1104900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Select the metrics for your report on the Key Metric Settings worksheet.</a:t>
          </a:r>
          <a:endParaRPr lang="en-US" sz="1050" baseline="0"/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cksu/Desktop/BR-data-integration/client_portfolio/client_1_2025Jul.xlsx" TargetMode="External"/><Relationship Id="rId1" Type="http://schemas.openxmlformats.org/officeDocument/2006/relationships/externalLinkPath" Target="client_portfolio/client_1_2025J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6">
          <cell r="D6">
            <v>25</v>
          </cell>
          <cell r="E6">
            <v>25</v>
          </cell>
          <cell r="F6">
            <v>25</v>
          </cell>
          <cell r="G6">
            <v>25</v>
          </cell>
          <cell r="H6">
            <v>25</v>
          </cell>
          <cell r="I6">
            <v>25</v>
          </cell>
          <cell r="J6">
            <v>25</v>
          </cell>
          <cell r="K6">
            <v>25</v>
          </cell>
          <cell r="L6">
            <v>25</v>
          </cell>
          <cell r="M6">
            <v>25</v>
          </cell>
          <cell r="N6">
            <v>25</v>
          </cell>
          <cell r="O6">
            <v>25</v>
          </cell>
        </row>
        <row r="7">
          <cell r="D7">
            <v>0.75</v>
          </cell>
          <cell r="E7">
            <v>0.2</v>
          </cell>
          <cell r="F7">
            <v>0.5</v>
          </cell>
          <cell r="G7">
            <v>1.5</v>
          </cell>
          <cell r="H7">
            <v>1.2</v>
          </cell>
          <cell r="I7">
            <v>1.5</v>
          </cell>
          <cell r="J7">
            <v>1.5</v>
          </cell>
          <cell r="K7">
            <v>1.8</v>
          </cell>
          <cell r="L7">
            <v>2</v>
          </cell>
          <cell r="M7">
            <v>2</v>
          </cell>
          <cell r="N7">
            <v>2</v>
          </cell>
          <cell r="O7">
            <v>2</v>
          </cell>
        </row>
        <row r="8">
          <cell r="D8">
            <v>25.75</v>
          </cell>
          <cell r="E8">
            <v>25.2</v>
          </cell>
          <cell r="F8">
            <v>25.5</v>
          </cell>
          <cell r="G8">
            <v>26.5</v>
          </cell>
          <cell r="H8">
            <v>26.2</v>
          </cell>
          <cell r="I8">
            <v>26.5</v>
          </cell>
          <cell r="J8">
            <v>26.5</v>
          </cell>
          <cell r="K8">
            <v>26.8</v>
          </cell>
          <cell r="L8">
            <v>27</v>
          </cell>
          <cell r="M8">
            <v>27</v>
          </cell>
          <cell r="N8">
            <v>27</v>
          </cell>
          <cell r="O8">
            <v>27</v>
          </cell>
        </row>
        <row r="11">
          <cell r="D11">
            <v>3</v>
          </cell>
          <cell r="E11">
            <v>1.5</v>
          </cell>
          <cell r="F11">
            <v>1.5</v>
          </cell>
          <cell r="G11">
            <v>1.5</v>
          </cell>
          <cell r="H11">
            <v>1.5</v>
          </cell>
          <cell r="I11">
            <v>1.5</v>
          </cell>
          <cell r="J11">
            <v>1.5</v>
          </cell>
          <cell r="K11">
            <v>1.5</v>
          </cell>
          <cell r="L11">
            <v>1.5</v>
          </cell>
          <cell r="M11">
            <v>1.5</v>
          </cell>
          <cell r="N11">
            <v>1.5</v>
          </cell>
          <cell r="O11">
            <v>1.5</v>
          </cell>
        </row>
        <row r="12">
          <cell r="D12">
            <v>25</v>
          </cell>
          <cell r="E12">
            <v>10</v>
          </cell>
          <cell r="F12">
            <v>25</v>
          </cell>
          <cell r="G12">
            <v>10</v>
          </cell>
          <cell r="H12">
            <v>25</v>
          </cell>
          <cell r="I12">
            <v>10</v>
          </cell>
          <cell r="J12">
            <v>25</v>
          </cell>
          <cell r="K12">
            <v>10</v>
          </cell>
          <cell r="L12">
            <v>25</v>
          </cell>
          <cell r="M12">
            <v>10</v>
          </cell>
          <cell r="N12">
            <v>25</v>
          </cell>
          <cell r="O12">
            <v>10</v>
          </cell>
        </row>
        <row r="13">
          <cell r="D13">
            <v>0.75</v>
          </cell>
          <cell r="E13">
            <v>0.1</v>
          </cell>
          <cell r="F13">
            <v>0.1875</v>
          </cell>
          <cell r="G13">
            <v>0.30000000000000004</v>
          </cell>
          <cell r="H13">
            <v>0.19800000000000001</v>
          </cell>
          <cell r="I13">
            <v>0.1875</v>
          </cell>
          <cell r="J13">
            <v>0.15000000000000002</v>
          </cell>
          <cell r="K13">
            <v>9.0000000000000011E-2</v>
          </cell>
          <cell r="L13">
            <v>0.05</v>
          </cell>
          <cell r="M13">
            <v>0.05</v>
          </cell>
          <cell r="N13">
            <v>0.05</v>
          </cell>
          <cell r="O13">
            <v>0.05</v>
          </cell>
        </row>
        <row r="14">
          <cell r="D14">
            <v>25</v>
          </cell>
          <cell r="E14">
            <v>10</v>
          </cell>
          <cell r="F14">
            <v>25</v>
          </cell>
          <cell r="G14">
            <v>10</v>
          </cell>
          <cell r="H14">
            <v>25</v>
          </cell>
          <cell r="I14">
            <v>10</v>
          </cell>
          <cell r="J14">
            <v>25</v>
          </cell>
          <cell r="K14">
            <v>10</v>
          </cell>
          <cell r="L14">
            <v>25</v>
          </cell>
          <cell r="M14">
            <v>10</v>
          </cell>
          <cell r="N14">
            <v>25</v>
          </cell>
          <cell r="O14">
            <v>10</v>
          </cell>
        </row>
        <row r="15">
          <cell r="D15">
            <v>53.75</v>
          </cell>
          <cell r="E15">
            <v>21.6</v>
          </cell>
          <cell r="F15">
            <v>51.6875</v>
          </cell>
          <cell r="G15">
            <v>21.8</v>
          </cell>
          <cell r="H15">
            <v>51.698</v>
          </cell>
          <cell r="I15">
            <v>21.6875</v>
          </cell>
          <cell r="J15">
            <v>51.65</v>
          </cell>
          <cell r="K15">
            <v>21.59</v>
          </cell>
          <cell r="L15">
            <v>51.55</v>
          </cell>
          <cell r="M15">
            <v>21.55</v>
          </cell>
          <cell r="N15">
            <v>51.55</v>
          </cell>
          <cell r="O15">
            <v>21.55</v>
          </cell>
        </row>
        <row r="17">
          <cell r="D17">
            <v>0.25</v>
          </cell>
          <cell r="E17">
            <v>0.25</v>
          </cell>
          <cell r="F17">
            <v>0.25</v>
          </cell>
          <cell r="G17">
            <v>0.25</v>
          </cell>
          <cell r="H17">
            <v>0.25</v>
          </cell>
          <cell r="I17">
            <v>0.25</v>
          </cell>
          <cell r="J17">
            <v>0.25</v>
          </cell>
          <cell r="K17">
            <v>0.25</v>
          </cell>
          <cell r="L17">
            <v>0.25</v>
          </cell>
          <cell r="M17">
            <v>0.25</v>
          </cell>
          <cell r="N17">
            <v>0.25</v>
          </cell>
          <cell r="O17">
            <v>0.25</v>
          </cell>
        </row>
        <row r="18">
          <cell r="D18">
            <v>500</v>
          </cell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</row>
        <row r="19">
          <cell r="D19">
            <v>10</v>
          </cell>
          <cell r="E19">
            <v>10</v>
          </cell>
          <cell r="F19">
            <v>10</v>
          </cell>
          <cell r="G19">
            <v>10</v>
          </cell>
          <cell r="H19">
            <v>10</v>
          </cell>
          <cell r="I19">
            <v>10</v>
          </cell>
          <cell r="J19">
            <v>10</v>
          </cell>
          <cell r="K19">
            <v>10</v>
          </cell>
          <cell r="L19">
            <v>10</v>
          </cell>
          <cell r="M19">
            <v>10</v>
          </cell>
          <cell r="N19">
            <v>10</v>
          </cell>
          <cell r="O19">
            <v>10</v>
          </cell>
        </row>
        <row r="20">
          <cell r="D20">
            <v>25</v>
          </cell>
          <cell r="E20"/>
          <cell r="F20"/>
          <cell r="G20"/>
          <cell r="H20"/>
          <cell r="I20"/>
          <cell r="J20"/>
          <cell r="K20"/>
          <cell r="L20"/>
          <cell r="M20"/>
          <cell r="N20">
            <v>25</v>
          </cell>
          <cell r="O20"/>
        </row>
        <row r="21">
          <cell r="D21">
            <v>535.25</v>
          </cell>
          <cell r="E21">
            <v>10.25</v>
          </cell>
          <cell r="F21">
            <v>10.25</v>
          </cell>
          <cell r="G21">
            <v>10.25</v>
          </cell>
          <cell r="H21">
            <v>10.25</v>
          </cell>
          <cell r="I21">
            <v>10.25</v>
          </cell>
          <cell r="J21">
            <v>10.25</v>
          </cell>
          <cell r="K21">
            <v>10.25</v>
          </cell>
          <cell r="L21">
            <v>10.25</v>
          </cell>
          <cell r="M21">
            <v>10.25</v>
          </cell>
          <cell r="N21">
            <v>35.25</v>
          </cell>
          <cell r="O21">
            <v>10.25</v>
          </cell>
        </row>
        <row r="23"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</row>
        <row r="24">
          <cell r="D24">
            <v>1000</v>
          </cell>
          <cell r="E24">
            <v>1000</v>
          </cell>
          <cell r="F24">
            <v>1000</v>
          </cell>
          <cell r="G24">
            <v>1000</v>
          </cell>
          <cell r="H24">
            <v>1000</v>
          </cell>
          <cell r="I24">
            <v>1000</v>
          </cell>
          <cell r="J24">
            <v>1000</v>
          </cell>
          <cell r="K24">
            <v>1000</v>
          </cell>
          <cell r="L24">
            <v>1000</v>
          </cell>
          <cell r="M24">
            <v>1000</v>
          </cell>
          <cell r="N24">
            <v>1000</v>
          </cell>
          <cell r="O24">
            <v>1000</v>
          </cell>
        </row>
        <row r="25">
          <cell r="D25">
            <v>250</v>
          </cell>
          <cell r="E25">
            <v>250</v>
          </cell>
          <cell r="F25">
            <v>250</v>
          </cell>
          <cell r="G25">
            <v>250</v>
          </cell>
          <cell r="H25">
            <v>250</v>
          </cell>
          <cell r="I25">
            <v>250</v>
          </cell>
          <cell r="J25">
            <v>250</v>
          </cell>
          <cell r="K25">
            <v>250</v>
          </cell>
          <cell r="L25">
            <v>250</v>
          </cell>
          <cell r="M25">
            <v>250</v>
          </cell>
          <cell r="N25">
            <v>250</v>
          </cell>
          <cell r="O25">
            <v>250</v>
          </cell>
        </row>
        <row r="29">
          <cell r="D29">
            <v>50</v>
          </cell>
          <cell r="E29">
            <v>50</v>
          </cell>
          <cell r="F29">
            <v>50</v>
          </cell>
          <cell r="G29">
            <v>50</v>
          </cell>
          <cell r="H29">
            <v>50</v>
          </cell>
          <cell r="I29">
            <v>50</v>
          </cell>
          <cell r="J29">
            <v>50</v>
          </cell>
          <cell r="K29">
            <v>50</v>
          </cell>
          <cell r="L29">
            <v>50</v>
          </cell>
          <cell r="M29">
            <v>50</v>
          </cell>
          <cell r="N29">
            <v>50</v>
          </cell>
          <cell r="O29">
            <v>50</v>
          </cell>
        </row>
        <row r="30">
          <cell r="D30">
            <v>250</v>
          </cell>
          <cell r="E30">
            <v>250</v>
          </cell>
          <cell r="F30">
            <v>250</v>
          </cell>
          <cell r="G30">
            <v>250</v>
          </cell>
          <cell r="H30">
            <v>250</v>
          </cell>
          <cell r="I30">
            <v>250</v>
          </cell>
          <cell r="J30">
            <v>250</v>
          </cell>
          <cell r="K30">
            <v>250</v>
          </cell>
          <cell r="L30">
            <v>250</v>
          </cell>
          <cell r="M30">
            <v>250</v>
          </cell>
          <cell r="N30">
            <v>250</v>
          </cell>
          <cell r="O30">
            <v>250</v>
          </cell>
        </row>
        <row r="31">
          <cell r="D31">
            <v>600</v>
          </cell>
          <cell r="E31">
            <v>600</v>
          </cell>
          <cell r="F31">
            <v>600</v>
          </cell>
          <cell r="G31">
            <v>600</v>
          </cell>
          <cell r="H31">
            <v>600</v>
          </cell>
          <cell r="I31">
            <v>600</v>
          </cell>
          <cell r="J31">
            <v>600</v>
          </cell>
          <cell r="K31">
            <v>600</v>
          </cell>
          <cell r="L31">
            <v>600</v>
          </cell>
          <cell r="M31">
            <v>600</v>
          </cell>
          <cell r="N31">
            <v>600</v>
          </cell>
          <cell r="O31">
            <v>600</v>
          </cell>
        </row>
        <row r="32">
          <cell r="D32">
            <v>7.5</v>
          </cell>
          <cell r="E32">
            <v>2</v>
          </cell>
          <cell r="F32">
            <v>5</v>
          </cell>
          <cell r="G32">
            <v>15</v>
          </cell>
          <cell r="H32">
            <v>12</v>
          </cell>
          <cell r="I32">
            <v>15</v>
          </cell>
          <cell r="J32">
            <v>15</v>
          </cell>
          <cell r="K32">
            <v>18</v>
          </cell>
          <cell r="L32">
            <v>20</v>
          </cell>
          <cell r="M32">
            <v>20</v>
          </cell>
          <cell r="N32">
            <v>20</v>
          </cell>
          <cell r="O32">
            <v>20</v>
          </cell>
        </row>
        <row r="33">
          <cell r="D33">
            <v>7.5</v>
          </cell>
          <cell r="E33">
            <v>2</v>
          </cell>
          <cell r="F33">
            <v>5</v>
          </cell>
          <cell r="G33">
            <v>15</v>
          </cell>
          <cell r="H33">
            <v>12</v>
          </cell>
          <cell r="I33">
            <v>15</v>
          </cell>
          <cell r="J33">
            <v>15</v>
          </cell>
          <cell r="K33">
            <v>18</v>
          </cell>
          <cell r="L33">
            <v>20</v>
          </cell>
          <cell r="M33">
            <v>20</v>
          </cell>
          <cell r="N33">
            <v>20</v>
          </cell>
          <cell r="O33">
            <v>20</v>
          </cell>
        </row>
        <row r="36">
          <cell r="D36">
            <v>50</v>
          </cell>
          <cell r="E36">
            <v>50</v>
          </cell>
          <cell r="F36">
            <v>50</v>
          </cell>
          <cell r="G36">
            <v>50</v>
          </cell>
          <cell r="H36">
            <v>50</v>
          </cell>
          <cell r="I36">
            <v>50</v>
          </cell>
          <cell r="J36">
            <v>50</v>
          </cell>
          <cell r="K36">
            <v>50</v>
          </cell>
          <cell r="L36">
            <v>50</v>
          </cell>
          <cell r="M36">
            <v>50</v>
          </cell>
          <cell r="N36">
            <v>50</v>
          </cell>
          <cell r="O36">
            <v>50</v>
          </cell>
        </row>
        <row r="37">
          <cell r="D37">
            <v>250</v>
          </cell>
          <cell r="E37">
            <v>250</v>
          </cell>
          <cell r="F37">
            <v>250</v>
          </cell>
          <cell r="G37">
            <v>250</v>
          </cell>
          <cell r="H37">
            <v>250</v>
          </cell>
          <cell r="I37">
            <v>250</v>
          </cell>
          <cell r="J37">
            <v>250</v>
          </cell>
          <cell r="K37">
            <v>250</v>
          </cell>
          <cell r="L37">
            <v>250</v>
          </cell>
          <cell r="M37">
            <v>250</v>
          </cell>
          <cell r="N37">
            <v>250</v>
          </cell>
          <cell r="O37">
            <v>250</v>
          </cell>
        </row>
        <row r="38">
          <cell r="D38">
            <v>600</v>
          </cell>
          <cell r="E38">
            <v>600</v>
          </cell>
          <cell r="F38">
            <v>600</v>
          </cell>
          <cell r="G38">
            <v>600</v>
          </cell>
          <cell r="H38">
            <v>600</v>
          </cell>
          <cell r="I38">
            <v>600</v>
          </cell>
          <cell r="J38">
            <v>600</v>
          </cell>
          <cell r="K38">
            <v>600</v>
          </cell>
          <cell r="L38">
            <v>600</v>
          </cell>
          <cell r="M38">
            <v>600</v>
          </cell>
          <cell r="N38">
            <v>600</v>
          </cell>
          <cell r="O38">
            <v>600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33.75</v>
          </cell>
          <cell r="J39">
            <v>45</v>
          </cell>
          <cell r="K39">
            <v>108</v>
          </cell>
          <cell r="L39">
            <v>120</v>
          </cell>
          <cell r="M39">
            <v>120</v>
          </cell>
          <cell r="N39">
            <v>120</v>
          </cell>
          <cell r="O39">
            <v>120</v>
          </cell>
        </row>
        <row r="42">
          <cell r="D42">
            <v>50</v>
          </cell>
          <cell r="E42">
            <v>50</v>
          </cell>
          <cell r="F42">
            <v>50</v>
          </cell>
          <cell r="G42">
            <v>50</v>
          </cell>
          <cell r="H42">
            <v>50</v>
          </cell>
          <cell r="I42">
            <v>50</v>
          </cell>
          <cell r="J42">
            <v>50</v>
          </cell>
          <cell r="K42">
            <v>50</v>
          </cell>
          <cell r="L42">
            <v>50</v>
          </cell>
          <cell r="M42">
            <v>50</v>
          </cell>
          <cell r="N42">
            <v>50</v>
          </cell>
          <cell r="O42">
            <v>50</v>
          </cell>
        </row>
        <row r="43">
          <cell r="D43">
            <v>250</v>
          </cell>
          <cell r="E43">
            <v>250</v>
          </cell>
          <cell r="F43">
            <v>250</v>
          </cell>
          <cell r="G43">
            <v>250</v>
          </cell>
          <cell r="H43">
            <v>250</v>
          </cell>
          <cell r="I43">
            <v>250</v>
          </cell>
          <cell r="J43">
            <v>250</v>
          </cell>
          <cell r="K43">
            <v>250</v>
          </cell>
          <cell r="L43">
            <v>250</v>
          </cell>
          <cell r="M43">
            <v>250</v>
          </cell>
          <cell r="N43">
            <v>250</v>
          </cell>
          <cell r="O43">
            <v>250</v>
          </cell>
        </row>
        <row r="44">
          <cell r="D44">
            <v>600</v>
          </cell>
          <cell r="E44">
            <v>600</v>
          </cell>
          <cell r="F44">
            <v>600</v>
          </cell>
          <cell r="G44">
            <v>600</v>
          </cell>
          <cell r="H44">
            <v>600</v>
          </cell>
          <cell r="I44">
            <v>600</v>
          </cell>
          <cell r="J44">
            <v>600</v>
          </cell>
          <cell r="K44">
            <v>600</v>
          </cell>
          <cell r="L44">
            <v>600</v>
          </cell>
          <cell r="M44">
            <v>600</v>
          </cell>
          <cell r="N44">
            <v>600</v>
          </cell>
          <cell r="O44">
            <v>600</v>
          </cell>
        </row>
        <row r="45">
          <cell r="D45">
            <v>0</v>
          </cell>
          <cell r="E45">
            <v>0</v>
          </cell>
          <cell r="F45">
            <v>12.5</v>
          </cell>
          <cell r="G45">
            <v>90</v>
          </cell>
          <cell r="H45">
            <v>80.400000000000006</v>
          </cell>
          <cell r="I45">
            <v>90</v>
          </cell>
          <cell r="J45">
            <v>90</v>
          </cell>
          <cell r="K45">
            <v>90</v>
          </cell>
          <cell r="L45">
            <v>60</v>
          </cell>
          <cell r="M45">
            <v>60</v>
          </cell>
          <cell r="N45">
            <v>60</v>
          </cell>
          <cell r="O45">
            <v>60</v>
          </cell>
        </row>
        <row r="48">
          <cell r="D48">
            <v>50</v>
          </cell>
          <cell r="E48">
            <v>50</v>
          </cell>
          <cell r="F48">
            <v>50</v>
          </cell>
          <cell r="G48">
            <v>50</v>
          </cell>
          <cell r="H48">
            <v>50</v>
          </cell>
          <cell r="I48">
            <v>50</v>
          </cell>
          <cell r="J48">
            <v>50</v>
          </cell>
          <cell r="K48">
            <v>50</v>
          </cell>
          <cell r="L48">
            <v>50</v>
          </cell>
          <cell r="M48">
            <v>50</v>
          </cell>
          <cell r="N48">
            <v>50</v>
          </cell>
          <cell r="O48">
            <v>50</v>
          </cell>
        </row>
        <row r="49">
          <cell r="D49">
            <v>250</v>
          </cell>
          <cell r="E49">
            <v>250</v>
          </cell>
          <cell r="F49">
            <v>250</v>
          </cell>
          <cell r="G49">
            <v>250</v>
          </cell>
          <cell r="H49">
            <v>250</v>
          </cell>
          <cell r="I49">
            <v>250</v>
          </cell>
          <cell r="J49">
            <v>250</v>
          </cell>
          <cell r="K49">
            <v>250</v>
          </cell>
          <cell r="L49">
            <v>250</v>
          </cell>
          <cell r="M49">
            <v>250</v>
          </cell>
          <cell r="N49">
            <v>250</v>
          </cell>
          <cell r="O49">
            <v>250</v>
          </cell>
        </row>
        <row r="50">
          <cell r="D50">
            <v>600</v>
          </cell>
          <cell r="E50">
            <v>600</v>
          </cell>
          <cell r="F50">
            <v>600</v>
          </cell>
          <cell r="G50">
            <v>600</v>
          </cell>
          <cell r="H50">
            <v>600</v>
          </cell>
          <cell r="I50">
            <v>600</v>
          </cell>
          <cell r="J50">
            <v>600</v>
          </cell>
          <cell r="K50">
            <v>600</v>
          </cell>
          <cell r="L50">
            <v>600</v>
          </cell>
          <cell r="M50">
            <v>600</v>
          </cell>
          <cell r="N50">
            <v>600</v>
          </cell>
          <cell r="O50">
            <v>600</v>
          </cell>
        </row>
        <row r="53">
          <cell r="D53">
            <v>50</v>
          </cell>
          <cell r="E53">
            <v>50</v>
          </cell>
          <cell r="F53">
            <v>50</v>
          </cell>
          <cell r="G53">
            <v>50</v>
          </cell>
          <cell r="H53">
            <v>50</v>
          </cell>
          <cell r="I53">
            <v>50</v>
          </cell>
          <cell r="J53">
            <v>50</v>
          </cell>
          <cell r="K53">
            <v>50</v>
          </cell>
          <cell r="L53">
            <v>50</v>
          </cell>
          <cell r="M53">
            <v>50</v>
          </cell>
          <cell r="N53">
            <v>50</v>
          </cell>
          <cell r="O53">
            <v>50</v>
          </cell>
        </row>
        <row r="54">
          <cell r="D54">
            <v>250</v>
          </cell>
          <cell r="E54">
            <v>250</v>
          </cell>
          <cell r="F54">
            <v>250</v>
          </cell>
          <cell r="G54">
            <v>250</v>
          </cell>
          <cell r="H54">
            <v>250</v>
          </cell>
          <cell r="I54">
            <v>250</v>
          </cell>
          <cell r="J54">
            <v>250</v>
          </cell>
          <cell r="K54">
            <v>250</v>
          </cell>
          <cell r="L54">
            <v>250</v>
          </cell>
          <cell r="M54">
            <v>250</v>
          </cell>
          <cell r="N54">
            <v>250</v>
          </cell>
          <cell r="O54">
            <v>250</v>
          </cell>
        </row>
        <row r="55">
          <cell r="D55">
            <v>600</v>
          </cell>
          <cell r="E55">
            <v>600</v>
          </cell>
          <cell r="F55">
            <v>600</v>
          </cell>
          <cell r="G55">
            <v>600</v>
          </cell>
          <cell r="H55">
            <v>600</v>
          </cell>
          <cell r="I55">
            <v>600</v>
          </cell>
          <cell r="J55">
            <v>600</v>
          </cell>
          <cell r="K55">
            <v>600</v>
          </cell>
          <cell r="L55">
            <v>600</v>
          </cell>
          <cell r="M55">
            <v>600</v>
          </cell>
          <cell r="N55">
            <v>600</v>
          </cell>
          <cell r="O55">
            <v>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O40"/>
  <sheetViews>
    <sheetView showGridLines="0" zoomScaleNormal="100" workbookViewId="0"/>
  </sheetViews>
  <sheetFormatPr baseColWidth="10" defaultColWidth="8.83203125" defaultRowHeight="18.75" customHeight="1" x14ac:dyDescent="0.2"/>
  <cols>
    <col min="1" max="1" width="1.6640625" customWidth="1"/>
    <col min="2" max="2" width="19.5" customWidth="1"/>
    <col min="3" max="3" width="2.6640625" customWidth="1"/>
    <col min="4" max="4" width="19.5" customWidth="1"/>
    <col min="5" max="5" width="2.6640625" customWidth="1"/>
    <col min="6" max="6" width="19.5" customWidth="1"/>
    <col min="7" max="7" width="2.6640625" customWidth="1"/>
    <col min="8" max="8" width="19.5" customWidth="1"/>
    <col min="9" max="9" width="2.6640625" customWidth="1"/>
    <col min="10" max="10" width="7.6640625" customWidth="1"/>
    <col min="11" max="11" width="1.5" customWidth="1"/>
    <col min="12" max="12" width="10" customWidth="1"/>
    <col min="13" max="13" width="8.5" customWidth="1"/>
    <col min="15" max="16" width="10" customWidth="1"/>
    <col min="17" max="19" width="10"/>
  </cols>
  <sheetData>
    <row r="1" spans="2:15" ht="8.25" customHeight="1" thickBot="1" x14ac:dyDescent="0.25"/>
    <row r="2" spans="2:15" ht="38.25" customHeight="1" thickBot="1" x14ac:dyDescent="0.55000000000000004">
      <c r="B2" s="9" t="s">
        <v>1</v>
      </c>
      <c r="J2" s="2"/>
      <c r="K2" s="142">
        <f ca="1">YEAR(TODAY())</f>
        <v>2025</v>
      </c>
      <c r="L2" s="142"/>
    </row>
    <row r="3" spans="2:15" ht="24" customHeight="1" x14ac:dyDescent="0.2">
      <c r="B3" s="39" t="s">
        <v>6</v>
      </c>
    </row>
    <row r="4" spans="2:15" ht="6.75" customHeight="1" thickBot="1" x14ac:dyDescent="0.25"/>
    <row r="5" spans="2:15" ht="24" customHeight="1" thickBot="1" x14ac:dyDescent="0.35">
      <c r="B5" s="10" t="s">
        <v>7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5" s="15" customFormat="1" ht="18.75" customHeight="1" thickBot="1" x14ac:dyDescent="0.3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2:15" ht="22.5" customHeight="1" x14ac:dyDescent="0.15">
      <c r="B7" s="40" t="e">
        <f>Calculations!B8</f>
        <v>#REF!</v>
      </c>
      <c r="C7" s="12"/>
      <c r="D7" s="40" t="e">
        <f>Calculations!B9</f>
        <v>#REF!</v>
      </c>
      <c r="E7" s="12"/>
      <c r="F7" s="40" t="e">
        <f>Calculations!B10</f>
        <v>#REF!</v>
      </c>
      <c r="G7" s="12"/>
      <c r="H7" s="40" t="e">
        <f>Calculations!B11</f>
        <v>#REF!</v>
      </c>
      <c r="I7" s="12"/>
      <c r="J7" s="152" t="e">
        <f>Calculations!B12</f>
        <v>#REF!</v>
      </c>
      <c r="K7" s="153"/>
      <c r="L7" s="154"/>
      <c r="M7" s="12"/>
    </row>
    <row r="8" spans="2:15" ht="42" customHeight="1" x14ac:dyDescent="0.2">
      <c r="B8" s="38" t="str">
        <f ca="1">IFERROR(Calculations!G8,"")</f>
        <v/>
      </c>
      <c r="C8" s="36"/>
      <c r="D8" s="38" t="str">
        <f ca="1">IFERROR(Calculations!G9,"")</f>
        <v/>
      </c>
      <c r="F8" s="38" t="str">
        <f ca="1">IFERROR(Calculations!G10,"")</f>
        <v/>
      </c>
      <c r="H8" s="38" t="str">
        <f ca="1">IFERROR(Calculations!G11,"")</f>
        <v/>
      </c>
      <c r="I8" s="15"/>
      <c r="J8" s="146" t="str">
        <f ca="1">IFERROR(Calculations!G12,"")</f>
        <v/>
      </c>
      <c r="K8" s="147"/>
      <c r="L8" s="148"/>
    </row>
    <row r="9" spans="2:15" s="5" customFormat="1" ht="18.75" customHeight="1" x14ac:dyDescent="0.2">
      <c r="B9" s="37" t="str">
        <f ca="1">Calculations!H8</f>
        <v/>
      </c>
      <c r="C9" s="14"/>
      <c r="D9" s="32" t="str">
        <f ca="1">Calculations!H9</f>
        <v/>
      </c>
      <c r="E9" s="6"/>
      <c r="F9" s="32" t="str">
        <f ca="1">Calculations!H10</f>
        <v/>
      </c>
      <c r="G9" s="6"/>
      <c r="H9" s="32" t="str">
        <f ca="1">Calculations!H11</f>
        <v/>
      </c>
      <c r="I9" s="16"/>
      <c r="J9" s="143" t="str">
        <f ca="1">Calculations!H12</f>
        <v/>
      </c>
      <c r="K9" s="144"/>
      <c r="L9" s="145"/>
      <c r="M9" s="7"/>
      <c r="O9"/>
    </row>
    <row r="10" spans="2:15" ht="18.75" customHeight="1" x14ac:dyDescent="0.2">
      <c r="B10" s="33"/>
      <c r="C10" s="8"/>
      <c r="D10" s="33"/>
      <c r="E10" s="8"/>
      <c r="F10" s="33"/>
      <c r="G10" s="8"/>
      <c r="H10" s="35"/>
      <c r="I10" s="17"/>
      <c r="J10" s="149"/>
      <c r="K10" s="150"/>
      <c r="L10" s="151"/>
      <c r="M10" s="8"/>
    </row>
    <row r="11" spans="2:15" ht="18.75" customHeight="1" thickBot="1" x14ac:dyDescent="0.25">
      <c r="B11" s="34"/>
      <c r="D11" s="34"/>
      <c r="F11" s="34"/>
      <c r="H11" s="34"/>
      <c r="J11" s="19"/>
      <c r="K11" s="18"/>
      <c r="L11" s="20"/>
    </row>
    <row r="12" spans="2:15" ht="18.75" customHeight="1" thickBot="1" x14ac:dyDescent="0.25"/>
    <row r="13" spans="2:15" ht="24" customHeight="1" thickBot="1" x14ac:dyDescent="0.35">
      <c r="B13" s="11" t="s">
        <v>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5" spans="2:15" ht="18.75" customHeight="1" x14ac:dyDescent="0.2">
      <c r="B15" s="28" t="s">
        <v>9</v>
      </c>
      <c r="C15" s="13"/>
      <c r="D15" s="41" t="str">
        <f ca="1">"THIS YEAR ("&amp;SelectedYear&amp;")"</f>
        <v>THIS YEAR (2025)</v>
      </c>
      <c r="E15" s="13"/>
      <c r="F15" s="41" t="str">
        <f ca="1">"LAST YEAR ("&amp;SelectedYear-1&amp;")"</f>
        <v>LAST YEAR (2024)</v>
      </c>
      <c r="G15" s="13"/>
      <c r="H15" s="21" t="s">
        <v>10</v>
      </c>
      <c r="I15" s="140" t="s">
        <v>11</v>
      </c>
      <c r="J15" s="140"/>
      <c r="K15" s="140"/>
      <c r="L15" s="140"/>
    </row>
    <row r="16" spans="2:15" ht="18.75" customHeight="1" x14ac:dyDescent="0.2">
      <c r="B16" s="42" t="e">
        <f>Calculations!B15</f>
        <v>#REF!</v>
      </c>
      <c r="C16" s="23"/>
      <c r="D16" s="22" t="e">
        <f>IF($B16="","",Calculations!G15)</f>
        <v>#REF!</v>
      </c>
      <c r="E16" s="22"/>
      <c r="F16" s="22" t="e">
        <f>IF($B16="","",Calculations!F15)</f>
        <v>#REF!</v>
      </c>
      <c r="G16" s="23"/>
      <c r="H16" s="24" t="str">
        <f t="shared" ref="H16:H40" si="0">IFERROR(D16/F16-1,"")</f>
        <v/>
      </c>
      <c r="I16" s="141"/>
      <c r="J16" s="141"/>
      <c r="K16" s="141"/>
      <c r="L16" s="141"/>
    </row>
    <row r="17" spans="2:12" ht="18.75" customHeight="1" x14ac:dyDescent="0.2">
      <c r="B17" s="43" t="e">
        <f>Calculations!B16</f>
        <v>#REF!</v>
      </c>
      <c r="C17" s="26"/>
      <c r="D17" s="25" t="e">
        <f>IF($B17="","",Calculations!G16)</f>
        <v>#REF!</v>
      </c>
      <c r="E17" s="25"/>
      <c r="F17" s="25" t="e">
        <f>IF($B17="","",Calculations!F16)</f>
        <v>#REF!</v>
      </c>
      <c r="G17" s="26"/>
      <c r="H17" s="27" t="str">
        <f t="shared" si="0"/>
        <v/>
      </c>
      <c r="I17" s="139"/>
      <c r="J17" s="139"/>
      <c r="K17" s="139"/>
      <c r="L17" s="139"/>
    </row>
    <row r="18" spans="2:12" ht="18.75" customHeight="1" x14ac:dyDescent="0.2">
      <c r="B18" s="43" t="e">
        <f>Calculations!B17</f>
        <v>#REF!</v>
      </c>
      <c r="C18" s="26"/>
      <c r="D18" s="25" t="e">
        <f>IF($B18="","",Calculations!G17)</f>
        <v>#REF!</v>
      </c>
      <c r="E18" s="25"/>
      <c r="F18" s="25" t="e">
        <f>IF($B18="","",Calculations!F17)</f>
        <v>#REF!</v>
      </c>
      <c r="G18" s="26"/>
      <c r="H18" s="27" t="str">
        <f t="shared" si="0"/>
        <v/>
      </c>
      <c r="I18" s="139"/>
      <c r="J18" s="139"/>
      <c r="K18" s="139"/>
      <c r="L18" s="139"/>
    </row>
    <row r="19" spans="2:12" ht="18.75" customHeight="1" x14ac:dyDescent="0.2">
      <c r="B19" s="43" t="e">
        <f>Calculations!B18</f>
        <v>#REF!</v>
      </c>
      <c r="C19" s="26"/>
      <c r="D19" s="25" t="e">
        <f>IF($B19="","",Calculations!G18)</f>
        <v>#REF!</v>
      </c>
      <c r="E19" s="25"/>
      <c r="F19" s="25" t="e">
        <f>IF($B19="","",Calculations!F18)</f>
        <v>#REF!</v>
      </c>
      <c r="G19" s="26"/>
      <c r="H19" s="27" t="str">
        <f t="shared" si="0"/>
        <v/>
      </c>
      <c r="I19" s="139"/>
      <c r="J19" s="139"/>
      <c r="K19" s="139"/>
      <c r="L19" s="139"/>
    </row>
    <row r="20" spans="2:12" ht="18.75" customHeight="1" x14ac:dyDescent="0.2">
      <c r="B20" s="43" t="e">
        <f>Calculations!B19</f>
        <v>#REF!</v>
      </c>
      <c r="C20" s="26"/>
      <c r="D20" s="25" t="e">
        <f>IF($B20="","",Calculations!G19)</f>
        <v>#REF!</v>
      </c>
      <c r="E20" s="25"/>
      <c r="F20" s="25" t="e">
        <f>IF($B20="","",Calculations!F19)</f>
        <v>#REF!</v>
      </c>
      <c r="G20" s="26"/>
      <c r="H20" s="27" t="str">
        <f t="shared" si="0"/>
        <v/>
      </c>
      <c r="I20" s="139"/>
      <c r="J20" s="139"/>
      <c r="K20" s="139"/>
      <c r="L20" s="139"/>
    </row>
    <row r="21" spans="2:12" ht="18.75" customHeight="1" x14ac:dyDescent="0.2">
      <c r="B21" s="43" t="e">
        <f>Calculations!B20</f>
        <v>#REF!</v>
      </c>
      <c r="C21" s="26"/>
      <c r="D21" s="25" t="e">
        <f>IF($B21="","",Calculations!G20)</f>
        <v>#REF!</v>
      </c>
      <c r="E21" s="25"/>
      <c r="F21" s="25" t="e">
        <f>IF($B21="","",Calculations!F20)</f>
        <v>#REF!</v>
      </c>
      <c r="G21" s="26"/>
      <c r="H21" s="27" t="str">
        <f t="shared" si="0"/>
        <v/>
      </c>
      <c r="I21" s="139"/>
      <c r="J21" s="139"/>
      <c r="K21" s="139"/>
      <c r="L21" s="139"/>
    </row>
    <row r="22" spans="2:12" ht="18.75" customHeight="1" x14ac:dyDescent="0.2">
      <c r="B22" s="43" t="e">
        <f>Calculations!B21</f>
        <v>#REF!</v>
      </c>
      <c r="C22" s="26"/>
      <c r="D22" s="25" t="e">
        <f>IF($B22="","",Calculations!G21)</f>
        <v>#REF!</v>
      </c>
      <c r="E22" s="25"/>
      <c r="F22" s="25" t="e">
        <f>IF($B22="","",Calculations!F21)</f>
        <v>#REF!</v>
      </c>
      <c r="G22" s="26"/>
      <c r="H22" s="27" t="str">
        <f t="shared" si="0"/>
        <v/>
      </c>
      <c r="I22" s="139"/>
      <c r="J22" s="139"/>
      <c r="K22" s="139"/>
      <c r="L22" s="139"/>
    </row>
    <row r="23" spans="2:12" ht="18.75" customHeight="1" x14ac:dyDescent="0.2">
      <c r="B23" s="43" t="e">
        <f>Calculations!B22</f>
        <v>#REF!</v>
      </c>
      <c r="C23" s="26"/>
      <c r="D23" s="25" t="e">
        <f>IF($B23="","",Calculations!G22)</f>
        <v>#REF!</v>
      </c>
      <c r="E23" s="25"/>
      <c r="F23" s="25" t="e">
        <f>IF($B23="","",Calculations!F22)</f>
        <v>#REF!</v>
      </c>
      <c r="G23" s="26"/>
      <c r="H23" s="27" t="str">
        <f t="shared" si="0"/>
        <v/>
      </c>
      <c r="I23" s="139"/>
      <c r="J23" s="139"/>
      <c r="K23" s="139"/>
      <c r="L23" s="139"/>
    </row>
    <row r="24" spans="2:12" ht="18.75" customHeight="1" x14ac:dyDescent="0.2">
      <c r="B24" s="43" t="e">
        <f>Calculations!B23</f>
        <v>#REF!</v>
      </c>
      <c r="C24" s="26"/>
      <c r="D24" s="25" t="e">
        <f>IF($B24="","",Calculations!G23)</f>
        <v>#REF!</v>
      </c>
      <c r="E24" s="25"/>
      <c r="F24" s="25" t="e">
        <f>IF($B24="","",Calculations!F23)</f>
        <v>#REF!</v>
      </c>
      <c r="G24" s="26"/>
      <c r="H24" s="27" t="str">
        <f t="shared" si="0"/>
        <v/>
      </c>
      <c r="I24" s="139"/>
      <c r="J24" s="139"/>
      <c r="K24" s="139"/>
      <c r="L24" s="139"/>
    </row>
    <row r="25" spans="2:12" ht="18.75" customHeight="1" x14ac:dyDescent="0.2">
      <c r="B25" s="43" t="e">
        <f>Calculations!B24</f>
        <v>#REF!</v>
      </c>
      <c r="C25" s="26"/>
      <c r="D25" s="25" t="e">
        <f>IF($B25="","",Calculations!G24)</f>
        <v>#REF!</v>
      </c>
      <c r="E25" s="25"/>
      <c r="F25" s="25" t="e">
        <f>IF($B25="","",Calculations!F24)</f>
        <v>#REF!</v>
      </c>
      <c r="G25" s="26"/>
      <c r="H25" s="27" t="str">
        <f t="shared" si="0"/>
        <v/>
      </c>
      <c r="I25" s="139"/>
      <c r="J25" s="139"/>
      <c r="K25" s="139"/>
      <c r="L25" s="139"/>
    </row>
    <row r="26" spans="2:12" ht="18.75" customHeight="1" x14ac:dyDescent="0.2">
      <c r="B26" s="43" t="e">
        <f>Calculations!B25</f>
        <v>#REF!</v>
      </c>
      <c r="C26" s="26"/>
      <c r="D26" s="25" t="e">
        <f>IF($B26="","",Calculations!G25)</f>
        <v>#REF!</v>
      </c>
      <c r="E26" s="25"/>
      <c r="F26" s="25" t="e">
        <f>IF($B26="","",Calculations!F25)</f>
        <v>#REF!</v>
      </c>
      <c r="G26" s="26"/>
      <c r="H26" s="27" t="str">
        <f t="shared" si="0"/>
        <v/>
      </c>
      <c r="I26" s="139"/>
      <c r="J26" s="139"/>
      <c r="K26" s="139"/>
      <c r="L26" s="139"/>
    </row>
    <row r="27" spans="2:12" ht="18.75" customHeight="1" x14ac:dyDescent="0.2">
      <c r="B27" s="43" t="e">
        <f>Calculations!B26</f>
        <v>#REF!</v>
      </c>
      <c r="C27" s="26"/>
      <c r="D27" s="25" t="e">
        <f>IF($B27="","",Calculations!G26)</f>
        <v>#REF!</v>
      </c>
      <c r="E27" s="25"/>
      <c r="F27" s="25" t="e">
        <f>IF($B27="","",Calculations!F26)</f>
        <v>#REF!</v>
      </c>
      <c r="G27" s="26"/>
      <c r="H27" s="27" t="str">
        <f t="shared" si="0"/>
        <v/>
      </c>
      <c r="I27" s="139"/>
      <c r="J27" s="139"/>
      <c r="K27" s="139"/>
      <c r="L27" s="139"/>
    </row>
    <row r="28" spans="2:12" ht="18.75" customHeight="1" x14ac:dyDescent="0.2">
      <c r="B28" s="43" t="e">
        <f>Calculations!B27</f>
        <v>#REF!</v>
      </c>
      <c r="C28" s="26"/>
      <c r="D28" s="25" t="e">
        <f>IF($B28="","",Calculations!G27)</f>
        <v>#REF!</v>
      </c>
      <c r="E28" s="25"/>
      <c r="F28" s="25" t="e">
        <f>IF($B28="","",Calculations!F27)</f>
        <v>#REF!</v>
      </c>
      <c r="G28" s="26"/>
      <c r="H28" s="27" t="str">
        <f t="shared" si="0"/>
        <v/>
      </c>
      <c r="I28" s="139"/>
      <c r="J28" s="139"/>
      <c r="K28" s="139"/>
      <c r="L28" s="139"/>
    </row>
    <row r="29" spans="2:12" ht="18.75" customHeight="1" x14ac:dyDescent="0.2">
      <c r="B29" s="43" t="e">
        <f>Calculations!B28</f>
        <v>#REF!</v>
      </c>
      <c r="C29" s="26"/>
      <c r="D29" s="25" t="e">
        <f>IF($B29="","",Calculations!G28)</f>
        <v>#REF!</v>
      </c>
      <c r="E29" s="25"/>
      <c r="F29" s="25" t="e">
        <f>IF($B29="","",Calculations!F28)</f>
        <v>#REF!</v>
      </c>
      <c r="G29" s="26"/>
      <c r="H29" s="27" t="str">
        <f t="shared" si="0"/>
        <v/>
      </c>
      <c r="I29" s="139"/>
      <c r="J29" s="139"/>
      <c r="K29" s="139"/>
      <c r="L29" s="139"/>
    </row>
    <row r="30" spans="2:12" ht="18.75" customHeight="1" x14ac:dyDescent="0.2">
      <c r="B30" s="43" t="e">
        <f>Calculations!B29</f>
        <v>#REF!</v>
      </c>
      <c r="C30" s="26"/>
      <c r="D30" s="25" t="e">
        <f>IF($B30="","",Calculations!G29)</f>
        <v>#REF!</v>
      </c>
      <c r="E30" s="25"/>
      <c r="F30" s="25" t="e">
        <f>IF($B30="","",Calculations!F29)</f>
        <v>#REF!</v>
      </c>
      <c r="G30" s="26"/>
      <c r="H30" s="27" t="str">
        <f t="shared" si="0"/>
        <v/>
      </c>
      <c r="I30" s="139"/>
      <c r="J30" s="139"/>
      <c r="K30" s="139"/>
      <c r="L30" s="139"/>
    </row>
    <row r="31" spans="2:12" ht="18.75" customHeight="1" x14ac:dyDescent="0.2">
      <c r="B31" s="43" t="e">
        <f>Calculations!B30</f>
        <v>#REF!</v>
      </c>
      <c r="C31" s="26"/>
      <c r="D31" s="25" t="e">
        <f>IF($B31="","",Calculations!G30)</f>
        <v>#REF!</v>
      </c>
      <c r="E31" s="25"/>
      <c r="F31" s="25" t="e">
        <f>IF($B31="","",Calculations!F30)</f>
        <v>#REF!</v>
      </c>
      <c r="G31" s="26"/>
      <c r="H31" s="27" t="str">
        <f t="shared" si="0"/>
        <v/>
      </c>
      <c r="I31" s="139"/>
      <c r="J31" s="139"/>
      <c r="K31" s="139"/>
      <c r="L31" s="139"/>
    </row>
    <row r="32" spans="2:12" ht="18.75" customHeight="1" x14ac:dyDescent="0.2">
      <c r="B32" s="43" t="e">
        <f>Calculations!B31</f>
        <v>#REF!</v>
      </c>
      <c r="C32" s="26"/>
      <c r="D32" s="25" t="e">
        <f>IF($B32="","",Calculations!G31)</f>
        <v>#REF!</v>
      </c>
      <c r="E32" s="25"/>
      <c r="F32" s="25" t="e">
        <f>IF($B32="","",Calculations!F31)</f>
        <v>#REF!</v>
      </c>
      <c r="G32" s="26"/>
      <c r="H32" s="27" t="str">
        <f t="shared" si="0"/>
        <v/>
      </c>
      <c r="I32" s="139"/>
      <c r="J32" s="139"/>
      <c r="K32" s="139"/>
      <c r="L32" s="139"/>
    </row>
    <row r="33" spans="2:12" ht="18.75" customHeight="1" x14ac:dyDescent="0.2">
      <c r="B33" s="43" t="e">
        <f>Calculations!B32</f>
        <v>#REF!</v>
      </c>
      <c r="C33" s="26"/>
      <c r="D33" s="25" t="e">
        <f>IF($B33="","",Calculations!G32)</f>
        <v>#REF!</v>
      </c>
      <c r="E33" s="25"/>
      <c r="F33" s="25" t="e">
        <f>IF($B33="","",Calculations!F32)</f>
        <v>#REF!</v>
      </c>
      <c r="G33" s="26"/>
      <c r="H33" s="27" t="str">
        <f t="shared" si="0"/>
        <v/>
      </c>
      <c r="I33" s="139"/>
      <c r="J33" s="139"/>
      <c r="K33" s="139"/>
      <c r="L33" s="139"/>
    </row>
    <row r="34" spans="2:12" ht="18.75" customHeight="1" x14ac:dyDescent="0.2">
      <c r="B34" s="43" t="e">
        <f>Calculations!B33</f>
        <v>#REF!</v>
      </c>
      <c r="C34" s="26"/>
      <c r="D34" s="25" t="e">
        <f>IF($B34="","",Calculations!G33)</f>
        <v>#REF!</v>
      </c>
      <c r="E34" s="25"/>
      <c r="F34" s="25" t="e">
        <f>IF($B34="","",Calculations!F33)</f>
        <v>#REF!</v>
      </c>
      <c r="G34" s="26"/>
      <c r="H34" s="27" t="str">
        <f t="shared" si="0"/>
        <v/>
      </c>
      <c r="I34" s="139"/>
      <c r="J34" s="139"/>
      <c r="K34" s="139"/>
      <c r="L34" s="139"/>
    </row>
    <row r="35" spans="2:12" ht="18.75" customHeight="1" x14ac:dyDescent="0.2">
      <c r="B35" s="43" t="e">
        <f>Calculations!B34</f>
        <v>#REF!</v>
      </c>
      <c r="C35" s="26"/>
      <c r="D35" s="25" t="e">
        <f>IF($B35="","",Calculations!G34)</f>
        <v>#REF!</v>
      </c>
      <c r="E35" s="25"/>
      <c r="F35" s="25" t="e">
        <f>IF($B35="","",Calculations!F34)</f>
        <v>#REF!</v>
      </c>
      <c r="G35" s="26"/>
      <c r="H35" s="27" t="str">
        <f t="shared" si="0"/>
        <v/>
      </c>
      <c r="I35" s="139"/>
      <c r="J35" s="139"/>
      <c r="K35" s="139"/>
      <c r="L35" s="139"/>
    </row>
    <row r="36" spans="2:12" ht="18.75" customHeight="1" x14ac:dyDescent="0.2">
      <c r="B36" s="43" t="e">
        <f>Calculations!B35</f>
        <v>#REF!</v>
      </c>
      <c r="C36" s="26"/>
      <c r="D36" s="25" t="e">
        <f>IF($B36="","",Calculations!G35)</f>
        <v>#REF!</v>
      </c>
      <c r="E36" s="25"/>
      <c r="F36" s="25" t="e">
        <f>IF($B36="","",Calculations!F35)</f>
        <v>#REF!</v>
      </c>
      <c r="G36" s="26"/>
      <c r="H36" s="27" t="str">
        <f t="shared" si="0"/>
        <v/>
      </c>
      <c r="I36" s="139"/>
      <c r="J36" s="139"/>
      <c r="K36" s="139"/>
      <c r="L36" s="139"/>
    </row>
    <row r="37" spans="2:12" ht="18.75" customHeight="1" x14ac:dyDescent="0.2">
      <c r="B37" s="43" t="e">
        <f>Calculations!B36</f>
        <v>#REF!</v>
      </c>
      <c r="C37" s="26"/>
      <c r="D37" s="25" t="e">
        <f>IF($B37="","",Calculations!G36)</f>
        <v>#REF!</v>
      </c>
      <c r="E37" s="25"/>
      <c r="F37" s="25" t="e">
        <f>IF($B37="","",Calculations!F36)</f>
        <v>#REF!</v>
      </c>
      <c r="G37" s="26"/>
      <c r="H37" s="27" t="str">
        <f t="shared" si="0"/>
        <v/>
      </c>
      <c r="I37" s="139"/>
      <c r="J37" s="139"/>
      <c r="K37" s="139"/>
      <c r="L37" s="139"/>
    </row>
    <row r="38" spans="2:12" ht="18.75" customHeight="1" x14ac:dyDescent="0.2">
      <c r="B38" s="43" t="e">
        <f>Calculations!B37</f>
        <v>#REF!</v>
      </c>
      <c r="C38" s="26"/>
      <c r="D38" s="25" t="e">
        <f>IF($B38="","",Calculations!G37)</f>
        <v>#REF!</v>
      </c>
      <c r="E38" s="25"/>
      <c r="F38" s="25" t="e">
        <f>IF($B38="","",Calculations!F37)</f>
        <v>#REF!</v>
      </c>
      <c r="G38" s="26"/>
      <c r="H38" s="27" t="str">
        <f t="shared" si="0"/>
        <v/>
      </c>
      <c r="I38" s="139"/>
      <c r="J38" s="139"/>
      <c r="K38" s="139"/>
      <c r="L38" s="139"/>
    </row>
    <row r="39" spans="2:12" ht="18.75" customHeight="1" x14ac:dyDescent="0.2">
      <c r="B39" s="43" t="e">
        <f>Calculations!B38</f>
        <v>#REF!</v>
      </c>
      <c r="C39" s="26"/>
      <c r="D39" s="25" t="e">
        <f>IF($B39="","",Calculations!G38)</f>
        <v>#REF!</v>
      </c>
      <c r="E39" s="25"/>
      <c r="F39" s="25" t="e">
        <f>IF($B39="","",Calculations!F38)</f>
        <v>#REF!</v>
      </c>
      <c r="G39" s="26"/>
      <c r="H39" s="27" t="str">
        <f t="shared" si="0"/>
        <v/>
      </c>
      <c r="I39" s="139"/>
      <c r="J39" s="139"/>
      <c r="K39" s="139"/>
      <c r="L39" s="139"/>
    </row>
    <row r="40" spans="2:12" ht="18.75" customHeight="1" x14ac:dyDescent="0.2">
      <c r="B40" s="43" t="e">
        <f>Calculations!B39</f>
        <v>#REF!</v>
      </c>
      <c r="C40" s="26"/>
      <c r="D40" s="25" t="e">
        <f>IF($B40="","",Calculations!G39)</f>
        <v>#REF!</v>
      </c>
      <c r="E40" s="25"/>
      <c r="F40" s="25" t="e">
        <f>IF($B40="","",Calculations!F39)</f>
        <v>#REF!</v>
      </c>
      <c r="G40" s="26"/>
      <c r="H40" s="27" t="str">
        <f t="shared" si="0"/>
        <v/>
      </c>
      <c r="I40" s="139"/>
      <c r="J40" s="139"/>
      <c r="K40" s="139"/>
      <c r="L40" s="139"/>
    </row>
  </sheetData>
  <mergeCells count="31">
    <mergeCell ref="I40:L40"/>
    <mergeCell ref="I35:L35"/>
    <mergeCell ref="I36:L36"/>
    <mergeCell ref="I37:L37"/>
    <mergeCell ref="I38:L38"/>
    <mergeCell ref="I39:L39"/>
    <mergeCell ref="K2:L2"/>
    <mergeCell ref="J9:L9"/>
    <mergeCell ref="J8:L8"/>
    <mergeCell ref="J10:L10"/>
    <mergeCell ref="J7:L7"/>
    <mergeCell ref="I15:L15"/>
    <mergeCell ref="I16:L16"/>
    <mergeCell ref="I17:L17"/>
    <mergeCell ref="I18:L18"/>
    <mergeCell ref="I19:L19"/>
    <mergeCell ref="I20:L20"/>
    <mergeCell ref="I21:L21"/>
    <mergeCell ref="I27:L27"/>
    <mergeCell ref="I28:L28"/>
    <mergeCell ref="I29:L29"/>
    <mergeCell ref="I22:L22"/>
    <mergeCell ref="I23:L23"/>
    <mergeCell ref="I24:L24"/>
    <mergeCell ref="I25:L25"/>
    <mergeCell ref="I26:L26"/>
    <mergeCell ref="I30:L30"/>
    <mergeCell ref="I31:L31"/>
    <mergeCell ref="I32:L32"/>
    <mergeCell ref="I33:L33"/>
    <mergeCell ref="I34:L34"/>
  </mergeCells>
  <conditionalFormatting sqref="B16:I40">
    <cfRule type="expression" dxfId="0" priority="1">
      <formula>MOD(ROW(),2)=0</formula>
    </cfRule>
  </conditionalFormatting>
  <conditionalFormatting sqref="H16:H1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18:H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J9 D9 H9 F9 B9">
    <cfRule type="iconSet" priority="4">
      <iconSet iconSet="3Arrows"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K2" xr:uid="{00000000-0002-0000-0000-000000000000}">
      <formula1>lstYears</formula1>
    </dataValidation>
  </dataValidations>
  <printOptions horizontalCentered="1"/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 xr2:uid="{00000000-0003-0000-0000-000001000000}">
          <x14:colorSeries theme="0" tint="-0.34998626667073579"/>
          <x14:colorNegative theme="5"/>
          <x14:colorAxis rgb="FF000000"/>
          <x14:colorMarkers theme="4" tint="-0.499984740745262"/>
          <x14:colorFirst theme="4" tint="-0.499984740745262"/>
          <x14:colorLast theme="4" tint="-0.499984740745262"/>
          <x14:colorHigh theme="4"/>
          <x14:colorLow theme="4"/>
          <x14:sparklines>
            <x14:sparkline>
              <xm:f>Calculations!C8:G8</xm:f>
              <xm:sqref>B10</xm:sqref>
            </x14:sparkline>
            <x14:sparkline>
              <xm:f>Calculations!C9:G9</xm:f>
              <xm:sqref>D10</xm:sqref>
            </x14:sparkline>
            <x14:sparkline>
              <xm:f>Calculations!C10:G10</xm:f>
              <xm:sqref>F10</xm:sqref>
            </x14:sparkline>
            <x14:sparkline>
              <xm:f>Calculations!C11:G11</xm:f>
              <xm:sqref>H10</xm:sqref>
            </x14:sparkline>
            <x14:sparkline>
              <xm:f>Calculations!C12:G12</xm:f>
              <xm:sqref>J10</xm:sqref>
            </x14:sparkline>
          </x14:sparklines>
        </x14:sparklineGroup>
        <x14:sparklineGroup markers="1" xr2:uid="{00000000-0003-0000-0000-000000000000}">
          <x14:colorSeries theme="0" tint="-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Calculations!C15:G15</xm:f>
              <xm:sqref>I16</xm:sqref>
            </x14:sparkline>
            <x14:sparkline>
              <xm:f>Calculations!C16:G16</xm:f>
              <xm:sqref>I17</xm:sqref>
            </x14:sparkline>
            <x14:sparkline>
              <xm:f>Calculations!C17:G17</xm:f>
              <xm:sqref>I18</xm:sqref>
            </x14:sparkline>
            <x14:sparkline>
              <xm:f>Calculations!C18:G18</xm:f>
              <xm:sqref>I19</xm:sqref>
            </x14:sparkline>
            <x14:sparkline>
              <xm:f>Calculations!C19:G19</xm:f>
              <xm:sqref>I20</xm:sqref>
            </x14:sparkline>
            <x14:sparkline>
              <xm:f>Calculations!C20:G20</xm:f>
              <xm:sqref>I21</xm:sqref>
            </x14:sparkline>
            <x14:sparkline>
              <xm:f>Calculations!C21:G21</xm:f>
              <xm:sqref>I22</xm:sqref>
            </x14:sparkline>
            <x14:sparkline>
              <xm:f>Calculations!C22:G22</xm:f>
              <xm:sqref>I23</xm:sqref>
            </x14:sparkline>
            <x14:sparkline>
              <xm:f>Calculations!C23:G23</xm:f>
              <xm:sqref>I24</xm:sqref>
            </x14:sparkline>
            <x14:sparkline>
              <xm:f>Calculations!C24:G24</xm:f>
              <xm:sqref>I25</xm:sqref>
            </x14:sparkline>
            <x14:sparkline>
              <xm:f>Calculations!C25:G25</xm:f>
              <xm:sqref>I26</xm:sqref>
            </x14:sparkline>
            <x14:sparkline>
              <xm:f>Calculations!C26:G26</xm:f>
              <xm:sqref>I27</xm:sqref>
            </x14:sparkline>
            <x14:sparkline>
              <xm:f>Calculations!C27:G27</xm:f>
              <xm:sqref>I28</xm:sqref>
            </x14:sparkline>
            <x14:sparkline>
              <xm:f>Calculations!C28:G28</xm:f>
              <xm:sqref>I29</xm:sqref>
            </x14:sparkline>
            <x14:sparkline>
              <xm:f>Calculations!C29:G29</xm:f>
              <xm:sqref>I30</xm:sqref>
            </x14:sparkline>
            <x14:sparkline>
              <xm:f>Calculations!C30:G30</xm:f>
              <xm:sqref>I31</xm:sqref>
            </x14:sparkline>
            <x14:sparkline>
              <xm:f>Calculations!C31:G31</xm:f>
              <xm:sqref>I32</xm:sqref>
            </x14:sparkline>
            <x14:sparkline>
              <xm:f>Calculations!C32:G32</xm:f>
              <xm:sqref>I33</xm:sqref>
            </x14:sparkline>
            <x14:sparkline>
              <xm:f>Calculations!C33:G33</xm:f>
              <xm:sqref>I34</xm:sqref>
            </x14:sparkline>
            <x14:sparkline>
              <xm:f>Calculations!C34:G34</xm:f>
              <xm:sqref>I35</xm:sqref>
            </x14:sparkline>
            <x14:sparkline>
              <xm:f>Calculations!C35:G35</xm:f>
              <xm:sqref>I36</xm:sqref>
            </x14:sparkline>
            <x14:sparkline>
              <xm:f>Calculations!C36:G36</xm:f>
              <xm:sqref>I37</xm:sqref>
            </x14:sparkline>
            <x14:sparkline>
              <xm:f>Calculations!C37:G37</xm:f>
              <xm:sqref>I38</xm:sqref>
            </x14:sparkline>
            <x14:sparkline>
              <xm:f>Calculations!C38:G38</xm:f>
              <xm:sqref>I39</xm:sqref>
            </x14:sparkline>
            <x14:sparkline>
              <xm:f>Calculations!C39:G39</xm:f>
              <xm:sqref>I40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FE7E-7E8A-514D-80FD-A4B334F686D9}">
  <dimension ref="B1:T58"/>
  <sheetViews>
    <sheetView tabSelected="1" workbookViewId="0">
      <selection activeCell="B1" sqref="B1"/>
    </sheetView>
  </sheetViews>
  <sheetFormatPr baseColWidth="10" defaultColWidth="8.83203125" defaultRowHeight="14" x14ac:dyDescent="0.15"/>
  <cols>
    <col min="1" max="1" width="2" style="44" customWidth="1"/>
    <col min="2" max="2" width="35.6640625" style="44" customWidth="1"/>
    <col min="3" max="3" width="8" style="46" customWidth="1"/>
    <col min="4" max="15" width="14.33203125" style="46" customWidth="1"/>
    <col min="16" max="16" width="0.6640625" style="46" customWidth="1"/>
    <col min="17" max="17" width="14.33203125" style="46" customWidth="1"/>
    <col min="18" max="18" width="2.1640625" style="44" customWidth="1"/>
    <col min="19" max="19" width="10.33203125" style="44" customWidth="1"/>
    <col min="20" max="20" width="2.1640625" style="44" customWidth="1"/>
    <col min="21" max="16384" width="8.83203125" style="44"/>
  </cols>
  <sheetData>
    <row r="1" spans="2:20" ht="36" x14ac:dyDescent="0.15">
      <c r="B1" s="45" t="s">
        <v>13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  <c r="T1" s="48"/>
    </row>
    <row r="2" spans="2:20" s="49" customFormat="1" ht="15" thickBot="1" x14ac:dyDescent="0.25">
      <c r="B2" s="50"/>
      <c r="C2" s="51" t="s">
        <v>14</v>
      </c>
      <c r="D2" s="52" t="s">
        <v>15</v>
      </c>
      <c r="E2" s="52" t="s">
        <v>16</v>
      </c>
      <c r="F2" s="52" t="s">
        <v>17</v>
      </c>
      <c r="G2" s="52" t="s">
        <v>18</v>
      </c>
      <c r="H2" s="52" t="s">
        <v>19</v>
      </c>
      <c r="I2" s="52" t="s">
        <v>20</v>
      </c>
      <c r="J2" s="52" t="s">
        <v>21</v>
      </c>
      <c r="K2" s="52" t="s">
        <v>22</v>
      </c>
      <c r="L2" s="52" t="s">
        <v>23</v>
      </c>
      <c r="M2" s="52" t="s">
        <v>24</v>
      </c>
      <c r="N2" s="52" t="s">
        <v>25</v>
      </c>
      <c r="O2" s="52" t="s">
        <v>26</v>
      </c>
      <c r="P2" s="53"/>
      <c r="Q2" s="54" t="s">
        <v>27</v>
      </c>
      <c r="R2" s="55"/>
      <c r="S2" s="56"/>
      <c r="T2" s="55"/>
    </row>
    <row r="3" spans="2:20" s="57" customFormat="1" ht="19" thickTop="1" x14ac:dyDescent="0.3">
      <c r="B3" s="57" t="s">
        <v>28</v>
      </c>
      <c r="C3" s="58"/>
      <c r="D3" s="59">
        <v>750</v>
      </c>
      <c r="E3" s="59">
        <v>200</v>
      </c>
      <c r="F3" s="59">
        <v>500</v>
      </c>
      <c r="G3" s="59">
        <v>1500</v>
      </c>
      <c r="H3" s="59">
        <v>1200</v>
      </c>
      <c r="I3" s="59">
        <v>1500</v>
      </c>
      <c r="J3" s="59">
        <v>1500</v>
      </c>
      <c r="K3" s="59">
        <v>1800</v>
      </c>
      <c r="L3" s="59">
        <v>2000</v>
      </c>
      <c r="M3" s="59">
        <v>2000</v>
      </c>
      <c r="N3" s="59">
        <v>2000</v>
      </c>
      <c r="O3" s="59">
        <v>2000</v>
      </c>
      <c r="P3" s="59"/>
      <c r="Q3" s="60">
        <f>SUM(D3:O3)</f>
        <v>16950</v>
      </c>
      <c r="R3" s="61"/>
      <c r="S3" s="62"/>
      <c r="T3" s="61"/>
    </row>
    <row r="4" spans="2:20" s="63" customFormat="1" ht="27" x14ac:dyDescent="0.4">
      <c r="B4" s="64" t="s">
        <v>29</v>
      </c>
      <c r="C4" s="65"/>
      <c r="D4" s="66">
        <f t="shared" ref="D4:O4" si="0">D9+D28+D35+D41</f>
        <v>1.1000000000000001</v>
      </c>
      <c r="E4" s="66">
        <f t="shared" si="0"/>
        <v>1.1000000000000001</v>
      </c>
      <c r="F4" s="66">
        <f t="shared" si="0"/>
        <v>1.1000000000000001</v>
      </c>
      <c r="G4" s="66">
        <f t="shared" si="0"/>
        <v>1.1000000000000001</v>
      </c>
      <c r="H4" s="66">
        <f t="shared" si="0"/>
        <v>1.1000000000000001</v>
      </c>
      <c r="I4" s="66">
        <f t="shared" si="0"/>
        <v>1.1000000000000001</v>
      </c>
      <c r="J4" s="66">
        <f t="shared" si="0"/>
        <v>1.1000000000000001</v>
      </c>
      <c r="K4" s="66">
        <f t="shared" si="0"/>
        <v>1.1000000000000001</v>
      </c>
      <c r="L4" s="66">
        <f t="shared" si="0"/>
        <v>0.85000000000000009</v>
      </c>
      <c r="M4" s="66">
        <f t="shared" si="0"/>
        <v>0.85000000000000009</v>
      </c>
      <c r="N4" s="66">
        <f t="shared" si="0"/>
        <v>0.85000000000000009</v>
      </c>
      <c r="O4" s="66">
        <f t="shared" si="0"/>
        <v>0.85000000000000009</v>
      </c>
      <c r="P4" s="67"/>
      <c r="Q4" s="68"/>
      <c r="R4" s="69"/>
      <c r="S4" s="70"/>
      <c r="T4" s="69"/>
    </row>
    <row r="5" spans="2:20" s="49" customFormat="1" ht="13" x14ac:dyDescent="0.15">
      <c r="B5" s="71" t="s">
        <v>30</v>
      </c>
      <c r="C5" s="72">
        <v>5</v>
      </c>
      <c r="D5" s="73">
        <f t="shared" ref="D5:O5" si="1">+$C$5</f>
        <v>5</v>
      </c>
      <c r="E5" s="73">
        <f t="shared" si="1"/>
        <v>5</v>
      </c>
      <c r="F5" s="73">
        <f t="shared" si="1"/>
        <v>5</v>
      </c>
      <c r="G5" s="73">
        <f t="shared" si="1"/>
        <v>5</v>
      </c>
      <c r="H5" s="73">
        <f t="shared" si="1"/>
        <v>5</v>
      </c>
      <c r="I5" s="73">
        <f t="shared" si="1"/>
        <v>5</v>
      </c>
      <c r="J5" s="73">
        <f t="shared" si="1"/>
        <v>5</v>
      </c>
      <c r="K5" s="73">
        <f t="shared" si="1"/>
        <v>5</v>
      </c>
      <c r="L5" s="73">
        <f t="shared" si="1"/>
        <v>5</v>
      </c>
      <c r="M5" s="73">
        <f t="shared" si="1"/>
        <v>5</v>
      </c>
      <c r="N5" s="73">
        <f t="shared" si="1"/>
        <v>5</v>
      </c>
      <c r="O5" s="73">
        <f t="shared" si="1"/>
        <v>5</v>
      </c>
      <c r="P5" s="74"/>
      <c r="Q5" s="75"/>
      <c r="R5" s="76"/>
      <c r="S5" s="77"/>
      <c r="T5" s="76"/>
    </row>
    <row r="6" spans="2:20" s="49" customFormat="1" ht="13" x14ac:dyDescent="0.15">
      <c r="B6" s="78" t="s">
        <v>31</v>
      </c>
      <c r="C6" s="79"/>
      <c r="D6" s="80">
        <f t="shared" ref="D6:O6" si="2">$C$5*D5</f>
        <v>25</v>
      </c>
      <c r="E6" s="80">
        <f t="shared" si="2"/>
        <v>25</v>
      </c>
      <c r="F6" s="80">
        <f t="shared" si="2"/>
        <v>25</v>
      </c>
      <c r="G6" s="80">
        <f t="shared" si="2"/>
        <v>25</v>
      </c>
      <c r="H6" s="80">
        <f t="shared" si="2"/>
        <v>25</v>
      </c>
      <c r="I6" s="80">
        <f t="shared" si="2"/>
        <v>25</v>
      </c>
      <c r="J6" s="80">
        <f t="shared" si="2"/>
        <v>25</v>
      </c>
      <c r="K6" s="80">
        <f t="shared" si="2"/>
        <v>25</v>
      </c>
      <c r="L6" s="80">
        <f t="shared" si="2"/>
        <v>25</v>
      </c>
      <c r="M6" s="80">
        <f t="shared" si="2"/>
        <v>25</v>
      </c>
      <c r="N6" s="80">
        <f t="shared" si="2"/>
        <v>25</v>
      </c>
      <c r="O6" s="80">
        <f t="shared" si="2"/>
        <v>25</v>
      </c>
      <c r="P6" s="81"/>
      <c r="Q6" s="82">
        <f>SUM([1]Summary!$D6:$O6)</f>
        <v>300</v>
      </c>
      <c r="R6" s="83"/>
      <c r="S6" s="84"/>
      <c r="T6" s="83"/>
    </row>
    <row r="7" spans="2:20" s="49" customFormat="1" ht="13" x14ac:dyDescent="0.15">
      <c r="B7" s="85" t="s">
        <v>32</v>
      </c>
      <c r="C7" s="86">
        <v>1E-3</v>
      </c>
      <c r="D7" s="87">
        <f t="shared" ref="D7:O7" si="3">D3*$C$7</f>
        <v>0.75</v>
      </c>
      <c r="E7" s="87">
        <f t="shared" si="3"/>
        <v>0.2</v>
      </c>
      <c r="F7" s="87">
        <f t="shared" si="3"/>
        <v>0.5</v>
      </c>
      <c r="G7" s="87">
        <f t="shared" si="3"/>
        <v>1.5</v>
      </c>
      <c r="H7" s="87">
        <f t="shared" si="3"/>
        <v>1.2</v>
      </c>
      <c r="I7" s="87">
        <f t="shared" si="3"/>
        <v>1.5</v>
      </c>
      <c r="J7" s="87">
        <f t="shared" si="3"/>
        <v>1.5</v>
      </c>
      <c r="K7" s="87">
        <f t="shared" si="3"/>
        <v>1.8</v>
      </c>
      <c r="L7" s="87">
        <f t="shared" si="3"/>
        <v>2</v>
      </c>
      <c r="M7" s="87">
        <f t="shared" si="3"/>
        <v>2</v>
      </c>
      <c r="N7" s="87">
        <f t="shared" si="3"/>
        <v>2</v>
      </c>
      <c r="O7" s="87">
        <f t="shared" si="3"/>
        <v>2</v>
      </c>
      <c r="P7" s="81"/>
      <c r="Q7" s="88">
        <f>SUM([1]Summary!$D7:$O7)</f>
        <v>16.950000000000003</v>
      </c>
      <c r="R7" s="89"/>
      <c r="S7" s="90"/>
      <c r="T7" s="89"/>
    </row>
    <row r="8" spans="2:20" ht="24" thickBot="1" x14ac:dyDescent="0.35">
      <c r="B8" s="39" t="s">
        <v>33</v>
      </c>
      <c r="C8" s="39"/>
      <c r="D8" s="91">
        <f t="shared" ref="D8:O8" si="4">SUM(D6:D7)</f>
        <v>25.75</v>
      </c>
      <c r="E8" s="91">
        <f t="shared" si="4"/>
        <v>25.2</v>
      </c>
      <c r="F8" s="91">
        <f t="shared" si="4"/>
        <v>25.5</v>
      </c>
      <c r="G8" s="91">
        <f t="shared" si="4"/>
        <v>26.5</v>
      </c>
      <c r="H8" s="91">
        <f t="shared" si="4"/>
        <v>26.2</v>
      </c>
      <c r="I8" s="91">
        <f t="shared" si="4"/>
        <v>26.5</v>
      </c>
      <c r="J8" s="91">
        <f t="shared" si="4"/>
        <v>26.5</v>
      </c>
      <c r="K8" s="91">
        <f t="shared" si="4"/>
        <v>26.8</v>
      </c>
      <c r="L8" s="91">
        <f t="shared" si="4"/>
        <v>27</v>
      </c>
      <c r="M8" s="91">
        <f t="shared" si="4"/>
        <v>27</v>
      </c>
      <c r="N8" s="91">
        <f t="shared" si="4"/>
        <v>27</v>
      </c>
      <c r="O8" s="91">
        <f t="shared" si="4"/>
        <v>27</v>
      </c>
      <c r="P8" s="92"/>
      <c r="Q8" s="93">
        <f>SUM([1]Summary!$D8:$O8)</f>
        <v>316.95000000000005</v>
      </c>
      <c r="R8" s="94"/>
      <c r="S8" s="95"/>
      <c r="T8" s="94"/>
    </row>
    <row r="9" spans="2:20" s="63" customFormat="1" ht="27" x14ac:dyDescent="0.4">
      <c r="B9" s="96" t="s">
        <v>34</v>
      </c>
      <c r="C9" s="65"/>
      <c r="D9" s="97">
        <v>1</v>
      </c>
      <c r="E9" s="97">
        <v>1</v>
      </c>
      <c r="F9" s="97">
        <v>0.75</v>
      </c>
      <c r="G9" s="97">
        <v>0.4</v>
      </c>
      <c r="H9" s="97">
        <v>0.33</v>
      </c>
      <c r="I9" s="97">
        <v>0.25</v>
      </c>
      <c r="J9" s="97">
        <v>0.2</v>
      </c>
      <c r="K9" s="97">
        <v>0.1</v>
      </c>
      <c r="L9" s="97">
        <v>0.05</v>
      </c>
      <c r="M9" s="97">
        <v>0.05</v>
      </c>
      <c r="N9" s="97">
        <v>0.05</v>
      </c>
      <c r="O9" s="97">
        <v>0.05</v>
      </c>
      <c r="P9" s="67"/>
      <c r="Q9" s="68"/>
      <c r="R9" s="69"/>
      <c r="S9" s="70"/>
      <c r="T9" s="69"/>
    </row>
    <row r="10" spans="2:20" s="49" customFormat="1" ht="13" x14ac:dyDescent="0.15">
      <c r="B10" s="71" t="s">
        <v>35</v>
      </c>
      <c r="C10" s="73"/>
      <c r="D10" s="98">
        <v>1</v>
      </c>
      <c r="E10" s="98">
        <v>0.5</v>
      </c>
      <c r="F10" s="98">
        <v>0.5</v>
      </c>
      <c r="G10" s="98">
        <v>0.5</v>
      </c>
      <c r="H10" s="98">
        <v>0.5</v>
      </c>
      <c r="I10" s="98">
        <v>0.5</v>
      </c>
      <c r="J10" s="98">
        <v>0.5</v>
      </c>
      <c r="K10" s="98">
        <v>0.5</v>
      </c>
      <c r="L10" s="98">
        <v>0.5</v>
      </c>
      <c r="M10" s="98">
        <v>0.5</v>
      </c>
      <c r="N10" s="98">
        <v>0.5</v>
      </c>
      <c r="O10" s="98">
        <v>0.5</v>
      </c>
      <c r="P10" s="74"/>
      <c r="Q10" s="75"/>
      <c r="R10" s="76"/>
      <c r="S10" s="77"/>
      <c r="T10" s="76"/>
    </row>
    <row r="11" spans="2:20" s="49" customFormat="1" ht="13" x14ac:dyDescent="0.15">
      <c r="B11" s="99" t="s">
        <v>30</v>
      </c>
      <c r="C11" s="100">
        <v>3</v>
      </c>
      <c r="D11" s="79">
        <f t="shared" ref="D11:O11" si="5">$C$11*D10</f>
        <v>3</v>
      </c>
      <c r="E11" s="79">
        <f t="shared" si="5"/>
        <v>1.5</v>
      </c>
      <c r="F11" s="79">
        <f t="shared" si="5"/>
        <v>1.5</v>
      </c>
      <c r="G11" s="79">
        <f t="shared" si="5"/>
        <v>1.5</v>
      </c>
      <c r="H11" s="79">
        <f t="shared" si="5"/>
        <v>1.5</v>
      </c>
      <c r="I11" s="79">
        <f t="shared" si="5"/>
        <v>1.5</v>
      </c>
      <c r="J11" s="79">
        <f t="shared" si="5"/>
        <v>1.5</v>
      </c>
      <c r="K11" s="79">
        <f t="shared" si="5"/>
        <v>1.5</v>
      </c>
      <c r="L11" s="79">
        <f t="shared" si="5"/>
        <v>1.5</v>
      </c>
      <c r="M11" s="79">
        <f t="shared" si="5"/>
        <v>1.5</v>
      </c>
      <c r="N11" s="79">
        <f t="shared" si="5"/>
        <v>1.5</v>
      </c>
      <c r="O11" s="101">
        <f t="shared" si="5"/>
        <v>1.5</v>
      </c>
      <c r="P11" s="74"/>
      <c r="Q11" s="82">
        <f>SUM([1]Summary!$D11:$O11)</f>
        <v>19.5</v>
      </c>
      <c r="R11" s="83"/>
      <c r="S11" s="102"/>
      <c r="T11" s="83"/>
    </row>
    <row r="12" spans="2:20" s="49" customFormat="1" ht="13" x14ac:dyDescent="0.15">
      <c r="B12" s="99" t="s">
        <v>36</v>
      </c>
      <c r="C12" s="79"/>
      <c r="D12" s="100">
        <v>25</v>
      </c>
      <c r="E12" s="100">
        <v>10</v>
      </c>
      <c r="F12" s="100">
        <v>25</v>
      </c>
      <c r="G12" s="100">
        <v>10</v>
      </c>
      <c r="H12" s="100">
        <v>25</v>
      </c>
      <c r="I12" s="100">
        <v>10</v>
      </c>
      <c r="J12" s="100">
        <v>25</v>
      </c>
      <c r="K12" s="100">
        <v>10</v>
      </c>
      <c r="L12" s="100">
        <v>25</v>
      </c>
      <c r="M12" s="100">
        <v>10</v>
      </c>
      <c r="N12" s="100">
        <v>25</v>
      </c>
      <c r="O12" s="100">
        <v>10</v>
      </c>
      <c r="P12" s="74"/>
      <c r="Q12" s="82">
        <f>SUM([1]Summary!$D12:$O12)</f>
        <v>210</v>
      </c>
      <c r="R12" s="83"/>
      <c r="S12" s="102"/>
      <c r="T12" s="83"/>
    </row>
    <row r="13" spans="2:20" s="49" customFormat="1" ht="13" x14ac:dyDescent="0.15">
      <c r="B13" s="99" t="s">
        <v>32</v>
      </c>
      <c r="C13" s="103">
        <v>1E-3</v>
      </c>
      <c r="D13" s="80">
        <f t="shared" ref="D13:O13" si="6">$C$13*D3*D9*D10</f>
        <v>0.75</v>
      </c>
      <c r="E13" s="80">
        <f t="shared" si="6"/>
        <v>0.1</v>
      </c>
      <c r="F13" s="80">
        <f t="shared" si="6"/>
        <v>0.1875</v>
      </c>
      <c r="G13" s="80">
        <f t="shared" si="6"/>
        <v>0.30000000000000004</v>
      </c>
      <c r="H13" s="80">
        <f t="shared" si="6"/>
        <v>0.19800000000000001</v>
      </c>
      <c r="I13" s="80">
        <f t="shared" si="6"/>
        <v>0.1875</v>
      </c>
      <c r="J13" s="80">
        <f t="shared" si="6"/>
        <v>0.15000000000000002</v>
      </c>
      <c r="K13" s="80">
        <f t="shared" si="6"/>
        <v>9.0000000000000011E-2</v>
      </c>
      <c r="L13" s="80">
        <f t="shared" si="6"/>
        <v>0.05</v>
      </c>
      <c r="M13" s="80">
        <f t="shared" si="6"/>
        <v>0.05</v>
      </c>
      <c r="N13" s="80">
        <f t="shared" si="6"/>
        <v>0.05</v>
      </c>
      <c r="O13" s="80">
        <f t="shared" si="6"/>
        <v>0.05</v>
      </c>
      <c r="P13" s="74"/>
      <c r="Q13" s="82">
        <f>SUM([1]Summary!$D13:$O13)</f>
        <v>2.1629999999999998</v>
      </c>
      <c r="R13" s="83"/>
      <c r="S13" s="102"/>
      <c r="T13" s="83"/>
    </row>
    <row r="14" spans="2:20" s="49" customFormat="1" ht="13" x14ac:dyDescent="0.15">
      <c r="B14" s="104" t="s">
        <v>37</v>
      </c>
      <c r="C14" s="105"/>
      <c r="D14" s="100">
        <v>25</v>
      </c>
      <c r="E14" s="100">
        <v>10</v>
      </c>
      <c r="F14" s="100">
        <v>25</v>
      </c>
      <c r="G14" s="100">
        <v>10</v>
      </c>
      <c r="H14" s="100">
        <v>25</v>
      </c>
      <c r="I14" s="100">
        <v>10</v>
      </c>
      <c r="J14" s="100">
        <v>25</v>
      </c>
      <c r="K14" s="100">
        <v>10</v>
      </c>
      <c r="L14" s="100">
        <v>25</v>
      </c>
      <c r="M14" s="100">
        <v>10</v>
      </c>
      <c r="N14" s="100">
        <v>25</v>
      </c>
      <c r="O14" s="100">
        <v>10</v>
      </c>
      <c r="P14" s="74"/>
      <c r="Q14" s="88">
        <f>SUM([1]Summary!$D14:$O14)</f>
        <v>210</v>
      </c>
      <c r="R14" s="89"/>
      <c r="S14" s="106"/>
      <c r="T14" s="89"/>
    </row>
    <row r="15" spans="2:20" s="107" customFormat="1" ht="19" x14ac:dyDescent="0.3">
      <c r="B15" s="108" t="s">
        <v>38</v>
      </c>
      <c r="C15" s="109"/>
      <c r="D15" s="110">
        <f t="shared" ref="D15:O15" si="7">SUM(D11:D14)</f>
        <v>53.75</v>
      </c>
      <c r="E15" s="110">
        <f t="shared" si="7"/>
        <v>21.6</v>
      </c>
      <c r="F15" s="110">
        <f t="shared" si="7"/>
        <v>51.6875</v>
      </c>
      <c r="G15" s="110">
        <f t="shared" si="7"/>
        <v>21.8</v>
      </c>
      <c r="H15" s="110">
        <f t="shared" si="7"/>
        <v>51.698</v>
      </c>
      <c r="I15" s="110">
        <f t="shared" si="7"/>
        <v>21.6875</v>
      </c>
      <c r="J15" s="110">
        <f t="shared" si="7"/>
        <v>51.65</v>
      </c>
      <c r="K15" s="110">
        <f t="shared" si="7"/>
        <v>21.59</v>
      </c>
      <c r="L15" s="110">
        <f t="shared" si="7"/>
        <v>51.55</v>
      </c>
      <c r="M15" s="110">
        <f t="shared" si="7"/>
        <v>21.55</v>
      </c>
      <c r="N15" s="110">
        <f t="shared" si="7"/>
        <v>51.55</v>
      </c>
      <c r="O15" s="110">
        <f t="shared" si="7"/>
        <v>21.55</v>
      </c>
      <c r="P15" s="111"/>
      <c r="Q15" s="112">
        <f>SUM([1]Summary!$D15:$O15)</f>
        <v>441.66300000000001</v>
      </c>
      <c r="R15" s="113"/>
      <c r="S15" s="114"/>
      <c r="T15" s="113"/>
    </row>
    <row r="16" spans="2:20" s="49" customFormat="1" ht="13" x14ac:dyDescent="0.15">
      <c r="B16" s="115" t="s">
        <v>39</v>
      </c>
      <c r="C16" s="116"/>
      <c r="D16" s="117">
        <v>0.25</v>
      </c>
      <c r="E16" s="117">
        <v>0.25</v>
      </c>
      <c r="F16" s="117">
        <v>0.25</v>
      </c>
      <c r="G16" s="117">
        <v>0.25</v>
      </c>
      <c r="H16" s="117">
        <v>0.25</v>
      </c>
      <c r="I16" s="117">
        <v>0.25</v>
      </c>
      <c r="J16" s="117">
        <v>0.25</v>
      </c>
      <c r="K16" s="117">
        <v>0.25</v>
      </c>
      <c r="L16" s="117">
        <v>0.25</v>
      </c>
      <c r="M16" s="117">
        <v>0.25</v>
      </c>
      <c r="N16" s="117">
        <v>0.25</v>
      </c>
      <c r="O16" s="117">
        <v>0.25</v>
      </c>
      <c r="P16" s="74"/>
      <c r="Q16" s="118"/>
      <c r="R16" s="119"/>
      <c r="S16" s="120"/>
      <c r="T16" s="119"/>
    </row>
    <row r="17" spans="2:20" s="49" customFormat="1" ht="13" x14ac:dyDescent="0.15">
      <c r="B17" s="99" t="s">
        <v>30</v>
      </c>
      <c r="C17" s="100">
        <v>1</v>
      </c>
      <c r="D17" s="79">
        <f t="shared" ref="D17:O17" si="8">$C$17*D16</f>
        <v>0.25</v>
      </c>
      <c r="E17" s="79">
        <f t="shared" si="8"/>
        <v>0.25</v>
      </c>
      <c r="F17" s="79">
        <f t="shared" si="8"/>
        <v>0.25</v>
      </c>
      <c r="G17" s="79">
        <f t="shared" si="8"/>
        <v>0.25</v>
      </c>
      <c r="H17" s="79">
        <f t="shared" si="8"/>
        <v>0.25</v>
      </c>
      <c r="I17" s="79">
        <f t="shared" si="8"/>
        <v>0.25</v>
      </c>
      <c r="J17" s="79">
        <f t="shared" si="8"/>
        <v>0.25</v>
      </c>
      <c r="K17" s="79">
        <f t="shared" si="8"/>
        <v>0.25</v>
      </c>
      <c r="L17" s="79">
        <f t="shared" si="8"/>
        <v>0.25</v>
      </c>
      <c r="M17" s="79">
        <f t="shared" si="8"/>
        <v>0.25</v>
      </c>
      <c r="N17" s="79">
        <f t="shared" si="8"/>
        <v>0.25</v>
      </c>
      <c r="O17" s="101">
        <f t="shared" si="8"/>
        <v>0.25</v>
      </c>
      <c r="P17" s="74"/>
      <c r="Q17" s="82">
        <f>SUM([1]Summary!$D17:$O17)</f>
        <v>3</v>
      </c>
      <c r="R17" s="83"/>
      <c r="S17" s="102"/>
      <c r="T17" s="83"/>
    </row>
    <row r="18" spans="2:20" s="49" customFormat="1" ht="13" x14ac:dyDescent="0.15">
      <c r="B18" s="99" t="s">
        <v>40</v>
      </c>
      <c r="C18" s="79"/>
      <c r="D18" s="100">
        <v>500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74"/>
      <c r="Q18" s="82">
        <f>SUM([1]Summary!$D18:$O18)</f>
        <v>500</v>
      </c>
      <c r="R18" s="83"/>
      <c r="S18" s="102"/>
      <c r="T18" s="83"/>
    </row>
    <row r="19" spans="2:20" s="49" customFormat="1" ht="13" x14ac:dyDescent="0.15">
      <c r="B19" s="99" t="s">
        <v>41</v>
      </c>
      <c r="C19" s="79"/>
      <c r="D19" s="100">
        <v>10</v>
      </c>
      <c r="E19" s="100">
        <v>10</v>
      </c>
      <c r="F19" s="100">
        <v>10</v>
      </c>
      <c r="G19" s="100">
        <v>10</v>
      </c>
      <c r="H19" s="100">
        <v>10</v>
      </c>
      <c r="I19" s="100">
        <v>10</v>
      </c>
      <c r="J19" s="100">
        <v>10</v>
      </c>
      <c r="K19" s="100">
        <v>10</v>
      </c>
      <c r="L19" s="100">
        <v>10</v>
      </c>
      <c r="M19" s="100">
        <v>10</v>
      </c>
      <c r="N19" s="100">
        <v>10</v>
      </c>
      <c r="O19" s="100">
        <v>10</v>
      </c>
      <c r="P19" s="74"/>
      <c r="Q19" s="82">
        <f>SUM([1]Summary!$D19:$O19)</f>
        <v>120</v>
      </c>
      <c r="R19" s="83"/>
      <c r="S19" s="102"/>
      <c r="T19" s="83"/>
    </row>
    <row r="20" spans="2:20" s="49" customFormat="1" ht="13" x14ac:dyDescent="0.15">
      <c r="B20" s="104" t="s">
        <v>42</v>
      </c>
      <c r="C20" s="105"/>
      <c r="D20" s="121">
        <v>25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>
        <v>25</v>
      </c>
      <c r="O20" s="121"/>
      <c r="P20" s="74"/>
      <c r="Q20" s="88">
        <f>SUM([1]Summary!$D20:$O20)</f>
        <v>50</v>
      </c>
      <c r="R20" s="89"/>
      <c r="S20" s="106"/>
      <c r="T20" s="89"/>
    </row>
    <row r="21" spans="2:20" s="107" customFormat="1" ht="19" x14ac:dyDescent="0.3">
      <c r="B21" s="108" t="s">
        <v>43</v>
      </c>
      <c r="C21" s="108"/>
      <c r="D21" s="122">
        <f>SUM(D17:D20)</f>
        <v>535.25</v>
      </c>
      <c r="E21" s="122">
        <f t="shared" ref="E21:O21" si="9">SUM(E17:E20)</f>
        <v>10.25</v>
      </c>
      <c r="F21" s="122">
        <f t="shared" si="9"/>
        <v>10.25</v>
      </c>
      <c r="G21" s="122">
        <f t="shared" si="9"/>
        <v>10.25</v>
      </c>
      <c r="H21" s="122">
        <f t="shared" si="9"/>
        <v>10.25</v>
      </c>
      <c r="I21" s="122">
        <f t="shared" si="9"/>
        <v>10.25</v>
      </c>
      <c r="J21" s="122">
        <f t="shared" si="9"/>
        <v>10.25</v>
      </c>
      <c r="K21" s="122">
        <f t="shared" si="9"/>
        <v>10.25</v>
      </c>
      <c r="L21" s="122">
        <f t="shared" si="9"/>
        <v>10.25</v>
      </c>
      <c r="M21" s="122">
        <f t="shared" si="9"/>
        <v>10.25</v>
      </c>
      <c r="N21" s="122">
        <f t="shared" si="9"/>
        <v>35.25</v>
      </c>
      <c r="O21" s="122">
        <f t="shared" si="9"/>
        <v>10.25</v>
      </c>
      <c r="P21" s="111"/>
      <c r="Q21" s="112">
        <f>SUM([1]Summary!$D21:$O21)</f>
        <v>673</v>
      </c>
      <c r="R21" s="113"/>
      <c r="S21" s="114"/>
      <c r="T21" s="113"/>
    </row>
    <row r="22" spans="2:20" s="49" customFormat="1" x14ac:dyDescent="0.15">
      <c r="B22" s="115" t="s">
        <v>44</v>
      </c>
      <c r="C22" s="116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74"/>
      <c r="Q22" s="118"/>
      <c r="R22" s="119"/>
      <c r="S22" s="120"/>
      <c r="T22" s="119"/>
    </row>
    <row r="23" spans="2:20" s="49" customFormat="1" ht="13" x14ac:dyDescent="0.15">
      <c r="B23" s="99" t="s">
        <v>31</v>
      </c>
      <c r="C23" s="79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23"/>
      <c r="P23" s="74"/>
      <c r="Q23" s="82">
        <f>SUM([1]Summary!$D23:$O23)</f>
        <v>0</v>
      </c>
      <c r="R23" s="83"/>
      <c r="S23" s="102"/>
      <c r="T23" s="83"/>
    </row>
    <row r="24" spans="2:20" s="49" customFormat="1" ht="13" x14ac:dyDescent="0.15">
      <c r="B24" s="99" t="s">
        <v>45</v>
      </c>
      <c r="C24" s="79"/>
      <c r="D24" s="100">
        <v>1000</v>
      </c>
      <c r="E24" s="100">
        <v>1000</v>
      </c>
      <c r="F24" s="100">
        <v>1000</v>
      </c>
      <c r="G24" s="100">
        <v>1000</v>
      </c>
      <c r="H24" s="100">
        <v>1000</v>
      </c>
      <c r="I24" s="100">
        <v>1000</v>
      </c>
      <c r="J24" s="100">
        <v>1000</v>
      </c>
      <c r="K24" s="100">
        <v>1000</v>
      </c>
      <c r="L24" s="100">
        <v>1000</v>
      </c>
      <c r="M24" s="100">
        <v>1000</v>
      </c>
      <c r="N24" s="100">
        <v>1000</v>
      </c>
      <c r="O24" s="100">
        <v>1000</v>
      </c>
      <c r="P24" s="74"/>
      <c r="Q24" s="82">
        <f>SUM([1]Summary!$D24:$O24)</f>
        <v>12000</v>
      </c>
      <c r="R24" s="83"/>
      <c r="S24" s="102"/>
      <c r="T24" s="83"/>
    </row>
    <row r="25" spans="2:20" s="49" customFormat="1" ht="13" x14ac:dyDescent="0.15">
      <c r="B25" s="99" t="s">
        <v>46</v>
      </c>
      <c r="C25" s="105"/>
      <c r="D25" s="121">
        <v>250</v>
      </c>
      <c r="E25" s="121">
        <v>250</v>
      </c>
      <c r="F25" s="121">
        <v>250</v>
      </c>
      <c r="G25" s="121">
        <v>250</v>
      </c>
      <c r="H25" s="121">
        <v>250</v>
      </c>
      <c r="I25" s="121">
        <v>250</v>
      </c>
      <c r="J25" s="121">
        <v>250</v>
      </c>
      <c r="K25" s="121">
        <v>250</v>
      </c>
      <c r="L25" s="121">
        <v>250</v>
      </c>
      <c r="M25" s="121">
        <v>250</v>
      </c>
      <c r="N25" s="121">
        <v>250</v>
      </c>
      <c r="O25" s="121">
        <v>250</v>
      </c>
      <c r="P25" s="74"/>
      <c r="Q25" s="88">
        <f>SUM([1]Summary!$D25:$O25)</f>
        <v>3000</v>
      </c>
      <c r="R25" s="89"/>
      <c r="S25" s="106"/>
      <c r="T25" s="89"/>
    </row>
    <row r="26" spans="2:20" s="107" customFormat="1" ht="20" thickBot="1" x14ac:dyDescent="0.35">
      <c r="B26" s="108" t="s">
        <v>47</v>
      </c>
      <c r="C26" s="108"/>
      <c r="D26" s="122">
        <f>SUM(D23:D25)</f>
        <v>1250</v>
      </c>
      <c r="E26" s="122">
        <f t="shared" ref="E26:Q26" si="10">SUM(E23:E25)</f>
        <v>1250</v>
      </c>
      <c r="F26" s="122">
        <f t="shared" si="10"/>
        <v>1250</v>
      </c>
      <c r="G26" s="122">
        <f t="shared" si="10"/>
        <v>1250</v>
      </c>
      <c r="H26" s="122">
        <f t="shared" si="10"/>
        <v>1250</v>
      </c>
      <c r="I26" s="122">
        <f t="shared" si="10"/>
        <v>1250</v>
      </c>
      <c r="J26" s="122">
        <f t="shared" si="10"/>
        <v>1250</v>
      </c>
      <c r="K26" s="122">
        <f t="shared" si="10"/>
        <v>1250</v>
      </c>
      <c r="L26" s="122">
        <f t="shared" si="10"/>
        <v>1250</v>
      </c>
      <c r="M26" s="122">
        <f t="shared" si="10"/>
        <v>1250</v>
      </c>
      <c r="N26" s="122">
        <f t="shared" si="10"/>
        <v>1250</v>
      </c>
      <c r="O26" s="122">
        <f t="shared" si="10"/>
        <v>1250</v>
      </c>
      <c r="P26" s="111"/>
      <c r="Q26" s="112">
        <f t="shared" si="10"/>
        <v>15000</v>
      </c>
      <c r="R26" s="113"/>
      <c r="S26" s="124"/>
      <c r="T26" s="113"/>
    </row>
    <row r="27" spans="2:20" s="127" customFormat="1" ht="24" thickBot="1" x14ac:dyDescent="0.35">
      <c r="B27" s="125" t="s">
        <v>48</v>
      </c>
      <c r="C27" s="39"/>
      <c r="D27" s="91">
        <f t="shared" ref="D27:O27" si="11">SUM(D15,D21,D26)</f>
        <v>1839</v>
      </c>
      <c r="E27" s="91">
        <f t="shared" si="11"/>
        <v>1281.8499999999999</v>
      </c>
      <c r="F27" s="91">
        <f t="shared" si="11"/>
        <v>1311.9375</v>
      </c>
      <c r="G27" s="91">
        <f t="shared" si="11"/>
        <v>1282.05</v>
      </c>
      <c r="H27" s="91">
        <f t="shared" si="11"/>
        <v>1311.9480000000001</v>
      </c>
      <c r="I27" s="91">
        <f t="shared" si="11"/>
        <v>1281.9375</v>
      </c>
      <c r="J27" s="91">
        <f t="shared" si="11"/>
        <v>1311.9</v>
      </c>
      <c r="K27" s="91">
        <f t="shared" si="11"/>
        <v>1281.8399999999999</v>
      </c>
      <c r="L27" s="91">
        <f t="shared" si="11"/>
        <v>1311.8</v>
      </c>
      <c r="M27" s="91">
        <f t="shared" si="11"/>
        <v>1281.8</v>
      </c>
      <c r="N27" s="91">
        <f t="shared" si="11"/>
        <v>1336.8</v>
      </c>
      <c r="O27" s="91">
        <f t="shared" si="11"/>
        <v>1281.8</v>
      </c>
      <c r="P27" s="126"/>
      <c r="Q27" s="112">
        <f>SUM(Q15,Q21,Q26)</f>
        <v>16114.663</v>
      </c>
      <c r="R27" s="113"/>
      <c r="S27" s="114"/>
      <c r="T27" s="113"/>
    </row>
    <row r="28" spans="2:20" s="63" customFormat="1" ht="27" x14ac:dyDescent="0.4">
      <c r="B28" s="96" t="s">
        <v>49</v>
      </c>
      <c r="C28" s="65"/>
      <c r="D28" s="97">
        <v>0.1</v>
      </c>
      <c r="E28" s="97">
        <v>0.1</v>
      </c>
      <c r="F28" s="97">
        <v>0.1</v>
      </c>
      <c r="G28" s="97">
        <v>0.1</v>
      </c>
      <c r="H28" s="97">
        <v>0.1</v>
      </c>
      <c r="I28" s="97">
        <v>0.1</v>
      </c>
      <c r="J28" s="97">
        <v>0.1</v>
      </c>
      <c r="K28" s="97">
        <v>0.1</v>
      </c>
      <c r="L28" s="97">
        <v>0.1</v>
      </c>
      <c r="M28" s="97">
        <v>0.1</v>
      </c>
      <c r="N28" s="97">
        <v>0.1</v>
      </c>
      <c r="O28" s="97">
        <v>0.1</v>
      </c>
      <c r="P28" s="67"/>
      <c r="Q28" s="68"/>
      <c r="R28" s="69"/>
      <c r="S28" s="70"/>
      <c r="T28" s="69"/>
    </row>
    <row r="29" spans="2:20" s="49" customFormat="1" ht="13" x14ac:dyDescent="0.15">
      <c r="B29" s="71" t="s">
        <v>50</v>
      </c>
      <c r="C29" s="73"/>
      <c r="D29" s="72">
        <v>50</v>
      </c>
      <c r="E29" s="72">
        <v>50</v>
      </c>
      <c r="F29" s="72">
        <v>50</v>
      </c>
      <c r="G29" s="72">
        <v>50</v>
      </c>
      <c r="H29" s="72">
        <v>50</v>
      </c>
      <c r="I29" s="72">
        <v>50</v>
      </c>
      <c r="J29" s="72">
        <v>50</v>
      </c>
      <c r="K29" s="72">
        <v>50</v>
      </c>
      <c r="L29" s="72">
        <v>50</v>
      </c>
      <c r="M29" s="72">
        <v>50</v>
      </c>
      <c r="N29" s="72">
        <v>50</v>
      </c>
      <c r="O29" s="72">
        <v>50</v>
      </c>
      <c r="P29" s="74"/>
      <c r="Q29" s="75">
        <f>SUM([1]Summary!$D29:$O29)</f>
        <v>600</v>
      </c>
      <c r="R29" s="76"/>
      <c r="S29" s="77"/>
      <c r="T29" s="76"/>
    </row>
    <row r="30" spans="2:20" s="49" customFormat="1" ht="13" x14ac:dyDescent="0.15">
      <c r="B30" s="78" t="s">
        <v>37</v>
      </c>
      <c r="C30" s="79"/>
      <c r="D30" s="128">
        <v>250</v>
      </c>
      <c r="E30" s="128">
        <v>250</v>
      </c>
      <c r="F30" s="128">
        <v>250</v>
      </c>
      <c r="G30" s="128">
        <v>250</v>
      </c>
      <c r="H30" s="128">
        <v>250</v>
      </c>
      <c r="I30" s="128">
        <v>250</v>
      </c>
      <c r="J30" s="128">
        <v>250</v>
      </c>
      <c r="K30" s="128">
        <v>250</v>
      </c>
      <c r="L30" s="128">
        <v>250</v>
      </c>
      <c r="M30" s="128">
        <v>250</v>
      </c>
      <c r="N30" s="128">
        <v>250</v>
      </c>
      <c r="O30" s="128">
        <v>250</v>
      </c>
      <c r="P30" s="81"/>
      <c r="Q30" s="82">
        <f>SUM([1]Summary!$D30:$O30)</f>
        <v>3000</v>
      </c>
      <c r="R30" s="83"/>
      <c r="S30" s="84"/>
      <c r="T30" s="83"/>
    </row>
    <row r="31" spans="2:20" s="49" customFormat="1" ht="13" x14ac:dyDescent="0.15">
      <c r="B31" s="78" t="s">
        <v>51</v>
      </c>
      <c r="C31" s="79"/>
      <c r="D31" s="128">
        <v>600</v>
      </c>
      <c r="E31" s="128">
        <v>600</v>
      </c>
      <c r="F31" s="128">
        <v>600</v>
      </c>
      <c r="G31" s="128">
        <v>600</v>
      </c>
      <c r="H31" s="128">
        <v>600</v>
      </c>
      <c r="I31" s="128">
        <v>600</v>
      </c>
      <c r="J31" s="128">
        <v>600</v>
      </c>
      <c r="K31" s="128">
        <v>600</v>
      </c>
      <c r="L31" s="128">
        <v>600</v>
      </c>
      <c r="M31" s="128">
        <v>600</v>
      </c>
      <c r="N31" s="128">
        <v>600</v>
      </c>
      <c r="O31" s="128">
        <v>600</v>
      </c>
      <c r="P31" s="81"/>
      <c r="Q31" s="82">
        <f>SUM([1]Summary!$D31:$O31)</f>
        <v>7200</v>
      </c>
      <c r="R31" s="83"/>
      <c r="S31" s="84"/>
      <c r="T31" s="83"/>
    </row>
    <row r="32" spans="2:20" s="49" customFormat="1" ht="13" x14ac:dyDescent="0.15">
      <c r="B32" s="78" t="s">
        <v>52</v>
      </c>
      <c r="C32" s="103">
        <v>0.1</v>
      </c>
      <c r="D32" s="80">
        <f t="shared" ref="D32:O32" si="12">D3*D28*$C$32</f>
        <v>7.5</v>
      </c>
      <c r="E32" s="80">
        <f t="shared" si="12"/>
        <v>2</v>
      </c>
      <c r="F32" s="80">
        <f t="shared" si="12"/>
        <v>5</v>
      </c>
      <c r="G32" s="80">
        <f t="shared" si="12"/>
        <v>15</v>
      </c>
      <c r="H32" s="80">
        <f t="shared" si="12"/>
        <v>12</v>
      </c>
      <c r="I32" s="80">
        <f t="shared" si="12"/>
        <v>15</v>
      </c>
      <c r="J32" s="80">
        <f t="shared" si="12"/>
        <v>15</v>
      </c>
      <c r="K32" s="80">
        <f t="shared" si="12"/>
        <v>18</v>
      </c>
      <c r="L32" s="80">
        <f t="shared" si="12"/>
        <v>20</v>
      </c>
      <c r="M32" s="80">
        <f t="shared" si="12"/>
        <v>20</v>
      </c>
      <c r="N32" s="80">
        <f t="shared" si="12"/>
        <v>20</v>
      </c>
      <c r="O32" s="80">
        <f t="shared" si="12"/>
        <v>20</v>
      </c>
      <c r="P32" s="81"/>
      <c r="Q32" s="82">
        <f>SUM([1]Summary!$D32:$O32)</f>
        <v>169.5</v>
      </c>
      <c r="R32" s="83"/>
      <c r="S32" s="84"/>
      <c r="T32" s="83"/>
    </row>
    <row r="33" spans="2:20" s="49" customFormat="1" ht="13" x14ac:dyDescent="0.15">
      <c r="B33" s="85" t="s">
        <v>53</v>
      </c>
      <c r="C33" s="86">
        <v>0.1</v>
      </c>
      <c r="D33" s="80">
        <f t="shared" ref="D33:O33" si="13">D3*D28*$C$33</f>
        <v>7.5</v>
      </c>
      <c r="E33" s="80">
        <f t="shared" si="13"/>
        <v>2</v>
      </c>
      <c r="F33" s="80">
        <f t="shared" si="13"/>
        <v>5</v>
      </c>
      <c r="G33" s="80">
        <f t="shared" si="13"/>
        <v>15</v>
      </c>
      <c r="H33" s="80">
        <f t="shared" si="13"/>
        <v>12</v>
      </c>
      <c r="I33" s="80">
        <f t="shared" si="13"/>
        <v>15</v>
      </c>
      <c r="J33" s="80">
        <f t="shared" si="13"/>
        <v>15</v>
      </c>
      <c r="K33" s="80">
        <f t="shared" si="13"/>
        <v>18</v>
      </c>
      <c r="L33" s="80">
        <f t="shared" si="13"/>
        <v>20</v>
      </c>
      <c r="M33" s="80">
        <f t="shared" si="13"/>
        <v>20</v>
      </c>
      <c r="N33" s="80">
        <f t="shared" si="13"/>
        <v>20</v>
      </c>
      <c r="O33" s="80">
        <f t="shared" si="13"/>
        <v>20</v>
      </c>
      <c r="P33" s="74"/>
      <c r="Q33" s="88">
        <f>SUM([1]Summary!$D33:$O33)</f>
        <v>169.5</v>
      </c>
      <c r="R33" s="89"/>
      <c r="S33" s="106"/>
      <c r="T33" s="89"/>
    </row>
    <row r="34" spans="2:20" s="127" customFormat="1" ht="24" thickBot="1" x14ac:dyDescent="0.35">
      <c r="B34" s="39" t="s">
        <v>54</v>
      </c>
      <c r="C34" s="39"/>
      <c r="D34" s="91">
        <f>SUM(D29:D33)</f>
        <v>915</v>
      </c>
      <c r="E34" s="91">
        <f t="shared" ref="E34:Q34" si="14">SUM(E29:E33)</f>
        <v>904</v>
      </c>
      <c r="F34" s="91">
        <f t="shared" si="14"/>
        <v>910</v>
      </c>
      <c r="G34" s="91">
        <f t="shared" si="14"/>
        <v>930</v>
      </c>
      <c r="H34" s="91">
        <f t="shared" si="14"/>
        <v>924</v>
      </c>
      <c r="I34" s="91">
        <f t="shared" si="14"/>
        <v>930</v>
      </c>
      <c r="J34" s="91">
        <f t="shared" si="14"/>
        <v>930</v>
      </c>
      <c r="K34" s="91">
        <f t="shared" si="14"/>
        <v>936</v>
      </c>
      <c r="L34" s="91">
        <f t="shared" si="14"/>
        <v>940</v>
      </c>
      <c r="M34" s="91">
        <f t="shared" si="14"/>
        <v>940</v>
      </c>
      <c r="N34" s="91">
        <f t="shared" si="14"/>
        <v>940</v>
      </c>
      <c r="O34" s="91">
        <f t="shared" si="14"/>
        <v>940</v>
      </c>
      <c r="P34" s="126"/>
      <c r="Q34" s="112">
        <f t="shared" si="14"/>
        <v>11139</v>
      </c>
      <c r="R34" s="113"/>
      <c r="S34" s="114"/>
      <c r="T34" s="113"/>
    </row>
    <row r="35" spans="2:20" s="63" customFormat="1" ht="27" x14ac:dyDescent="0.4">
      <c r="B35" s="96" t="s">
        <v>55</v>
      </c>
      <c r="C35" s="65"/>
      <c r="D35" s="97">
        <v>0</v>
      </c>
      <c r="E35" s="97">
        <v>0</v>
      </c>
      <c r="F35" s="97">
        <v>0</v>
      </c>
      <c r="G35" s="97">
        <v>0</v>
      </c>
      <c r="H35" s="97">
        <v>0</v>
      </c>
      <c r="I35" s="97">
        <v>0.15</v>
      </c>
      <c r="J35" s="97">
        <v>0.2</v>
      </c>
      <c r="K35" s="97">
        <v>0.4</v>
      </c>
      <c r="L35" s="97">
        <v>0.4</v>
      </c>
      <c r="M35" s="97">
        <v>0.4</v>
      </c>
      <c r="N35" s="97">
        <v>0.4</v>
      </c>
      <c r="O35" s="97">
        <v>0.4</v>
      </c>
      <c r="P35" s="67"/>
      <c r="Q35" s="68"/>
      <c r="R35" s="69"/>
      <c r="S35" s="70"/>
      <c r="T35" s="69"/>
    </row>
    <row r="36" spans="2:20" s="49" customFormat="1" ht="13" x14ac:dyDescent="0.15">
      <c r="B36" s="71" t="s">
        <v>50</v>
      </c>
      <c r="C36" s="73"/>
      <c r="D36" s="72">
        <v>50</v>
      </c>
      <c r="E36" s="72">
        <v>50</v>
      </c>
      <c r="F36" s="72">
        <v>50</v>
      </c>
      <c r="G36" s="72">
        <v>50</v>
      </c>
      <c r="H36" s="72">
        <v>50</v>
      </c>
      <c r="I36" s="72">
        <v>50</v>
      </c>
      <c r="J36" s="72">
        <v>50</v>
      </c>
      <c r="K36" s="72">
        <v>50</v>
      </c>
      <c r="L36" s="72">
        <v>50</v>
      </c>
      <c r="M36" s="72">
        <v>50</v>
      </c>
      <c r="N36" s="72">
        <v>50</v>
      </c>
      <c r="O36" s="72">
        <v>50</v>
      </c>
      <c r="P36" s="74"/>
      <c r="Q36" s="75">
        <f>SUM([1]Summary!$D36:$O36)</f>
        <v>600</v>
      </c>
      <c r="R36" s="76"/>
      <c r="S36" s="77"/>
      <c r="T36" s="76"/>
    </row>
    <row r="37" spans="2:20" s="49" customFormat="1" ht="13" x14ac:dyDescent="0.15">
      <c r="B37" s="78" t="s">
        <v>37</v>
      </c>
      <c r="C37" s="79"/>
      <c r="D37" s="128">
        <v>250</v>
      </c>
      <c r="E37" s="128">
        <v>250</v>
      </c>
      <c r="F37" s="128">
        <v>250</v>
      </c>
      <c r="G37" s="128">
        <v>250</v>
      </c>
      <c r="H37" s="128">
        <v>250</v>
      </c>
      <c r="I37" s="128">
        <v>250</v>
      </c>
      <c r="J37" s="128">
        <v>250</v>
      </c>
      <c r="K37" s="128">
        <v>250</v>
      </c>
      <c r="L37" s="128">
        <v>250</v>
      </c>
      <c r="M37" s="128">
        <v>250</v>
      </c>
      <c r="N37" s="128">
        <v>250</v>
      </c>
      <c r="O37" s="128">
        <v>250</v>
      </c>
      <c r="P37" s="81"/>
      <c r="Q37" s="82">
        <f>SUM([1]Summary!$D37:$O37)</f>
        <v>3000</v>
      </c>
      <c r="R37" s="83"/>
      <c r="S37" s="84"/>
      <c r="T37" s="83"/>
    </row>
    <row r="38" spans="2:20" s="49" customFormat="1" ht="13" x14ac:dyDescent="0.15">
      <c r="B38" s="78" t="s">
        <v>51</v>
      </c>
      <c r="C38" s="79"/>
      <c r="D38" s="128">
        <v>600</v>
      </c>
      <c r="E38" s="128">
        <v>600</v>
      </c>
      <c r="F38" s="128">
        <v>600</v>
      </c>
      <c r="G38" s="128">
        <v>600</v>
      </c>
      <c r="H38" s="128">
        <v>600</v>
      </c>
      <c r="I38" s="128">
        <v>600</v>
      </c>
      <c r="J38" s="128">
        <v>600</v>
      </c>
      <c r="K38" s="128">
        <v>600</v>
      </c>
      <c r="L38" s="128">
        <v>600</v>
      </c>
      <c r="M38" s="128">
        <v>600</v>
      </c>
      <c r="N38" s="128">
        <v>600</v>
      </c>
      <c r="O38" s="128">
        <v>600</v>
      </c>
      <c r="P38" s="81"/>
      <c r="Q38" s="82">
        <f>SUM([1]Summary!$D38:$O38)</f>
        <v>7200</v>
      </c>
      <c r="R38" s="83"/>
      <c r="S38" s="84"/>
      <c r="T38" s="83"/>
    </row>
    <row r="39" spans="2:20" s="49" customFormat="1" ht="13" x14ac:dyDescent="0.15">
      <c r="B39" s="85" t="s">
        <v>56</v>
      </c>
      <c r="C39" s="86">
        <v>0.15</v>
      </c>
      <c r="D39" s="105">
        <f t="shared" ref="D39:O39" si="15">D3*D35*$C$39</f>
        <v>0</v>
      </c>
      <c r="E39" s="105">
        <f t="shared" si="15"/>
        <v>0</v>
      </c>
      <c r="F39" s="105">
        <f t="shared" si="15"/>
        <v>0</v>
      </c>
      <c r="G39" s="105">
        <f t="shared" si="15"/>
        <v>0</v>
      </c>
      <c r="H39" s="105">
        <f t="shared" si="15"/>
        <v>0</v>
      </c>
      <c r="I39" s="105">
        <f t="shared" si="15"/>
        <v>33.75</v>
      </c>
      <c r="J39" s="105">
        <f t="shared" si="15"/>
        <v>45</v>
      </c>
      <c r="K39" s="105">
        <f t="shared" si="15"/>
        <v>108</v>
      </c>
      <c r="L39" s="105">
        <f t="shared" si="15"/>
        <v>120</v>
      </c>
      <c r="M39" s="105">
        <f t="shared" si="15"/>
        <v>120</v>
      </c>
      <c r="N39" s="105">
        <f t="shared" si="15"/>
        <v>120</v>
      </c>
      <c r="O39" s="105">
        <f t="shared" si="15"/>
        <v>120</v>
      </c>
      <c r="P39" s="74"/>
      <c r="Q39" s="88">
        <f>SUM([1]Summary!$D39:$O39)</f>
        <v>666.75</v>
      </c>
      <c r="R39" s="89"/>
      <c r="S39" s="106"/>
      <c r="T39" s="89"/>
    </row>
    <row r="40" spans="2:20" s="127" customFormat="1" ht="24" thickBot="1" x14ac:dyDescent="0.35">
      <c r="B40" s="39" t="s">
        <v>57</v>
      </c>
      <c r="C40" s="39"/>
      <c r="D40" s="91">
        <f t="shared" ref="D40:Q40" si="16">SUM(D36:D39)</f>
        <v>900</v>
      </c>
      <c r="E40" s="91">
        <f t="shared" si="16"/>
        <v>900</v>
      </c>
      <c r="F40" s="91">
        <f t="shared" si="16"/>
        <v>900</v>
      </c>
      <c r="G40" s="91">
        <f t="shared" si="16"/>
        <v>900</v>
      </c>
      <c r="H40" s="91">
        <f t="shared" si="16"/>
        <v>900</v>
      </c>
      <c r="I40" s="91">
        <f t="shared" si="16"/>
        <v>933.75</v>
      </c>
      <c r="J40" s="91">
        <f t="shared" si="16"/>
        <v>945</v>
      </c>
      <c r="K40" s="91">
        <f t="shared" si="16"/>
        <v>1008</v>
      </c>
      <c r="L40" s="91">
        <f t="shared" si="16"/>
        <v>1020</v>
      </c>
      <c r="M40" s="91">
        <f t="shared" si="16"/>
        <v>1020</v>
      </c>
      <c r="N40" s="91">
        <f t="shared" si="16"/>
        <v>1020</v>
      </c>
      <c r="O40" s="91">
        <f t="shared" si="16"/>
        <v>1020</v>
      </c>
      <c r="P40" s="126"/>
      <c r="Q40" s="112">
        <f t="shared" si="16"/>
        <v>11466.75</v>
      </c>
      <c r="R40" s="113"/>
      <c r="S40" s="114"/>
      <c r="T40" s="113"/>
    </row>
    <row r="41" spans="2:20" s="63" customFormat="1" ht="27" x14ac:dyDescent="0.4">
      <c r="B41" s="96" t="s">
        <v>58</v>
      </c>
      <c r="C41" s="65"/>
      <c r="D41" s="97">
        <v>0</v>
      </c>
      <c r="E41" s="97">
        <v>0</v>
      </c>
      <c r="F41" s="97">
        <v>0.25</v>
      </c>
      <c r="G41" s="97">
        <v>0.6</v>
      </c>
      <c r="H41" s="97">
        <v>0.67</v>
      </c>
      <c r="I41" s="97">
        <v>0.6</v>
      </c>
      <c r="J41" s="97">
        <v>0.6</v>
      </c>
      <c r="K41" s="97">
        <v>0.5</v>
      </c>
      <c r="L41" s="97">
        <v>0.3</v>
      </c>
      <c r="M41" s="97">
        <v>0.3</v>
      </c>
      <c r="N41" s="97">
        <v>0.3</v>
      </c>
      <c r="O41" s="97">
        <v>0.3</v>
      </c>
      <c r="P41" s="67"/>
      <c r="Q41" s="68"/>
      <c r="R41" s="69"/>
      <c r="S41" s="70"/>
      <c r="T41" s="69"/>
    </row>
    <row r="42" spans="2:20" s="49" customFormat="1" ht="13" x14ac:dyDescent="0.15">
      <c r="B42" s="71" t="s">
        <v>50</v>
      </c>
      <c r="C42" s="73"/>
      <c r="D42" s="72">
        <v>50</v>
      </c>
      <c r="E42" s="72">
        <v>50</v>
      </c>
      <c r="F42" s="72">
        <v>50</v>
      </c>
      <c r="G42" s="72">
        <v>50</v>
      </c>
      <c r="H42" s="72">
        <v>50</v>
      </c>
      <c r="I42" s="72">
        <v>50</v>
      </c>
      <c r="J42" s="72">
        <v>50</v>
      </c>
      <c r="K42" s="72">
        <v>50</v>
      </c>
      <c r="L42" s="72">
        <v>50</v>
      </c>
      <c r="M42" s="72">
        <v>50</v>
      </c>
      <c r="N42" s="72">
        <v>50</v>
      </c>
      <c r="O42" s="72">
        <v>50</v>
      </c>
      <c r="P42" s="74"/>
      <c r="Q42" s="75">
        <f>SUM([1]Summary!$D42:$O42)</f>
        <v>600</v>
      </c>
      <c r="R42" s="76"/>
      <c r="S42" s="77"/>
      <c r="T42" s="76"/>
    </row>
    <row r="43" spans="2:20" s="49" customFormat="1" ht="13" x14ac:dyDescent="0.15">
      <c r="B43" s="78" t="s">
        <v>37</v>
      </c>
      <c r="C43" s="79"/>
      <c r="D43" s="128">
        <v>250</v>
      </c>
      <c r="E43" s="128">
        <v>250</v>
      </c>
      <c r="F43" s="128">
        <v>250</v>
      </c>
      <c r="G43" s="128">
        <v>250</v>
      </c>
      <c r="H43" s="128">
        <v>250</v>
      </c>
      <c r="I43" s="128">
        <v>250</v>
      </c>
      <c r="J43" s="128">
        <v>250</v>
      </c>
      <c r="K43" s="128">
        <v>250</v>
      </c>
      <c r="L43" s="128">
        <v>250</v>
      </c>
      <c r="M43" s="128">
        <v>250</v>
      </c>
      <c r="N43" s="128">
        <v>250</v>
      </c>
      <c r="O43" s="128">
        <v>250</v>
      </c>
      <c r="P43" s="81"/>
      <c r="Q43" s="82">
        <f>SUM([1]Summary!$D43:$O43)</f>
        <v>3000</v>
      </c>
      <c r="R43" s="83"/>
      <c r="S43" s="84"/>
      <c r="T43" s="83"/>
    </row>
    <row r="44" spans="2:20" s="49" customFormat="1" ht="13" x14ac:dyDescent="0.15">
      <c r="B44" s="78" t="s">
        <v>51</v>
      </c>
      <c r="C44" s="79"/>
      <c r="D44" s="128">
        <v>600</v>
      </c>
      <c r="E44" s="128">
        <v>600</v>
      </c>
      <c r="F44" s="128">
        <v>600</v>
      </c>
      <c r="G44" s="128">
        <v>600</v>
      </c>
      <c r="H44" s="128">
        <v>600</v>
      </c>
      <c r="I44" s="128">
        <v>600</v>
      </c>
      <c r="J44" s="128">
        <v>600</v>
      </c>
      <c r="K44" s="128">
        <v>600</v>
      </c>
      <c r="L44" s="128">
        <v>600</v>
      </c>
      <c r="M44" s="128">
        <v>600</v>
      </c>
      <c r="N44" s="128">
        <v>600</v>
      </c>
      <c r="O44" s="128">
        <v>600</v>
      </c>
      <c r="P44" s="81"/>
      <c r="Q44" s="82">
        <f>SUM([1]Summary!$D44:$O44)</f>
        <v>7200</v>
      </c>
      <c r="R44" s="83"/>
      <c r="S44" s="84"/>
      <c r="T44" s="83"/>
    </row>
    <row r="45" spans="2:20" s="49" customFormat="1" ht="13" x14ac:dyDescent="0.15">
      <c r="B45" s="85" t="s">
        <v>59</v>
      </c>
      <c r="C45" s="86">
        <v>0.1</v>
      </c>
      <c r="D45" s="105">
        <f t="shared" ref="D45:O45" si="17">D3*D41*$C$45</f>
        <v>0</v>
      </c>
      <c r="E45" s="105">
        <f t="shared" si="17"/>
        <v>0</v>
      </c>
      <c r="F45" s="105">
        <f t="shared" si="17"/>
        <v>12.5</v>
      </c>
      <c r="G45" s="105">
        <f t="shared" si="17"/>
        <v>90</v>
      </c>
      <c r="H45" s="105">
        <f t="shared" si="17"/>
        <v>80.400000000000006</v>
      </c>
      <c r="I45" s="105">
        <f t="shared" si="17"/>
        <v>90</v>
      </c>
      <c r="J45" s="105">
        <f t="shared" si="17"/>
        <v>90</v>
      </c>
      <c r="K45" s="105">
        <f t="shared" si="17"/>
        <v>90</v>
      </c>
      <c r="L45" s="105">
        <f t="shared" si="17"/>
        <v>60</v>
      </c>
      <c r="M45" s="105">
        <f t="shared" si="17"/>
        <v>60</v>
      </c>
      <c r="N45" s="105">
        <f t="shared" si="17"/>
        <v>60</v>
      </c>
      <c r="O45" s="105">
        <f t="shared" si="17"/>
        <v>60</v>
      </c>
      <c r="P45" s="74"/>
      <c r="Q45" s="88">
        <f>SUM([1]Summary!$D45:$O45)</f>
        <v>692.9</v>
      </c>
      <c r="R45" s="89"/>
      <c r="S45" s="106"/>
      <c r="T45" s="89"/>
    </row>
    <row r="46" spans="2:20" s="127" customFormat="1" ht="23" x14ac:dyDescent="0.3">
      <c r="B46" s="39" t="s">
        <v>60</v>
      </c>
      <c r="C46" s="39"/>
      <c r="D46" s="91">
        <f t="shared" ref="D46:Q46" si="18">SUM(D42:D45)</f>
        <v>900</v>
      </c>
      <c r="E46" s="91">
        <f t="shared" si="18"/>
        <v>900</v>
      </c>
      <c r="F46" s="91">
        <f t="shared" si="18"/>
        <v>912.5</v>
      </c>
      <c r="G46" s="91">
        <f t="shared" si="18"/>
        <v>990</v>
      </c>
      <c r="H46" s="91">
        <f t="shared" si="18"/>
        <v>980.4</v>
      </c>
      <c r="I46" s="91">
        <f t="shared" si="18"/>
        <v>990</v>
      </c>
      <c r="J46" s="91">
        <f t="shared" si="18"/>
        <v>990</v>
      </c>
      <c r="K46" s="91">
        <f t="shared" si="18"/>
        <v>990</v>
      </c>
      <c r="L46" s="91">
        <f t="shared" si="18"/>
        <v>960</v>
      </c>
      <c r="M46" s="91">
        <f t="shared" si="18"/>
        <v>960</v>
      </c>
      <c r="N46" s="91">
        <f t="shared" si="18"/>
        <v>960</v>
      </c>
      <c r="O46" s="91">
        <f t="shared" si="18"/>
        <v>960</v>
      </c>
      <c r="P46" s="126"/>
      <c r="Q46" s="112">
        <f t="shared" si="18"/>
        <v>11492.9</v>
      </c>
      <c r="R46" s="113"/>
      <c r="S46" s="114"/>
      <c r="T46" s="113"/>
    </row>
    <row r="47" spans="2:20" s="63" customFormat="1" ht="27" x14ac:dyDescent="0.4">
      <c r="B47" s="129" t="s">
        <v>61</v>
      </c>
      <c r="C47" s="130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7"/>
      <c r="Q47" s="68"/>
      <c r="R47" s="69"/>
      <c r="S47" s="70"/>
      <c r="T47" s="69"/>
    </row>
    <row r="48" spans="2:20" s="49" customFormat="1" ht="13" x14ac:dyDescent="0.15">
      <c r="B48" s="71" t="s">
        <v>62</v>
      </c>
      <c r="C48" s="73"/>
      <c r="D48" s="72">
        <v>50</v>
      </c>
      <c r="E48" s="72">
        <v>50</v>
      </c>
      <c r="F48" s="72">
        <v>50</v>
      </c>
      <c r="G48" s="72">
        <v>50</v>
      </c>
      <c r="H48" s="72">
        <v>50</v>
      </c>
      <c r="I48" s="72">
        <v>50</v>
      </c>
      <c r="J48" s="72">
        <v>50</v>
      </c>
      <c r="K48" s="72">
        <v>50</v>
      </c>
      <c r="L48" s="72">
        <v>50</v>
      </c>
      <c r="M48" s="72">
        <v>50</v>
      </c>
      <c r="N48" s="72">
        <v>50</v>
      </c>
      <c r="O48" s="72">
        <v>50</v>
      </c>
      <c r="P48" s="74"/>
      <c r="Q48" s="75">
        <f>SUM([1]Summary!$D48:$O48)</f>
        <v>600</v>
      </c>
      <c r="R48" s="76"/>
      <c r="S48" s="77"/>
      <c r="T48" s="76"/>
    </row>
    <row r="49" spans="2:20" s="49" customFormat="1" ht="13" x14ac:dyDescent="0.15">
      <c r="B49" s="78" t="s">
        <v>63</v>
      </c>
      <c r="C49" s="79"/>
      <c r="D49" s="128">
        <v>250</v>
      </c>
      <c r="E49" s="128">
        <v>250</v>
      </c>
      <c r="F49" s="128">
        <v>250</v>
      </c>
      <c r="G49" s="128">
        <v>250</v>
      </c>
      <c r="H49" s="128">
        <v>250</v>
      </c>
      <c r="I49" s="128">
        <v>250</v>
      </c>
      <c r="J49" s="128">
        <v>250</v>
      </c>
      <c r="K49" s="128">
        <v>250</v>
      </c>
      <c r="L49" s="128">
        <v>250</v>
      </c>
      <c r="M49" s="128">
        <v>250</v>
      </c>
      <c r="N49" s="128">
        <v>250</v>
      </c>
      <c r="O49" s="128">
        <v>250</v>
      </c>
      <c r="P49" s="81"/>
      <c r="Q49" s="82">
        <f>SUM([1]Summary!$D49:$O49)</f>
        <v>3000</v>
      </c>
      <c r="R49" s="83"/>
      <c r="S49" s="84"/>
      <c r="T49" s="83"/>
    </row>
    <row r="50" spans="2:20" s="49" customFormat="1" ht="13" x14ac:dyDescent="0.15">
      <c r="B50" s="85" t="s">
        <v>64</v>
      </c>
      <c r="C50" s="105"/>
      <c r="D50" s="121">
        <v>600</v>
      </c>
      <c r="E50" s="121">
        <v>600</v>
      </c>
      <c r="F50" s="121">
        <v>600</v>
      </c>
      <c r="G50" s="121">
        <v>600</v>
      </c>
      <c r="H50" s="121">
        <v>600</v>
      </c>
      <c r="I50" s="121">
        <v>600</v>
      </c>
      <c r="J50" s="121">
        <v>600</v>
      </c>
      <c r="K50" s="121">
        <v>600</v>
      </c>
      <c r="L50" s="121">
        <v>600</v>
      </c>
      <c r="M50" s="121">
        <v>600</v>
      </c>
      <c r="N50" s="121">
        <v>600</v>
      </c>
      <c r="O50" s="121">
        <v>600</v>
      </c>
      <c r="P50" s="74"/>
      <c r="Q50" s="88">
        <f>SUM([1]Summary!$D50:$O50)</f>
        <v>7200</v>
      </c>
      <c r="R50" s="89"/>
      <c r="S50" s="106"/>
      <c r="T50" s="89"/>
    </row>
    <row r="51" spans="2:20" s="127" customFormat="1" ht="24" thickBot="1" x14ac:dyDescent="0.35">
      <c r="B51" s="39" t="s">
        <v>65</v>
      </c>
      <c r="C51" s="39"/>
      <c r="D51" s="91">
        <f t="shared" ref="D51:Q51" si="19">SUM(D48:D50)</f>
        <v>900</v>
      </c>
      <c r="E51" s="91">
        <f t="shared" si="19"/>
        <v>900</v>
      </c>
      <c r="F51" s="91">
        <f t="shared" si="19"/>
        <v>900</v>
      </c>
      <c r="G51" s="91">
        <f t="shared" si="19"/>
        <v>900</v>
      </c>
      <c r="H51" s="91">
        <f t="shared" si="19"/>
        <v>900</v>
      </c>
      <c r="I51" s="91">
        <f t="shared" si="19"/>
        <v>900</v>
      </c>
      <c r="J51" s="91">
        <f t="shared" si="19"/>
        <v>900</v>
      </c>
      <c r="K51" s="91">
        <f t="shared" si="19"/>
        <v>900</v>
      </c>
      <c r="L51" s="91">
        <f t="shared" si="19"/>
        <v>900</v>
      </c>
      <c r="M51" s="91">
        <f t="shared" si="19"/>
        <v>900</v>
      </c>
      <c r="N51" s="91">
        <f t="shared" si="19"/>
        <v>900</v>
      </c>
      <c r="O51" s="91">
        <f t="shared" si="19"/>
        <v>900</v>
      </c>
      <c r="P51" s="126"/>
      <c r="Q51" s="112">
        <f t="shared" si="19"/>
        <v>10800</v>
      </c>
      <c r="R51" s="113"/>
      <c r="S51" s="114"/>
      <c r="T51" s="113"/>
    </row>
    <row r="52" spans="2:20" s="63" customFormat="1" ht="27" x14ac:dyDescent="0.4">
      <c r="B52" s="96" t="s">
        <v>66</v>
      </c>
      <c r="C52" s="65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7"/>
      <c r="Q52" s="68"/>
      <c r="R52" s="69"/>
      <c r="S52" s="70"/>
      <c r="T52" s="69"/>
    </row>
    <row r="53" spans="2:20" s="49" customFormat="1" ht="13" x14ac:dyDescent="0.15">
      <c r="B53" s="71" t="s">
        <v>67</v>
      </c>
      <c r="C53" s="73"/>
      <c r="D53" s="72">
        <v>50</v>
      </c>
      <c r="E53" s="72">
        <v>50</v>
      </c>
      <c r="F53" s="72">
        <v>50</v>
      </c>
      <c r="G53" s="72">
        <v>50</v>
      </c>
      <c r="H53" s="72">
        <v>50</v>
      </c>
      <c r="I53" s="72">
        <v>50</v>
      </c>
      <c r="J53" s="72">
        <v>50</v>
      </c>
      <c r="K53" s="72">
        <v>50</v>
      </c>
      <c r="L53" s="72">
        <v>50</v>
      </c>
      <c r="M53" s="72">
        <v>50</v>
      </c>
      <c r="N53" s="72">
        <v>50</v>
      </c>
      <c r="O53" s="72">
        <v>50</v>
      </c>
      <c r="P53" s="74"/>
      <c r="Q53" s="118">
        <f>SUM([1]Summary!$D53:$O53)</f>
        <v>600</v>
      </c>
      <c r="R53" s="119"/>
      <c r="S53" s="120"/>
      <c r="T53" s="119"/>
    </row>
    <row r="54" spans="2:20" s="49" customFormat="1" ht="13" x14ac:dyDescent="0.15">
      <c r="B54" s="78" t="s">
        <v>68</v>
      </c>
      <c r="C54" s="79"/>
      <c r="D54" s="128">
        <v>250</v>
      </c>
      <c r="E54" s="128">
        <v>250</v>
      </c>
      <c r="F54" s="128">
        <v>250</v>
      </c>
      <c r="G54" s="128">
        <v>250</v>
      </c>
      <c r="H54" s="128">
        <v>250</v>
      </c>
      <c r="I54" s="128">
        <v>250</v>
      </c>
      <c r="J54" s="128">
        <v>250</v>
      </c>
      <c r="K54" s="128">
        <v>250</v>
      </c>
      <c r="L54" s="128">
        <v>250</v>
      </c>
      <c r="M54" s="128">
        <v>250</v>
      </c>
      <c r="N54" s="128">
        <v>250</v>
      </c>
      <c r="O54" s="128">
        <v>250</v>
      </c>
      <c r="P54" s="81"/>
      <c r="Q54" s="82">
        <f>SUM([1]Summary!$D54:$O54)</f>
        <v>3000</v>
      </c>
      <c r="R54" s="83"/>
      <c r="S54" s="84"/>
      <c r="T54" s="83"/>
    </row>
    <row r="55" spans="2:20" s="49" customFormat="1" ht="13" x14ac:dyDescent="0.15">
      <c r="B55" s="85" t="s">
        <v>69</v>
      </c>
      <c r="C55" s="105"/>
      <c r="D55" s="121">
        <v>600</v>
      </c>
      <c r="E55" s="121">
        <v>600</v>
      </c>
      <c r="F55" s="121">
        <v>600</v>
      </c>
      <c r="G55" s="121">
        <v>600</v>
      </c>
      <c r="H55" s="121">
        <v>600</v>
      </c>
      <c r="I55" s="121">
        <v>600</v>
      </c>
      <c r="J55" s="121">
        <v>600</v>
      </c>
      <c r="K55" s="121">
        <v>600</v>
      </c>
      <c r="L55" s="121">
        <v>600</v>
      </c>
      <c r="M55" s="121">
        <v>600</v>
      </c>
      <c r="N55" s="121">
        <v>600</v>
      </c>
      <c r="O55" s="121">
        <v>600</v>
      </c>
      <c r="P55" s="74"/>
      <c r="Q55" s="88">
        <f>SUM([1]Summary!$D55:$O55)</f>
        <v>7200</v>
      </c>
      <c r="R55" s="89"/>
      <c r="S55" s="106"/>
      <c r="T55" s="89"/>
    </row>
    <row r="56" spans="2:20" s="127" customFormat="1" ht="23" x14ac:dyDescent="0.3">
      <c r="B56" s="39" t="s">
        <v>70</v>
      </c>
      <c r="C56" s="39"/>
      <c r="D56" s="91">
        <f t="shared" ref="D56:Q56" si="20">SUM(D53:D55)</f>
        <v>900</v>
      </c>
      <c r="E56" s="91">
        <f t="shared" si="20"/>
        <v>900</v>
      </c>
      <c r="F56" s="91">
        <f t="shared" si="20"/>
        <v>900</v>
      </c>
      <c r="G56" s="91">
        <f t="shared" si="20"/>
        <v>900</v>
      </c>
      <c r="H56" s="91">
        <f t="shared" si="20"/>
        <v>900</v>
      </c>
      <c r="I56" s="91">
        <f t="shared" si="20"/>
        <v>900</v>
      </c>
      <c r="J56" s="91">
        <f t="shared" si="20"/>
        <v>900</v>
      </c>
      <c r="K56" s="91">
        <f t="shared" si="20"/>
        <v>900</v>
      </c>
      <c r="L56" s="91">
        <f t="shared" si="20"/>
        <v>900</v>
      </c>
      <c r="M56" s="91">
        <f t="shared" si="20"/>
        <v>900</v>
      </c>
      <c r="N56" s="91">
        <f t="shared" si="20"/>
        <v>900</v>
      </c>
      <c r="O56" s="91">
        <f t="shared" si="20"/>
        <v>900</v>
      </c>
      <c r="P56" s="126"/>
      <c r="Q56" s="112">
        <f t="shared" si="20"/>
        <v>10800</v>
      </c>
      <c r="R56" s="113"/>
      <c r="S56" s="114"/>
      <c r="T56" s="113"/>
    </row>
    <row r="57" spans="2:20" ht="15" thickBot="1" x14ac:dyDescent="0.2"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131"/>
      <c r="R57" s="132"/>
      <c r="S57" s="133"/>
      <c r="T57" s="132"/>
    </row>
    <row r="58" spans="2:20" s="127" customFormat="1" ht="20" thickTop="1" x14ac:dyDescent="0.3">
      <c r="B58" s="134" t="s">
        <v>71</v>
      </c>
      <c r="C58" s="135"/>
      <c r="D58" s="136">
        <f t="shared" ref="D58:O58" si="21">SUM(D8,D27,D34,D40,D46,D51,D56)</f>
        <v>6379.75</v>
      </c>
      <c r="E58" s="136">
        <f t="shared" si="21"/>
        <v>5811.05</v>
      </c>
      <c r="F58" s="136">
        <f t="shared" si="21"/>
        <v>5859.9375</v>
      </c>
      <c r="G58" s="136">
        <f t="shared" si="21"/>
        <v>5928.55</v>
      </c>
      <c r="H58" s="136">
        <f t="shared" si="21"/>
        <v>5942.5479999999998</v>
      </c>
      <c r="I58" s="136">
        <f t="shared" si="21"/>
        <v>5962.1875</v>
      </c>
      <c r="J58" s="136">
        <f t="shared" si="21"/>
        <v>6003.4</v>
      </c>
      <c r="K58" s="136">
        <f t="shared" si="21"/>
        <v>6042.6399999999994</v>
      </c>
      <c r="L58" s="136">
        <f t="shared" si="21"/>
        <v>6058.8</v>
      </c>
      <c r="M58" s="136">
        <f t="shared" si="21"/>
        <v>6028.8</v>
      </c>
      <c r="N58" s="136">
        <f t="shared" si="21"/>
        <v>6083.8</v>
      </c>
      <c r="O58" s="136">
        <f t="shared" si="21"/>
        <v>6028.8</v>
      </c>
      <c r="P58" s="126"/>
      <c r="Q58" s="137">
        <f>SUM(Q8,Q27,Q34,Q40,Q46,Q51,Q56)</f>
        <v>72130.263000000006</v>
      </c>
      <c r="R58" s="138"/>
      <c r="S58" s="114"/>
      <c r="T58" s="138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ACD2E1FE-A93E-2744-AC6E-7DB9FEBE3215}">
          <x14:colorSeries theme="1" tint="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 tint="-0.499984740745262"/>
          <x14:colorLow theme="4" tint="-0.499984740745262"/>
          <x14:sparklines>
            <x14:sparkline>
              <xm:f>'tab1'!D58:O58</xm:f>
              <xm:sqref>S58</xm:sqref>
            </x14:sparkline>
            <x14:sparkline>
              <xm:f>'tab1'!D56:O56</xm:f>
              <xm:sqref>S56</xm:sqref>
            </x14:sparkline>
            <x14:sparkline>
              <xm:f>'tab1'!D51:O51</xm:f>
              <xm:sqref>S51</xm:sqref>
            </x14:sparkline>
            <x14:sparkline>
              <xm:f>'tab1'!D46:O46</xm:f>
              <xm:sqref>S46</xm:sqref>
            </x14:sparkline>
            <x14:sparkline>
              <xm:f>'tab1'!D40:O40</xm:f>
              <xm:sqref>S40</xm:sqref>
            </x14:sparkline>
            <x14:sparkline>
              <xm:f>'tab1'!D34:O34</xm:f>
              <xm:sqref>S34</xm:sqref>
            </x14:sparkline>
            <x14:sparkline>
              <xm:f>'tab1'!D27:O27</xm:f>
              <xm:sqref>S27</xm:sqref>
            </x14:sparkline>
            <x14:sparkline>
              <xm:f>'tab1'!D21:O21</xm:f>
              <xm:sqref>S21</xm:sqref>
            </x14:sparkline>
            <x14:sparkline>
              <xm:f>'tab1'!D15:O15</xm:f>
              <xm:sqref>S15</xm:sqref>
            </x14:sparkline>
            <x14:sparkline>
              <xm:f>'tab1'!D8:O8</xm:f>
              <xm:sqref>S8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"/>
  <sheetViews>
    <sheetView workbookViewId="0"/>
  </sheetViews>
  <sheetFormatPr baseColWidth="10" defaultColWidth="8.83203125" defaultRowHeight="14" x14ac:dyDescent="0.2"/>
  <cols>
    <col min="2" max="2" width="32.6640625" customWidth="1"/>
  </cols>
  <sheetData>
    <row r="1" spans="1:8" ht="34.5" customHeight="1" x14ac:dyDescent="0.2">
      <c r="A1" s="29" t="s">
        <v>12</v>
      </c>
    </row>
    <row r="2" spans="1:8" x14ac:dyDescent="0.2">
      <c r="D2" s="8" t="s">
        <v>4</v>
      </c>
    </row>
    <row r="3" spans="1:8" ht="19.5" customHeight="1" x14ac:dyDescent="0.2">
      <c r="B3" t="s">
        <v>0</v>
      </c>
      <c r="C3" s="3">
        <f ca="1">SelectedYear</f>
        <v>2025</v>
      </c>
      <c r="D3" t="e">
        <f ca="1">MATCH(C3,lstYears,0)+1</f>
        <v>#REF!</v>
      </c>
    </row>
    <row r="4" spans="1:8" ht="19.5" customHeight="1" x14ac:dyDescent="0.2">
      <c r="B4" t="s">
        <v>2</v>
      </c>
      <c r="C4" s="3">
        <f ca="1">C3-1</f>
        <v>2024</v>
      </c>
      <c r="D4" t="e">
        <f ca="1">MATCH(C4,lstYears,0)+1</f>
        <v>#REF!</v>
      </c>
    </row>
    <row r="5" spans="1:8" ht="19.5" customHeight="1" x14ac:dyDescent="0.2"/>
    <row r="6" spans="1:8" ht="19.5" customHeight="1" thickBot="1" x14ac:dyDescent="0.25">
      <c r="B6" t="s">
        <v>4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2" thickBot="1" x14ac:dyDescent="0.35">
      <c r="B7" s="10" t="s">
        <v>3</v>
      </c>
      <c r="C7" s="30">
        <f ca="1">D7-1</f>
        <v>2021</v>
      </c>
      <c r="D7" s="30">
        <f ca="1">E7-1</f>
        <v>2022</v>
      </c>
      <c r="E7" s="30">
        <f ca="1">F7-1</f>
        <v>2023</v>
      </c>
      <c r="F7" s="30">
        <f ca="1">G7-1</f>
        <v>2024</v>
      </c>
      <c r="G7" s="30">
        <f ca="1">C3</f>
        <v>2025</v>
      </c>
      <c r="H7" s="10"/>
    </row>
    <row r="8" spans="1:8" ht="19.5" customHeight="1" x14ac:dyDescent="0.2">
      <c r="A8" t="e">
        <f>MATCH(B8,#REF!,0)</f>
        <v>#REF!</v>
      </c>
      <c r="B8" t="e">
        <f>IF(#REF!="","",#REF!)</f>
        <v>#REF!</v>
      </c>
      <c r="C8" t="e">
        <f ca="1">IFERROR(INDEX(#REF!,$A8,C$6),NA())</f>
        <v>#N/A</v>
      </c>
      <c r="D8" t="e">
        <f ca="1">IFERROR(INDEX(#REF!,$A8,D$6),NA())</f>
        <v>#N/A</v>
      </c>
      <c r="E8" t="e">
        <f ca="1">IFERROR(INDEX(#REF!,$A8,E$6),NA())</f>
        <v>#N/A</v>
      </c>
      <c r="F8" t="e">
        <f ca="1">IFERROR(INDEX(#REF!,$A8,F$6),NA())</f>
        <v>#N/A</v>
      </c>
      <c r="G8" t="e">
        <f ca="1">IFERROR(INDEX(#REF!,$A8,G$6),NA())</f>
        <v>#N/A</v>
      </c>
      <c r="H8" s="4" t="str">
        <f ca="1">IFERROR(G8/F8-1,"")</f>
        <v/>
      </c>
    </row>
    <row r="9" spans="1:8" ht="19.5" customHeight="1" x14ac:dyDescent="0.2">
      <c r="A9" t="e">
        <f>MATCH(B9,#REF!,0)</f>
        <v>#REF!</v>
      </c>
      <c r="B9" t="e">
        <f>IF(#REF!="","",#REF!)</f>
        <v>#REF!</v>
      </c>
      <c r="C9" t="e">
        <f ca="1">IFERROR(INDEX(#REF!,$A9,C$6),NA())</f>
        <v>#N/A</v>
      </c>
      <c r="D9" t="e">
        <f ca="1">IFERROR(INDEX(#REF!,$A9,D$6),NA())</f>
        <v>#N/A</v>
      </c>
      <c r="E9" t="e">
        <f ca="1">IFERROR(INDEX(#REF!,$A9,E$6),NA())</f>
        <v>#N/A</v>
      </c>
      <c r="F9" t="e">
        <f ca="1">IFERROR(INDEX(#REF!,$A9,F$6),NA())</f>
        <v>#N/A</v>
      </c>
      <c r="G9" t="e">
        <f ca="1">IFERROR(INDEX(#REF!,$A9,G$6),NA())</f>
        <v>#N/A</v>
      </c>
      <c r="H9" s="4" t="str">
        <f t="shared" ref="H9:H12" ca="1" si="0">IFERROR(G9/F9-1,"")</f>
        <v/>
      </c>
    </row>
    <row r="10" spans="1:8" ht="19.5" customHeight="1" x14ac:dyDescent="0.2">
      <c r="A10" t="e">
        <f>MATCH(B10,#REF!,0)</f>
        <v>#REF!</v>
      </c>
      <c r="B10" t="e">
        <f>IF(#REF!="","",#REF!)</f>
        <v>#REF!</v>
      </c>
      <c r="C10" t="e">
        <f ca="1">IFERROR(INDEX(#REF!,$A10,C$6),NA())</f>
        <v>#N/A</v>
      </c>
      <c r="D10" t="e">
        <f ca="1">IFERROR(INDEX(#REF!,$A10,D$6),NA())</f>
        <v>#N/A</v>
      </c>
      <c r="E10" t="e">
        <f ca="1">IFERROR(INDEX(#REF!,$A10,E$6),NA())</f>
        <v>#N/A</v>
      </c>
      <c r="F10" t="e">
        <f ca="1">IFERROR(INDEX(#REF!,$A10,F$6),NA())</f>
        <v>#N/A</v>
      </c>
      <c r="G10" t="e">
        <f ca="1">IFERROR(INDEX(#REF!,$A10,G$6),NA())</f>
        <v>#N/A</v>
      </c>
      <c r="H10" s="4" t="str">
        <f t="shared" ca="1" si="0"/>
        <v/>
      </c>
    </row>
    <row r="11" spans="1:8" ht="19.5" customHeight="1" x14ac:dyDescent="0.2">
      <c r="A11" t="e">
        <f>MATCH(B11,#REF!,0)</f>
        <v>#REF!</v>
      </c>
      <c r="B11" t="e">
        <f>IF(#REF!="","",#REF!)</f>
        <v>#REF!</v>
      </c>
      <c r="C11" t="e">
        <f ca="1">IFERROR(INDEX(#REF!,$A11,C$6),NA())</f>
        <v>#N/A</v>
      </c>
      <c r="D11" t="e">
        <f ca="1">IFERROR(INDEX(#REF!,$A11,D$6),NA())</f>
        <v>#N/A</v>
      </c>
      <c r="E11" t="e">
        <f ca="1">IFERROR(INDEX(#REF!,$A11,E$6),NA())</f>
        <v>#N/A</v>
      </c>
      <c r="F11" t="e">
        <f ca="1">IFERROR(INDEX(#REF!,$A11,F$6),NA())</f>
        <v>#N/A</v>
      </c>
      <c r="G11" t="e">
        <f ca="1">IFERROR(INDEX(#REF!,$A11,G$6),NA())</f>
        <v>#N/A</v>
      </c>
      <c r="H11" s="4" t="str">
        <f t="shared" ca="1" si="0"/>
        <v/>
      </c>
    </row>
    <row r="12" spans="1:8" ht="19.5" customHeight="1" x14ac:dyDescent="0.2">
      <c r="A12" t="e">
        <f>MATCH(B12,#REF!,0)</f>
        <v>#REF!</v>
      </c>
      <c r="B12" t="e">
        <f>IF(#REF!="","",#REF!)</f>
        <v>#REF!</v>
      </c>
      <c r="C12" t="e">
        <f ca="1">IFERROR(INDEX(#REF!,$A12,C$6),NA())</f>
        <v>#N/A</v>
      </c>
      <c r="D12" t="e">
        <f ca="1">IFERROR(INDEX(#REF!,$A12,D$6),NA())</f>
        <v>#N/A</v>
      </c>
      <c r="E12" t="e">
        <f ca="1">IFERROR(INDEX(#REF!,$A12,E$6),NA())</f>
        <v>#N/A</v>
      </c>
      <c r="F12" t="e">
        <f ca="1">IFERROR(INDEX(#REF!,$A12,F$6),NA())</f>
        <v>#N/A</v>
      </c>
      <c r="G12" t="e">
        <f ca="1">IFERROR(INDEX(#REF!,$A12,G$6),NA())</f>
        <v>#N/A</v>
      </c>
      <c r="H12" s="4" t="str">
        <f t="shared" ca="1" si="0"/>
        <v/>
      </c>
    </row>
    <row r="13" spans="1:8" ht="15" thickBot="1" x14ac:dyDescent="0.25"/>
    <row r="14" spans="1:8" ht="22" thickBot="1" x14ac:dyDescent="0.35">
      <c r="B14" s="10" t="s">
        <v>5</v>
      </c>
      <c r="C14" s="10"/>
      <c r="D14" s="10"/>
      <c r="E14" s="10"/>
      <c r="F14" s="10"/>
      <c r="G14" s="10"/>
      <c r="H14" s="10"/>
    </row>
    <row r="15" spans="1:8" ht="19.5" customHeight="1" x14ac:dyDescent="0.2">
      <c r="A15">
        <f>ROWS($B$15:B15)</f>
        <v>1</v>
      </c>
      <c r="B15" t="e">
        <f>IF(#REF!=0,"",#REF!)</f>
        <v>#REF!</v>
      </c>
      <c r="C15" t="e">
        <f>IF(B15="",NA(),IFERROR(INDEX(#REF!,$A15,C$6),NA()))</f>
        <v>#REF!</v>
      </c>
      <c r="D15" t="e">
        <f>IF(B15="",NA(),IFERROR(INDEX(#REF!,$A15,D$6),NA()))</f>
        <v>#REF!</v>
      </c>
      <c r="E15" t="e">
        <f>IF(B15="",NA(),IFERROR(INDEX(#REF!,$A15,E$6),NA()))</f>
        <v>#REF!</v>
      </c>
      <c r="F15" t="e">
        <f>IF(B15="",NA(),IFERROR(INDEX(#REF!,$A15,F$6),NA()))</f>
        <v>#REF!</v>
      </c>
      <c r="G15" t="e">
        <f>IF(B15="",NA(),IFERROR(INDEX(#REF!,$A15,G$6),NA()))</f>
        <v>#REF!</v>
      </c>
    </row>
    <row r="16" spans="1:8" ht="19.5" customHeight="1" x14ac:dyDescent="0.2">
      <c r="A16">
        <f>ROWS($B$15:B16)</f>
        <v>2</v>
      </c>
      <c r="B16" t="e">
        <f>IF(#REF!=0,"",#REF!)</f>
        <v>#REF!</v>
      </c>
      <c r="C16" t="e">
        <f>IF(B16="",NA(),IFERROR(INDEX(#REF!,$A16,C$6),NA()))</f>
        <v>#REF!</v>
      </c>
      <c r="D16" t="e">
        <f>IF(B16="",NA(),IFERROR(INDEX(#REF!,$A16,D$6),NA()))</f>
        <v>#REF!</v>
      </c>
      <c r="E16" t="e">
        <f>IF(B16="",NA(),IFERROR(INDEX(#REF!,$A16,E$6),NA()))</f>
        <v>#REF!</v>
      </c>
      <c r="F16" t="e">
        <f>IF(B16="",NA(),IFERROR(INDEX(#REF!,$A16,F$6),NA()))</f>
        <v>#REF!</v>
      </c>
      <c r="G16" t="e">
        <f>IF(B16="",NA(),IFERROR(INDEX(#REF!,$A16,G$6),NA()))</f>
        <v>#REF!</v>
      </c>
    </row>
    <row r="17" spans="1:7" ht="19.5" customHeight="1" x14ac:dyDescent="0.2">
      <c r="A17">
        <f>ROWS($B$15:B17)</f>
        <v>3</v>
      </c>
      <c r="B17" t="e">
        <f>IF(#REF!=0,"",#REF!)</f>
        <v>#REF!</v>
      </c>
      <c r="C17" t="e">
        <f>IF(B17="",NA(),IFERROR(INDEX(#REF!,$A17,C$6),NA()))</f>
        <v>#REF!</v>
      </c>
      <c r="D17" t="e">
        <f>IF(B17="",NA(),IFERROR(INDEX(#REF!,$A17,D$6),NA()))</f>
        <v>#REF!</v>
      </c>
      <c r="E17" t="e">
        <f>IF(B17="",NA(),IFERROR(INDEX(#REF!,$A17,E$6),NA()))</f>
        <v>#REF!</v>
      </c>
      <c r="F17" t="e">
        <f>IF(B17="",NA(),IFERROR(INDEX(#REF!,$A17,F$6),NA()))</f>
        <v>#REF!</v>
      </c>
      <c r="G17" t="e">
        <f>IF(B17="",NA(),IFERROR(INDEX(#REF!,$A17,G$6),NA()))</f>
        <v>#REF!</v>
      </c>
    </row>
    <row r="18" spans="1:7" ht="19.5" customHeight="1" x14ac:dyDescent="0.2">
      <c r="A18">
        <f>ROWS($B$15:B18)</f>
        <v>4</v>
      </c>
      <c r="B18" t="e">
        <f>IF(#REF!=0,"",#REF!)</f>
        <v>#REF!</v>
      </c>
      <c r="C18" t="e">
        <f>IF(B18="",NA(),IFERROR(INDEX(#REF!,$A18,C$6),NA()))</f>
        <v>#REF!</v>
      </c>
      <c r="D18" t="e">
        <f>IF(B18="",NA(),IFERROR(INDEX(#REF!,$A18,D$6),NA()))</f>
        <v>#REF!</v>
      </c>
      <c r="E18" t="e">
        <f>IF(B18="",NA(),IFERROR(INDEX(#REF!,$A18,E$6),NA()))</f>
        <v>#REF!</v>
      </c>
      <c r="F18" t="e">
        <f>IF(B18="",NA(),IFERROR(INDEX(#REF!,$A18,F$6),NA()))</f>
        <v>#REF!</v>
      </c>
      <c r="G18" t="e">
        <f>IF(B18="",NA(),IFERROR(INDEX(#REF!,$A18,G$6),NA()))</f>
        <v>#REF!</v>
      </c>
    </row>
    <row r="19" spans="1:7" ht="19.5" customHeight="1" x14ac:dyDescent="0.2">
      <c r="A19">
        <f>ROWS($B$15:B19)</f>
        <v>5</v>
      </c>
      <c r="B19" t="e">
        <f>IF(#REF!=0,"",#REF!)</f>
        <v>#REF!</v>
      </c>
      <c r="C19" t="e">
        <f>IF(B19="",NA(),IFERROR(INDEX(#REF!,$A19,C$6),NA()))</f>
        <v>#REF!</v>
      </c>
      <c r="D19" t="e">
        <f>IF(B19="",NA(),IFERROR(INDEX(#REF!,$A19,D$6),NA()))</f>
        <v>#REF!</v>
      </c>
      <c r="E19" t="e">
        <f>IF(B19="",NA(),IFERROR(INDEX(#REF!,$A19,E$6),NA()))</f>
        <v>#REF!</v>
      </c>
      <c r="F19" t="e">
        <f>IF(B19="",NA(),IFERROR(INDEX(#REF!,$A19,F$6),NA()))</f>
        <v>#REF!</v>
      </c>
      <c r="G19" t="e">
        <f>IF(B19="",NA(),IFERROR(INDEX(#REF!,$A19,G$6),NA()))</f>
        <v>#REF!</v>
      </c>
    </row>
    <row r="20" spans="1:7" ht="19.5" customHeight="1" x14ac:dyDescent="0.2">
      <c r="A20">
        <f>ROWS($B$15:B20)</f>
        <v>6</v>
      </c>
      <c r="B20" t="e">
        <f>IF(#REF!=0,"",#REF!)</f>
        <v>#REF!</v>
      </c>
      <c r="C20" t="e">
        <f>IF(B20="",NA(),IFERROR(INDEX(#REF!,$A20,C$6),NA()))</f>
        <v>#REF!</v>
      </c>
      <c r="D20" t="e">
        <f>IF(B20="",NA(),IFERROR(INDEX(#REF!,$A20,D$6),NA()))</f>
        <v>#REF!</v>
      </c>
      <c r="E20" t="e">
        <f>IF(B20="",NA(),IFERROR(INDEX(#REF!,$A20,E$6),NA()))</f>
        <v>#REF!</v>
      </c>
      <c r="F20" t="e">
        <f>IF(B20="",NA(),IFERROR(INDEX(#REF!,$A20,F$6),NA()))</f>
        <v>#REF!</v>
      </c>
      <c r="G20" t="e">
        <f>IF(B20="",NA(),IFERROR(INDEX(#REF!,$A20,G$6),NA()))</f>
        <v>#REF!</v>
      </c>
    </row>
    <row r="21" spans="1:7" ht="19.5" customHeight="1" x14ac:dyDescent="0.2">
      <c r="A21">
        <f>ROWS($B$15:B21)</f>
        <v>7</v>
      </c>
      <c r="B21" t="e">
        <f>IF(#REF!=0,"",#REF!)</f>
        <v>#REF!</v>
      </c>
      <c r="C21" t="e">
        <f>IF(B21="",NA(),IFERROR(INDEX(#REF!,$A21,C$6),NA()))</f>
        <v>#REF!</v>
      </c>
      <c r="D21" t="e">
        <f>IF(B21="",NA(),IFERROR(INDEX(#REF!,$A21,D$6),NA()))</f>
        <v>#REF!</v>
      </c>
      <c r="E21" t="e">
        <f>IF(B21="",NA(),IFERROR(INDEX(#REF!,$A21,E$6),NA()))</f>
        <v>#REF!</v>
      </c>
      <c r="F21" t="e">
        <f>IF(B21="",NA(),IFERROR(INDEX(#REF!,$A21,F$6),NA()))</f>
        <v>#REF!</v>
      </c>
      <c r="G21" t="e">
        <f>IF(B21="",NA(),IFERROR(INDEX(#REF!,$A21,G$6),NA()))</f>
        <v>#REF!</v>
      </c>
    </row>
    <row r="22" spans="1:7" ht="19.5" customHeight="1" x14ac:dyDescent="0.2">
      <c r="A22">
        <f>ROWS($B$15:B22)</f>
        <v>8</v>
      </c>
      <c r="B22" t="e">
        <f>IF(#REF!=0,"",#REF!)</f>
        <v>#REF!</v>
      </c>
      <c r="C22" t="e">
        <f>IF(B22="",NA(),IFERROR(INDEX(#REF!,$A22,C$6),NA()))</f>
        <v>#REF!</v>
      </c>
      <c r="D22" t="e">
        <f>IF(B22="",NA(),IFERROR(INDEX(#REF!,$A22,D$6),NA()))</f>
        <v>#REF!</v>
      </c>
      <c r="E22" t="e">
        <f>IF(B22="",NA(),IFERROR(INDEX(#REF!,$A22,E$6),NA()))</f>
        <v>#REF!</v>
      </c>
      <c r="F22" t="e">
        <f>IF(B22="",NA(),IFERROR(INDEX(#REF!,$A22,F$6),NA()))</f>
        <v>#REF!</v>
      </c>
      <c r="G22" t="e">
        <f>IF(B22="",NA(),IFERROR(INDEX(#REF!,$A22,G$6),NA()))</f>
        <v>#REF!</v>
      </c>
    </row>
    <row r="23" spans="1:7" ht="19.5" customHeight="1" x14ac:dyDescent="0.2">
      <c r="A23">
        <f>ROWS($B$15:B23)</f>
        <v>9</v>
      </c>
      <c r="B23" t="e">
        <f>IF(#REF!=0,"",#REF!)</f>
        <v>#REF!</v>
      </c>
      <c r="C23" t="e">
        <f>IF(B23="",NA(),IFERROR(INDEX(#REF!,$A23,C$6),NA()))</f>
        <v>#REF!</v>
      </c>
      <c r="D23" t="e">
        <f>IF(B23="",NA(),IFERROR(INDEX(#REF!,$A23,D$6),NA()))</f>
        <v>#REF!</v>
      </c>
      <c r="E23" t="e">
        <f>IF(B23="",NA(),IFERROR(INDEX(#REF!,$A23,E$6),NA()))</f>
        <v>#REF!</v>
      </c>
      <c r="F23" t="e">
        <f>IF(B23="",NA(),IFERROR(INDEX(#REF!,$A23,F$6),NA()))</f>
        <v>#REF!</v>
      </c>
      <c r="G23" t="e">
        <f>IF(B23="",NA(),IFERROR(INDEX(#REF!,$A23,G$6),NA()))</f>
        <v>#REF!</v>
      </c>
    </row>
    <row r="24" spans="1:7" ht="19.5" customHeight="1" x14ac:dyDescent="0.2">
      <c r="A24">
        <f>ROWS($B$15:B24)</f>
        <v>10</v>
      </c>
      <c r="B24" t="e">
        <f>IF(#REF!=0,"",#REF!)</f>
        <v>#REF!</v>
      </c>
      <c r="C24" t="e">
        <f>IF(B24="",NA(),IFERROR(INDEX(#REF!,$A24,C$6),NA()))</f>
        <v>#REF!</v>
      </c>
      <c r="D24" t="e">
        <f>IF(B24="",NA(),IFERROR(INDEX(#REF!,$A24,D$6),NA()))</f>
        <v>#REF!</v>
      </c>
      <c r="E24" t="e">
        <f>IF(B24="",NA(),IFERROR(INDEX(#REF!,$A24,E$6),NA()))</f>
        <v>#REF!</v>
      </c>
      <c r="F24" t="e">
        <f>IF(B24="",NA(),IFERROR(INDEX(#REF!,$A24,F$6),NA()))</f>
        <v>#REF!</v>
      </c>
      <c r="G24" t="e">
        <f>IF(B24="",NA(),IFERROR(INDEX(#REF!,$A24,G$6),NA()))</f>
        <v>#REF!</v>
      </c>
    </row>
    <row r="25" spans="1:7" ht="19.5" customHeight="1" x14ac:dyDescent="0.2">
      <c r="A25">
        <f>ROWS($B$15:B25)</f>
        <v>11</v>
      </c>
      <c r="B25" t="e">
        <f>IF(#REF!=0,"",#REF!)</f>
        <v>#REF!</v>
      </c>
      <c r="C25" t="e">
        <f>IF(B25="",NA(),IFERROR(INDEX(#REF!,$A25,C$6),NA()))</f>
        <v>#REF!</v>
      </c>
      <c r="D25" t="e">
        <f>IF(B25="",NA(),IFERROR(INDEX(#REF!,$A25,D$6),NA()))</f>
        <v>#REF!</v>
      </c>
      <c r="E25" t="e">
        <f>IF(B25="",NA(),IFERROR(INDEX(#REF!,$A25,E$6),NA()))</f>
        <v>#REF!</v>
      </c>
      <c r="F25" t="e">
        <f>IF(B25="",NA(),IFERROR(INDEX(#REF!,$A25,F$6),NA()))</f>
        <v>#REF!</v>
      </c>
      <c r="G25" t="e">
        <f>IF(B25="",NA(),IFERROR(INDEX(#REF!,$A25,G$6),NA()))</f>
        <v>#REF!</v>
      </c>
    </row>
    <row r="26" spans="1:7" ht="19.5" customHeight="1" x14ac:dyDescent="0.2">
      <c r="A26">
        <f>ROWS($B$15:B26)</f>
        <v>12</v>
      </c>
      <c r="B26" t="e">
        <f>IF(#REF!=0,"",#REF!)</f>
        <v>#REF!</v>
      </c>
      <c r="C26" t="e">
        <f>IF(B26="",NA(),IFERROR(INDEX(#REF!,$A26,C$6),NA()))</f>
        <v>#REF!</v>
      </c>
      <c r="D26" t="e">
        <f>IF(B26="",NA(),IFERROR(INDEX(#REF!,$A26,D$6),NA()))</f>
        <v>#REF!</v>
      </c>
      <c r="E26" t="e">
        <f>IF(B26="",NA(),IFERROR(INDEX(#REF!,$A26,E$6),NA()))</f>
        <v>#REF!</v>
      </c>
      <c r="F26" t="e">
        <f>IF(B26="",NA(),IFERROR(INDEX(#REF!,$A26,F$6),NA()))</f>
        <v>#REF!</v>
      </c>
      <c r="G26" t="e">
        <f>IF(B26="",NA(),IFERROR(INDEX(#REF!,$A26,G$6),NA()))</f>
        <v>#REF!</v>
      </c>
    </row>
    <row r="27" spans="1:7" ht="19.5" customHeight="1" x14ac:dyDescent="0.2">
      <c r="A27">
        <f>ROWS($B$15:B27)</f>
        <v>13</v>
      </c>
      <c r="B27" t="e">
        <f>IF(#REF!=0,"",#REF!)</f>
        <v>#REF!</v>
      </c>
      <c r="C27" t="e">
        <f>IF(B27="",NA(),IFERROR(INDEX(#REF!,$A27,C$6),NA()))</f>
        <v>#REF!</v>
      </c>
      <c r="D27" t="e">
        <f>IF(B27="",NA(),IFERROR(INDEX(#REF!,$A27,D$6),NA()))</f>
        <v>#REF!</v>
      </c>
      <c r="E27" t="e">
        <f>IF(B27="",NA(),IFERROR(INDEX(#REF!,$A27,E$6),NA()))</f>
        <v>#REF!</v>
      </c>
      <c r="F27" t="e">
        <f>IF(B27="",NA(),IFERROR(INDEX(#REF!,$A27,F$6),NA()))</f>
        <v>#REF!</v>
      </c>
      <c r="G27" t="e">
        <f>IF(B27="",NA(),IFERROR(INDEX(#REF!,$A27,G$6),NA()))</f>
        <v>#REF!</v>
      </c>
    </row>
    <row r="28" spans="1:7" ht="19.5" customHeight="1" x14ac:dyDescent="0.2">
      <c r="A28">
        <f>ROWS($B$15:B28)</f>
        <v>14</v>
      </c>
      <c r="B28" t="e">
        <f>IF(#REF!=0,"",#REF!)</f>
        <v>#REF!</v>
      </c>
      <c r="C28" t="e">
        <f>IF(B28="",NA(),IFERROR(INDEX(#REF!,$A28,C$6),NA()))</f>
        <v>#REF!</v>
      </c>
      <c r="D28" t="e">
        <f>IF(B28="",NA(),IFERROR(INDEX(#REF!,$A28,D$6),NA()))</f>
        <v>#REF!</v>
      </c>
      <c r="E28" t="e">
        <f>IF(B28="",NA(),IFERROR(INDEX(#REF!,$A28,E$6),NA()))</f>
        <v>#REF!</v>
      </c>
      <c r="F28" t="e">
        <f>IF(B28="",NA(),IFERROR(INDEX(#REF!,$A28,F$6),NA()))</f>
        <v>#REF!</v>
      </c>
      <c r="G28" t="e">
        <f>IF(B28="",NA(),IFERROR(INDEX(#REF!,$A28,G$6),NA()))</f>
        <v>#REF!</v>
      </c>
    </row>
    <row r="29" spans="1:7" ht="19.5" customHeight="1" x14ac:dyDescent="0.2">
      <c r="A29">
        <f>ROWS($B$15:B29)</f>
        <v>15</v>
      </c>
      <c r="B29" t="e">
        <f>IF(#REF!=0,"",#REF!)</f>
        <v>#REF!</v>
      </c>
      <c r="C29" t="e">
        <f>IF(B29="",NA(),IFERROR(INDEX(#REF!,$A29,C$6),NA()))</f>
        <v>#REF!</v>
      </c>
      <c r="D29" t="e">
        <f>IF(B29="",NA(),IFERROR(INDEX(#REF!,$A29,D$6),NA()))</f>
        <v>#REF!</v>
      </c>
      <c r="E29" t="e">
        <f>IF(B29="",NA(),IFERROR(INDEX(#REF!,$A29,E$6),NA()))</f>
        <v>#REF!</v>
      </c>
      <c r="F29" t="e">
        <f>IF(B29="",NA(),IFERROR(INDEX(#REF!,$A29,F$6),NA()))</f>
        <v>#REF!</v>
      </c>
      <c r="G29" t="e">
        <f>IF(B29="",NA(),IFERROR(INDEX(#REF!,$A29,G$6),NA()))</f>
        <v>#REF!</v>
      </c>
    </row>
    <row r="30" spans="1:7" ht="19.5" customHeight="1" x14ac:dyDescent="0.2">
      <c r="A30">
        <f>ROWS($B$15:B30)</f>
        <v>16</v>
      </c>
      <c r="B30" t="e">
        <f>IF(#REF!=0,"",#REF!)</f>
        <v>#REF!</v>
      </c>
      <c r="C30" t="e">
        <f>IF(B30="",NA(),IFERROR(INDEX(#REF!,$A30,C$6),NA()))</f>
        <v>#REF!</v>
      </c>
      <c r="D30" t="e">
        <f>IF(B30="",NA(),IFERROR(INDEX(#REF!,$A30,D$6),NA()))</f>
        <v>#REF!</v>
      </c>
      <c r="E30" t="e">
        <f>IF(B30="",NA(),IFERROR(INDEX(#REF!,$A30,E$6),NA()))</f>
        <v>#REF!</v>
      </c>
      <c r="F30" t="e">
        <f>IF(B30="",NA(),IFERROR(INDEX(#REF!,$A30,F$6),NA()))</f>
        <v>#REF!</v>
      </c>
      <c r="G30" t="e">
        <f>IF(B30="",NA(),IFERROR(INDEX(#REF!,$A30,G$6),NA()))</f>
        <v>#REF!</v>
      </c>
    </row>
    <row r="31" spans="1:7" ht="19.5" customHeight="1" x14ac:dyDescent="0.2">
      <c r="A31">
        <f>ROWS($B$15:B31)</f>
        <v>17</v>
      </c>
      <c r="B31" t="e">
        <f>IF(#REF!=0,"",#REF!)</f>
        <v>#REF!</v>
      </c>
      <c r="C31" t="e">
        <f>IF(B31="",NA(),IFERROR(INDEX(#REF!,$A31,C$6),NA()))</f>
        <v>#REF!</v>
      </c>
      <c r="D31" t="e">
        <f>IF(B31="",NA(),IFERROR(INDEX(#REF!,$A31,D$6),NA()))</f>
        <v>#REF!</v>
      </c>
      <c r="E31" t="e">
        <f>IF(B31="",NA(),IFERROR(INDEX(#REF!,$A31,E$6),NA()))</f>
        <v>#REF!</v>
      </c>
      <c r="F31" t="e">
        <f>IF(B31="",NA(),IFERROR(INDEX(#REF!,$A31,F$6),NA()))</f>
        <v>#REF!</v>
      </c>
      <c r="G31" t="e">
        <f>IF(B31="",NA(),IFERROR(INDEX(#REF!,$A31,G$6),NA()))</f>
        <v>#REF!</v>
      </c>
    </row>
    <row r="32" spans="1:7" ht="19.5" customHeight="1" x14ac:dyDescent="0.2">
      <c r="A32">
        <f>ROWS($B$15:B32)</f>
        <v>18</v>
      </c>
      <c r="B32" t="e">
        <f>IF(#REF!=0,"",#REF!)</f>
        <v>#REF!</v>
      </c>
      <c r="C32" t="e">
        <f>IF(B32="",NA(),IFERROR(INDEX(#REF!,$A32,C$6),NA()))</f>
        <v>#REF!</v>
      </c>
      <c r="D32" t="e">
        <f>IF(B32="",NA(),IFERROR(INDEX(#REF!,$A32,D$6),NA()))</f>
        <v>#REF!</v>
      </c>
      <c r="E32" t="e">
        <f>IF(B32="",NA(),IFERROR(INDEX(#REF!,$A32,E$6),NA()))</f>
        <v>#REF!</v>
      </c>
      <c r="F32" t="e">
        <f>IF(B32="",NA(),IFERROR(INDEX(#REF!,$A32,F$6),NA()))</f>
        <v>#REF!</v>
      </c>
      <c r="G32" t="e">
        <f>IF(B32="",NA(),IFERROR(INDEX(#REF!,$A32,G$6),NA()))</f>
        <v>#REF!</v>
      </c>
    </row>
    <row r="33" spans="1:7" ht="19.5" customHeight="1" x14ac:dyDescent="0.2">
      <c r="A33">
        <f>ROWS($B$15:B33)</f>
        <v>19</v>
      </c>
      <c r="B33" t="e">
        <f>IF(#REF!=0,"",#REF!)</f>
        <v>#REF!</v>
      </c>
      <c r="C33" t="e">
        <f>IF(B33="",NA(),IFERROR(INDEX(#REF!,$A33,C$6),NA()))</f>
        <v>#REF!</v>
      </c>
      <c r="D33" t="e">
        <f>IF(B33="",NA(),IFERROR(INDEX(#REF!,$A33,D$6),NA()))</f>
        <v>#REF!</v>
      </c>
      <c r="E33" t="e">
        <f>IF(B33="",NA(),IFERROR(INDEX(#REF!,$A33,E$6),NA()))</f>
        <v>#REF!</v>
      </c>
      <c r="F33" t="e">
        <f>IF(B33="",NA(),IFERROR(INDEX(#REF!,$A33,F$6),NA()))</f>
        <v>#REF!</v>
      </c>
      <c r="G33" t="e">
        <f>IF(B33="",NA(),IFERROR(INDEX(#REF!,$A33,G$6),NA()))</f>
        <v>#REF!</v>
      </c>
    </row>
    <row r="34" spans="1:7" ht="19.5" customHeight="1" x14ac:dyDescent="0.2">
      <c r="A34">
        <f>ROWS($B$15:B34)</f>
        <v>20</v>
      </c>
      <c r="B34" t="e">
        <f>IF(#REF!=0,"",#REF!)</f>
        <v>#REF!</v>
      </c>
      <c r="C34" t="e">
        <f>IF(B34="",NA(),IFERROR(INDEX(#REF!,$A34,C$6),NA()))</f>
        <v>#REF!</v>
      </c>
      <c r="D34" t="e">
        <f>IF(B34="",NA(),IFERROR(INDEX(#REF!,$A34,D$6),NA()))</f>
        <v>#REF!</v>
      </c>
      <c r="E34" t="e">
        <f>IF(B34="",NA(),IFERROR(INDEX(#REF!,$A34,E$6),NA()))</f>
        <v>#REF!</v>
      </c>
      <c r="F34" t="e">
        <f>IF(B34="",NA(),IFERROR(INDEX(#REF!,$A34,F$6),NA()))</f>
        <v>#REF!</v>
      </c>
      <c r="G34" t="e">
        <f>IF(B34="",NA(),IFERROR(INDEX(#REF!,$A34,G$6),NA()))</f>
        <v>#REF!</v>
      </c>
    </row>
    <row r="35" spans="1:7" ht="19.5" customHeight="1" x14ac:dyDescent="0.2">
      <c r="A35">
        <f>ROWS($B$15:B35)</f>
        <v>21</v>
      </c>
      <c r="B35" t="e">
        <f>IF(#REF!=0,"",#REF!)</f>
        <v>#REF!</v>
      </c>
      <c r="C35" t="e">
        <f>IF(B35="",NA(),IFERROR(INDEX(#REF!,$A35,C$6),NA()))</f>
        <v>#REF!</v>
      </c>
      <c r="D35" t="e">
        <f>IF(B35="",NA(),IFERROR(INDEX(#REF!,$A35,D$6),NA()))</f>
        <v>#REF!</v>
      </c>
      <c r="E35" t="e">
        <f>IF(B35="",NA(),IFERROR(INDEX(#REF!,$A35,E$6),NA()))</f>
        <v>#REF!</v>
      </c>
      <c r="F35" t="e">
        <f>IF(B35="",NA(),IFERROR(INDEX(#REF!,$A35,F$6),NA()))</f>
        <v>#REF!</v>
      </c>
      <c r="G35" t="e">
        <f>IF(B35="",NA(),IFERROR(INDEX(#REF!,$A35,G$6),NA()))</f>
        <v>#REF!</v>
      </c>
    </row>
    <row r="36" spans="1:7" ht="19.5" customHeight="1" x14ac:dyDescent="0.2">
      <c r="A36">
        <f>ROWS($B$15:B36)</f>
        <v>22</v>
      </c>
      <c r="B36" t="e">
        <f>IF(#REF!=0,"",#REF!)</f>
        <v>#REF!</v>
      </c>
      <c r="C36" t="e">
        <f>IF(B36="",NA(),IFERROR(INDEX(#REF!,$A36,C$6),NA()))</f>
        <v>#REF!</v>
      </c>
      <c r="D36" t="e">
        <f>IF(B36="",NA(),IFERROR(INDEX(#REF!,$A36,D$6),NA()))</f>
        <v>#REF!</v>
      </c>
      <c r="E36" t="e">
        <f>IF(B36="",NA(),IFERROR(INDEX(#REF!,$A36,E$6),NA()))</f>
        <v>#REF!</v>
      </c>
      <c r="F36" t="e">
        <f>IF(B36="",NA(),IFERROR(INDEX(#REF!,$A36,F$6),NA()))</f>
        <v>#REF!</v>
      </c>
      <c r="G36" t="e">
        <f>IF(B36="",NA(),IFERROR(INDEX(#REF!,$A36,G$6),NA()))</f>
        <v>#REF!</v>
      </c>
    </row>
    <row r="37" spans="1:7" ht="19.5" customHeight="1" x14ac:dyDescent="0.2">
      <c r="A37">
        <f>ROWS($B$15:B37)</f>
        <v>23</v>
      </c>
      <c r="B37" t="e">
        <f>IF(#REF!=0,"",#REF!)</f>
        <v>#REF!</v>
      </c>
      <c r="C37" t="e">
        <f>IF(B37="",NA(),IFERROR(INDEX(#REF!,$A37,C$6),NA()))</f>
        <v>#REF!</v>
      </c>
      <c r="D37" t="e">
        <f>IF(B37="",NA(),IFERROR(INDEX(#REF!,$A37,D$6),NA()))</f>
        <v>#REF!</v>
      </c>
      <c r="E37" t="e">
        <f>IF(B37="",NA(),IFERROR(INDEX(#REF!,$A37,E$6),NA()))</f>
        <v>#REF!</v>
      </c>
      <c r="F37" t="e">
        <f>IF(B37="",NA(),IFERROR(INDEX(#REF!,$A37,F$6),NA()))</f>
        <v>#REF!</v>
      </c>
      <c r="G37" t="e">
        <f>IF(B37="",NA(),IFERROR(INDEX(#REF!,$A37,G$6),NA()))</f>
        <v>#REF!</v>
      </c>
    </row>
    <row r="38" spans="1:7" ht="19.5" customHeight="1" x14ac:dyDescent="0.2">
      <c r="A38">
        <f>ROWS($B$15:B38)</f>
        <v>24</v>
      </c>
      <c r="B38" t="e">
        <f>IF(#REF!=0,"",#REF!)</f>
        <v>#REF!</v>
      </c>
      <c r="C38" t="e">
        <f>IF(B38="",NA(),IFERROR(INDEX(#REF!,$A38,C$6),NA()))</f>
        <v>#REF!</v>
      </c>
      <c r="D38" t="e">
        <f>IF(B38="",NA(),IFERROR(INDEX(#REF!,$A38,D$6),NA()))</f>
        <v>#REF!</v>
      </c>
      <c r="E38" t="e">
        <f>IF(B38="",NA(),IFERROR(INDEX(#REF!,$A38,E$6),NA()))</f>
        <v>#REF!</v>
      </c>
      <c r="F38" t="e">
        <f>IF(B38="",NA(),IFERROR(INDEX(#REF!,$A38,F$6),NA()))</f>
        <v>#REF!</v>
      </c>
      <c r="G38" t="e">
        <f>IF(B38="",NA(),IFERROR(INDEX(#REF!,$A38,G$6),NA()))</f>
        <v>#REF!</v>
      </c>
    </row>
    <row r="39" spans="1:7" ht="19.5" customHeight="1" x14ac:dyDescent="0.2">
      <c r="A39">
        <f>ROWS($B$15:B39)</f>
        <v>25</v>
      </c>
      <c r="B39" t="e">
        <f>IF(#REF!=0,"",#REF!)</f>
        <v>#REF!</v>
      </c>
      <c r="C39" t="e">
        <f>IF(B39="",NA(),IFERROR(INDEX(#REF!,$A39,C$6),NA()))</f>
        <v>#REF!</v>
      </c>
      <c r="D39" t="e">
        <f>IF(B39="",NA(),IFERROR(INDEX(#REF!,$A39,D$6),NA()))</f>
        <v>#REF!</v>
      </c>
      <c r="E39" t="e">
        <f>IF(B39="",NA(),IFERROR(INDEX(#REF!,$A39,E$6),NA()))</f>
        <v>#REF!</v>
      </c>
      <c r="F39" t="e">
        <f>IF(B39="",NA(),IFERROR(INDEX(#REF!,$A39,F$6),NA()))</f>
        <v>#REF!</v>
      </c>
      <c r="G39" t="e">
        <f>IF(B39="",NA(),IFERROR(INDEX(#REF!,$A39,G$6),NA()))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TM10000072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tab1</vt:lpstr>
      <vt:lpstr>Calculations</vt:lpstr>
      <vt:lpstr>SelectedYear</vt:lpstr>
    </vt:vector>
  </TitlesOfParts>
  <Manager/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Jack Su</dc:creator>
  <cp:lastModifiedBy>Jack Su</cp:lastModifiedBy>
  <dcterms:created xsi:type="dcterms:W3CDTF">2012-09-25T18:06:39Z</dcterms:created>
  <dcterms:modified xsi:type="dcterms:W3CDTF">2025-07-03T23:19:18Z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TF10000046</vt:lpwstr>
  </property>
</Properties>
</file>