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<sst xmlns="http://schemas.openxmlformats.org/spreadsheetml/2006/main" count="127" uniqueCount="55">
  <si>
    <t xml:space="preserve">Primera Entrega</t>
  </si>
  <si>
    <t xml:space="preserve">Diagrama I.d.S</t>
  </si>
  <si>
    <t xml:space="preserve">Diagrama UML</t>
  </si>
  <si>
    <t xml:space="preserve">MER</t>
  </si>
  <si>
    <t xml:space="preserve">Diagrama Modular</t>
  </si>
  <si>
    <t xml:space="preserve">Creación Web</t>
  </si>
  <si>
    <t xml:space="preserve">Total</t>
  </si>
  <si>
    <t xml:space="preserve">Horas Trabajadas</t>
  </si>
  <si>
    <t xml:space="preserve">Integrante</t>
  </si>
  <si>
    <t xml:space="preserve">Antonio</t>
  </si>
  <si>
    <t xml:space="preserve">José</t>
  </si>
  <si>
    <t xml:space="preserve">Cristian</t>
  </si>
  <si>
    <t xml:space="preserve">Matías</t>
  </si>
  <si>
    <t xml:space="preserve">Sprint 1-Progreso</t>
  </si>
  <si>
    <t xml:space="preserve">Página Formulario</t>
  </si>
  <si>
    <t xml:space="preserve">Página Login</t>
  </si>
  <si>
    <t xml:space="preserve">Esqueleto BD</t>
  </si>
  <si>
    <t xml:space="preserve">Relleno BD</t>
  </si>
  <si>
    <t xml:space="preserve">Corrección Diagrama Modular</t>
  </si>
  <si>
    <t xml:space="preserve">Creación de secciones de la página web</t>
  </si>
  <si>
    <t xml:space="preserve">Enlace entre las distintas páginas</t>
  </si>
  <si>
    <t xml:space="preserve">Estilo Css</t>
  </si>
  <si>
    <t xml:space="preserve">Conexión registro a BD</t>
  </si>
  <si>
    <t xml:space="preserve">Antonio Parra</t>
  </si>
  <si>
    <t xml:space="preserve">Cristian C.</t>
  </si>
  <si>
    <t xml:space="preserve">Jose Moya</t>
  </si>
  <si>
    <t xml:space="preserve">Tarea</t>
  </si>
  <si>
    <t xml:space="preserve">Tiempo Estimado</t>
  </si>
  <si>
    <t xml:space="preserve">Tiempo Actual</t>
  </si>
  <si>
    <t xml:space="preserve">Persona(s) a Cargo</t>
  </si>
  <si>
    <t xml:space="preserve">Solución de errores en la página web</t>
  </si>
  <si>
    <t xml:space="preserve">Todo el grupo</t>
  </si>
  <si>
    <t xml:space="preserve">Conexión Login con base de datos</t>
  </si>
  <si>
    <t xml:space="preserve">José/Cristian/Antonio</t>
  </si>
  <si>
    <t xml:space="preserve">Hosteo de la página web y base de datos</t>
  </si>
  <si>
    <t xml:space="preserve">Fase de pruebas respecto a la plataforma</t>
  </si>
  <si>
    <t xml:space="preserve">Publicitación del producto</t>
  </si>
  <si>
    <t xml:space="preserve">Cambiar ubicación de los archivos del repositorio</t>
  </si>
  <si>
    <t xml:space="preserve">Corregir MER</t>
  </si>
  <si>
    <t xml:space="preserve">Completación de consultas</t>
  </si>
  <si>
    <t xml:space="preserve">Antonio/Matías/Cristian</t>
  </si>
  <si>
    <t xml:space="preserve">Horas Restantes</t>
  </si>
  <si>
    <t xml:space="preserve">Comienzo</t>
  </si>
  <si>
    <t xml:space="preserve">Nombre</t>
  </si>
  <si>
    <t xml:space="preserve">Entrega</t>
  </si>
  <si>
    <t xml:space="preserve">Horas</t>
  </si>
  <si>
    <t xml:space="preserve">Tarea a Realizar</t>
  </si>
  <si>
    <t xml:space="preserve">Entrega 1</t>
  </si>
  <si>
    <t xml:space="preserve">Sprint 1</t>
  </si>
  <si>
    <t xml:space="preserve">Sprint 2</t>
  </si>
  <si>
    <t xml:space="preserve">Entrega Final</t>
  </si>
  <si>
    <t xml:space="preserve">José Moya</t>
  </si>
  <si>
    <t xml:space="preserve">Matías Tori</t>
  </si>
  <si>
    <t xml:space="preserve">Nombres</t>
  </si>
  <si>
    <t xml:space="preserve">Cristian Contreras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</si>
</sst>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BF7"/>
        <bgColor rgb="FFD9D9D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DC3E6"/>
      </left>
      <right/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Primera Entrega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Hoja1!$D$4:$H$4</c:f>
              <c:strCache>
                <c:ptCount val="5"/>
                <c:pt idx="0">
                  <c:v>Diagrama I.d.S</c:v>
                </c:pt>
                <c:pt idx="1">
                  <c:v>Diagrama UML</c:v>
                </c:pt>
                <c:pt idx="2">
                  <c:v>MER</c:v>
                </c:pt>
                <c:pt idx="3">
                  <c:v>Diagrama Modular</c:v>
                </c:pt>
                <c:pt idx="4">
                  <c:v>Creación Web</c:v>
                </c:pt>
              </c:strCache>
            </c:strRef>
          </c:cat>
          <c:val>
            <c:numRef>
              <c:f>Hoja1!$D$5:$H$5</c:f>
              <c:numCache>
                <c:formatCode>General</c:formatCode>
                <c:ptCount val="5"/>
                <c:pt idx="0">
                  <c:v>4.8</c:v>
                </c:pt>
                <c:pt idx="1">
                  <c:v>4.2</c:v>
                </c:pt>
                <c:pt idx="2">
                  <c:v>2.6</c:v>
                </c:pt>
                <c:pt idx="3">
                  <c:v>4</c:v>
                </c:pt>
                <c:pt idx="4">
                  <c:v>4.3</c:v>
                </c:pt>
              </c:numCache>
            </c:numRef>
          </c:val>
        </c:ser>
        <c:gapWidth val="150"/>
        <c:overlap val="0"/>
        <c:axId val="34545235"/>
        <c:axId val="57476160"/>
      </c:barChart>
      <c:catAx>
        <c:axId val="34545235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76160"/>
        <c:crosses val="autoZero"/>
        <c:auto val="1"/>
        <c:lblAlgn val="ctr"/>
        <c:lblOffset val="100"/>
      </c:catAx>
      <c:valAx>
        <c:axId val="57476160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45235"/>
        <c:crosses val="max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José Moya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Hoja1!$H$71:$H$75</c:f>
              <c:strCache>
                <c:ptCount val="5"/>
                <c:pt idx="0">
                  <c:v>Solución de errores en la página web</c:v>
                </c:pt>
                <c:pt idx="1">
                  <c:v>Conexión Login con base de datos</c:v>
                </c:pt>
                <c:pt idx="2">
                  <c:v>Hosteo de la página web y base de datos</c:v>
                </c:pt>
                <c:pt idx="3">
                  <c:v>Fase de pruebas respecto a la plataforma</c:v>
                </c:pt>
                <c:pt idx="4">
                  <c:v>Corregir MER</c:v>
                </c:pt>
              </c:strCache>
            </c:strRef>
          </c:cat>
          <c:val>
            <c:numRef>
              <c:f>Hoja1!$I$71:$I$75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295753"/>
        <c:axId val="49751160"/>
      </c:lineChart>
      <c:catAx>
        <c:axId val="1129575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51160"/>
        <c:crosses val="autoZero"/>
        <c:auto val="1"/>
        <c:lblAlgn val="ctr"/>
        <c:lblOffset val="100"/>
      </c:catAx>
      <c:valAx>
        <c:axId val="49751160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957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Cristian Contreras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Hoja1!$H$83:$H$88</c:f>
              <c:strCache>
                <c:ptCount val="6"/>
                <c:pt idx="0">
                  <c:v>Solución de errores en la página web</c:v>
                </c:pt>
                <c:pt idx="1">
                  <c:v>Conexión Login con base de datos</c:v>
                </c:pt>
                <c:pt idx="2">
                  <c:v>Hosteo de la página web y base de datos</c:v>
                </c:pt>
                <c:pt idx="3">
                  <c:v>Fase de pruebas respecto a la plataforma</c:v>
                </c:pt>
                <c:pt idx="4">
                  <c:v>Cambiar ubicación de los archivos del repositorio</c:v>
                </c:pt>
                <c:pt idx="5">
                  <c:v>Completación de consultas</c:v>
                </c:pt>
              </c:strCache>
            </c:strRef>
          </c:cat>
          <c:val>
            <c:numRef>
              <c:f>Hoja1!$I$83:$I$88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895448"/>
        <c:axId val="82970737"/>
      </c:lineChart>
      <c:catAx>
        <c:axId val="678954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70737"/>
        <c:crosses val="autoZero"/>
        <c:auto val="1"/>
        <c:lblAlgn val="ctr"/>
        <c:lblOffset val="100"/>
      </c:catAx>
      <c:valAx>
        <c:axId val="82970737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954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Matías Tori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Hoja1!$H$77:$H$81</c:f>
              <c:strCache>
                <c:ptCount val="5"/>
                <c:pt idx="0">
                  <c:v>Solución de errores en la página web</c:v>
                </c:pt>
                <c:pt idx="1">
                  <c:v>Hosteo de la página web y base de datos</c:v>
                </c:pt>
                <c:pt idx="2">
                  <c:v>Fase de pruebas respecto a la plataforma</c:v>
                </c:pt>
                <c:pt idx="3">
                  <c:v>Publicitación del producto</c:v>
                </c:pt>
                <c:pt idx="4">
                  <c:v>Completación de consultas</c:v>
                </c:pt>
              </c:strCache>
            </c:strRef>
          </c:cat>
          <c:val>
            <c:numRef>
              <c:f>Hoja1!$I$77:$I$81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48851"/>
        <c:axId val="40539407"/>
      </c:lineChart>
      <c:catAx>
        <c:axId val="206488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39407"/>
        <c:crosses val="autoZero"/>
        <c:auto val="1"/>
        <c:lblAlgn val="ctr"/>
        <c:lblOffset val="100"/>
      </c:catAx>
      <c:valAx>
        <c:axId val="40539407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488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Sprint 1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Hoja1!$D$13:$L$13</c:f>
              <c:strCache>
                <c:ptCount val="9"/>
                <c:pt idx="0">
                  <c:v>Página Formulario</c:v>
                </c:pt>
                <c:pt idx="1">
                  <c:v>Página Login</c:v>
                </c:pt>
                <c:pt idx="2">
                  <c:v>Esqueleto BD</c:v>
                </c:pt>
                <c:pt idx="3">
                  <c:v>Relleno BD</c:v>
                </c:pt>
                <c:pt idx="4">
                  <c:v>Corrección Diagrama Modular</c:v>
                </c:pt>
                <c:pt idx="5">
                  <c:v>Creación de secciones de la página web</c:v>
                </c:pt>
                <c:pt idx="6">
                  <c:v>Enlace entre las distintas páginas</c:v>
                </c:pt>
                <c:pt idx="7">
                  <c:v>Estilo Css</c:v>
                </c:pt>
                <c:pt idx="8">
                  <c:v>Conexión registro a BD</c:v>
                </c:pt>
              </c:strCache>
            </c:strRef>
          </c:cat>
          <c:val>
            <c:numRef>
              <c:f>Hoja1!$D$14:$L$14</c:f>
              <c:numCache>
                <c:formatCode>General</c:formatCode>
                <c:ptCount val="9"/>
                <c:pt idx="0">
                  <c:v>3.2</c:v>
                </c:pt>
                <c:pt idx="1">
                  <c:v>3.5</c:v>
                </c:pt>
                <c:pt idx="2">
                  <c:v>2.2</c:v>
                </c:pt>
                <c:pt idx="3">
                  <c:v>3.4</c:v>
                </c:pt>
                <c:pt idx="4">
                  <c:v>1</c:v>
                </c:pt>
                <c:pt idx="5">
                  <c:v>2.2</c:v>
                </c:pt>
                <c:pt idx="6">
                  <c:v>0.8</c:v>
                </c:pt>
                <c:pt idx="7">
                  <c:v>2.2</c:v>
                </c:pt>
                <c:pt idx="8">
                  <c:v>3.5</c:v>
                </c:pt>
              </c:numCache>
            </c:numRef>
          </c:val>
        </c:ser>
        <c:gapWidth val="150"/>
        <c:overlap val="0"/>
        <c:axId val="93346370"/>
        <c:axId val="17729761"/>
      </c:barChart>
      <c:catAx>
        <c:axId val="93346370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29761"/>
        <c:crosses val="autoZero"/>
        <c:auto val="1"/>
        <c:lblAlgn val="ctr"/>
        <c:lblOffset val="100"/>
      </c:catAx>
      <c:valAx>
        <c:axId val="17729761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46370"/>
        <c:crosses val="max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Planificación Sprint 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Hoja1!$D$36</c:f>
              <c:strCache>
                <c:ptCount val="1"/>
                <c:pt idx="0">
                  <c:v>Tiempo Estimado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General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Hoja1!$C$37:$C$44</c:f>
              <c:strCache>
                <c:ptCount val="8"/>
                <c:pt idx="0">
                  <c:v>Solución de errores en la página web</c:v>
                </c:pt>
                <c:pt idx="1">
                  <c:v>Conexión Login con base de datos</c:v>
                </c:pt>
                <c:pt idx="2">
                  <c:v>Hosteo de la página web y base de datos</c:v>
                </c:pt>
                <c:pt idx="3">
                  <c:v>Fase de pruebas respecto a la plataforma</c:v>
                </c:pt>
                <c:pt idx="4">
                  <c:v>Publicitación del producto</c:v>
                </c:pt>
                <c:pt idx="5">
                  <c:v>Cambiar ubicación de los archivos del repositorio</c:v>
                </c:pt>
                <c:pt idx="6">
                  <c:v>Corregir MER</c:v>
                </c:pt>
                <c:pt idx="7">
                  <c:v>Completación de consultas</c:v>
                </c:pt>
              </c:strCache>
            </c:strRef>
          </c:cat>
          <c:val>
            <c:numRef>
              <c:f>Hoja1!$D$37:$D$44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5</c:v>
                </c:pt>
                <c:pt idx="5">
                  <c:v>0.5</c:v>
                </c:pt>
                <c:pt idx="6">
                  <c:v>0.5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Hoja1!$E$36</c:f>
              <c:strCache>
                <c:ptCount val="1"/>
                <c:pt idx="0">
                  <c:v>Tiempo Actual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Hoja1!$C$37:$C$44</c:f>
              <c:strCache>
                <c:ptCount val="8"/>
                <c:pt idx="0">
                  <c:v>Solución de errores en la página web</c:v>
                </c:pt>
                <c:pt idx="1">
                  <c:v>Conexión Login con base de datos</c:v>
                </c:pt>
                <c:pt idx="2">
                  <c:v>Hosteo de la página web y base de datos</c:v>
                </c:pt>
                <c:pt idx="3">
                  <c:v>Fase de pruebas respecto a la plataforma</c:v>
                </c:pt>
                <c:pt idx="4">
                  <c:v>Publicitación del producto</c:v>
                </c:pt>
                <c:pt idx="5">
                  <c:v>Cambiar ubicación de los archivos del repositorio</c:v>
                </c:pt>
                <c:pt idx="6">
                  <c:v>Corregir MER</c:v>
                </c:pt>
                <c:pt idx="7">
                  <c:v>Completación de consultas</c:v>
                </c:pt>
              </c:strCache>
            </c:strRef>
          </c:cat>
          <c:val>
            <c:numRef>
              <c:f>Hoja1!$E$37:$E$44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0.25</c:v>
                </c:pt>
                <c:pt idx="6">
                  <c:v>0.5</c:v>
                </c:pt>
                <c:pt idx="7">
                  <c:v/>
                </c:pt>
              </c:numCache>
            </c:numRef>
          </c:val>
        </c:ser>
        <c:gapWidth val="219"/>
        <c:overlap val="-27"/>
        <c:axId val="1132802"/>
        <c:axId val="56030776"/>
      </c:barChart>
      <c:catAx>
        <c:axId val="11328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30776"/>
        <c:crosses val="autoZero"/>
        <c:auto val="1"/>
        <c:lblAlgn val="ctr"/>
        <c:lblOffset val="100"/>
      </c:catAx>
      <c:valAx>
        <c:axId val="56030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280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Horas Restantes para Sprint 2</a:t>
            </a:r>
          </a:p>
        </c:rich>
      </c:tx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Hoja1!$D$52</c:f>
              <c:strCache>
                <c:ptCount val="1"/>
                <c:pt idx="0">
                  <c:v>Horas Restantes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Hoja1!$C$53:$C$61</c:f>
              <c:strCache>
                <c:ptCount val="9"/>
                <c:pt idx="0">
                  <c:v>Comienzo</c:v>
                </c:pt>
                <c:pt idx="1">
                  <c:v>Solución de errores en la página web</c:v>
                </c:pt>
                <c:pt idx="2">
                  <c:v>Conexión Login con base de datos</c:v>
                </c:pt>
                <c:pt idx="3">
                  <c:v>Hosteo de la página web y base de datos</c:v>
                </c:pt>
                <c:pt idx="4">
                  <c:v>Fase de pruebas respecto a la plataforma</c:v>
                </c:pt>
                <c:pt idx="5">
                  <c:v>Publicitación del producto</c:v>
                </c:pt>
                <c:pt idx="6">
                  <c:v>Cambiar ubicación de los archivos del repositorio</c:v>
                </c:pt>
                <c:pt idx="7">
                  <c:v>Corregir MER</c:v>
                </c:pt>
                <c:pt idx="8">
                  <c:v>Completación de consultas</c:v>
                </c:pt>
              </c:strCache>
            </c:strRef>
          </c:cat>
          <c:val>
            <c:numRef>
              <c:f>Hoja1!$D$53:$D$61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28.75</c:v>
                </c:pt>
                <c:pt idx="7">
                  <c:v>28.25</c:v>
                </c:pt>
                <c:pt idx="8">
                  <c:v>28.25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164875"/>
        <c:axId val="96529389"/>
      </c:lineChart>
      <c:catAx>
        <c:axId val="83164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29389"/>
        <c:crosses val="autoZero"/>
        <c:auto val="1"/>
        <c:lblAlgn val="ctr"/>
        <c:lblOffset val="100"/>
      </c:catAx>
      <c:valAx>
        <c:axId val="96529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64875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Antonio Parra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Hoja1!$E$64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Hoja1!$C$65:$D$68</c:f>
              <c:strCache>
                <c:ptCount val="8"/>
                <c:pt idx="0">
                  <c:v>Antonio Parra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Entrega 1</c:v>
                </c:pt>
                <c:pt idx="5">
                  <c:v>Sprint 1</c:v>
                </c:pt>
                <c:pt idx="6">
                  <c:v>Sprint 2</c:v>
                </c:pt>
                <c:pt idx="7">
                  <c:v>Entrega Final</c:v>
                </c:pt>
              </c:strCache>
            </c:strRef>
          </c:cat>
          <c:val>
            <c:numRef>
              <c:f>Hoja1!$E$65:$E$68</c:f>
              <c:numCache>
                <c:formatCode>General</c:formatCode>
                <c:ptCount val="4"/>
                <c:pt idx="0">
                  <c:v>4.8</c:v>
                </c:pt>
                <c:pt idx="1">
                  <c:v>6.2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381418"/>
        <c:axId val="36476452"/>
      </c:lineChart>
      <c:catAx>
        <c:axId val="9438141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76452"/>
        <c:crosses val="autoZero"/>
        <c:auto val="1"/>
        <c:lblAlgn val="ctr"/>
        <c:lblOffset val="100"/>
      </c:catAx>
      <c:valAx>
        <c:axId val="36476452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814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José Moya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Hoja1!$E$70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Hoja1!$C$71:$D$74</c:f>
              <c:strCache>
                <c:ptCount val="8"/>
                <c:pt idx="0">
                  <c:v>José Moya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Entrega 1</c:v>
                </c:pt>
                <c:pt idx="5">
                  <c:v>Sprint 1</c:v>
                </c:pt>
                <c:pt idx="6">
                  <c:v>Sprint 2</c:v>
                </c:pt>
                <c:pt idx="7">
                  <c:v>Entrega Final</c:v>
                </c:pt>
              </c:strCache>
            </c:strRef>
          </c:cat>
          <c:val>
            <c:numRef>
              <c:f>Hoja1!$E$71:$E$74</c:f>
              <c:numCache>
                <c:formatCode>General</c:formatCode>
                <c:ptCount val="4"/>
                <c:pt idx="0">
                  <c:v>8.5</c:v>
                </c:pt>
                <c:pt idx="1">
                  <c:v>3.2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115986"/>
        <c:axId val="60255800"/>
      </c:lineChart>
      <c:catAx>
        <c:axId val="981159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55800"/>
        <c:crosses val="autoZero"/>
        <c:auto val="1"/>
        <c:lblAlgn val="ctr"/>
        <c:lblOffset val="100"/>
      </c:catAx>
      <c:valAx>
        <c:axId val="60255800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159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Cristian Contreras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Hoja1!$E$83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Hoja1!$C$84:$D$87</c:f>
              <c:strCache>
                <c:ptCount val="8"/>
                <c:pt idx="0">
                  <c:v>Cristian Contreras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Entrega 1</c:v>
                </c:pt>
                <c:pt idx="5">
                  <c:v>Sprint 1</c:v>
                </c:pt>
                <c:pt idx="6">
                  <c:v>Sprint 2</c:v>
                </c:pt>
                <c:pt idx="7">
                  <c:v>Entrega Final</c:v>
                </c:pt>
              </c:strCache>
            </c:strRef>
          </c:cat>
          <c:val>
            <c:numRef>
              <c:f>Hoja1!$E$84:$E$87</c:f>
              <c:numCache>
                <c:formatCode>General</c:formatCode>
                <c:ptCount val="4"/>
                <c:pt idx="0">
                  <c:v>2.6</c:v>
                </c:pt>
                <c:pt idx="1">
                  <c:v>4.4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234200"/>
        <c:axId val="83143360"/>
      </c:lineChart>
      <c:catAx>
        <c:axId val="892342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43360"/>
        <c:crosses val="autoZero"/>
        <c:auto val="1"/>
        <c:lblAlgn val="ctr"/>
        <c:lblOffset val="100"/>
      </c:catAx>
      <c:valAx>
        <c:axId val="83143360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342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Matías Tori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Hoja1!$E$76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Hoja1!$C$77:$D$80</c:f>
              <c:strCache>
                <c:ptCount val="8"/>
                <c:pt idx="0">
                  <c:v>Matías Tori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Entrega 1</c:v>
                </c:pt>
                <c:pt idx="5">
                  <c:v>Sprint 1</c:v>
                </c:pt>
                <c:pt idx="6">
                  <c:v>Sprint 2</c:v>
                </c:pt>
                <c:pt idx="7">
                  <c:v>Entrega Final</c:v>
                </c:pt>
              </c:strCache>
            </c:strRef>
          </c:cat>
          <c:val>
            <c:numRef>
              <c:f>Hoja1!$E$77:$E$80</c:f>
              <c:numCache>
                <c:formatCode>General</c:formatCode>
                <c:ptCount val="4"/>
                <c:pt idx="0">
                  <c:v>4</c:v>
                </c:pt>
                <c:pt idx="1">
                  <c:v>3.4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558966"/>
        <c:axId val="14081012"/>
      </c:lineChart>
      <c:catAx>
        <c:axId val="1355896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81012"/>
        <c:crosses val="autoZero"/>
        <c:auto val="1"/>
        <c:lblAlgn val="ctr"/>
        <c:lblOffset val="100"/>
      </c:catAx>
      <c:valAx>
        <c:axId val="14081012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589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Antonio Parra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Hoja1!$H$65:$H$69</c:f>
              <c:strCache>
                <c:ptCount val="5"/>
                <c:pt idx="0">
                  <c:v>Solución de errores en la página web</c:v>
                </c:pt>
                <c:pt idx="1">
                  <c:v>Conexión Login con base de datos</c:v>
                </c:pt>
                <c:pt idx="2">
                  <c:v>Hosteo de la página web y base de datos</c:v>
                </c:pt>
                <c:pt idx="3">
                  <c:v>Fase de pruebas respecto a la plataforma</c:v>
                </c:pt>
                <c:pt idx="4">
                  <c:v>Completación de consultas</c:v>
                </c:pt>
              </c:strCache>
            </c:strRef>
          </c:cat>
          <c:val>
            <c:numRef>
              <c:f>Hoja1!$I$65:$I$69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09939"/>
        <c:axId val="26435822"/>
      </c:lineChart>
      <c:catAx>
        <c:axId val="3960993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35822"/>
        <c:crosses val="autoZero"/>
        <c:auto val="1"/>
        <c:lblAlgn val="ctr"/>
        <c:lblOffset val="100"/>
      </c:catAx>
      <c:valAx>
        <c:axId val="26435822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099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1209600</xdr:colOff>
      <xdr:row>16</xdr:row>
      <xdr:rowOff>28800</xdr:rowOff>
    </xdr:from>
    <xdr:to>
      <xdr:col>5</xdr:col>
      <xdr:colOff>1919880</xdr:colOff>
      <xdr:row>30</xdr:row>
      <xdr:rowOff>133200</xdr:rowOff>
    </xdr:to>
    <xdr:graphicFrame>
      <xdr:nvGraphicFramePr>
        <xdr:cNvPr id="0" name="Chart 1"/>
        <xdr:cNvGraphicFramePr/>
      </xdr:nvGraphicFramePr>
      <xdr:xfrm>
        <a:off x="6894000" y="3076560"/>
        <a:ext cx="457164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1676520</xdr:colOff>
      <xdr:row>16</xdr:row>
      <xdr:rowOff>95760</xdr:rowOff>
    </xdr:from>
    <xdr:to>
      <xdr:col>8</xdr:col>
      <xdr:colOff>1557360</xdr:colOff>
      <xdr:row>30</xdr:row>
      <xdr:rowOff>200160</xdr:rowOff>
    </xdr:to>
    <xdr:graphicFrame>
      <xdr:nvGraphicFramePr>
        <xdr:cNvPr id="1" name="Chart 2"/>
        <xdr:cNvGraphicFramePr/>
      </xdr:nvGraphicFramePr>
      <xdr:xfrm>
        <a:off x="13547160" y="3143520"/>
        <a:ext cx="644796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380880</xdr:colOff>
      <xdr:row>34</xdr:row>
      <xdr:rowOff>104760</xdr:rowOff>
    </xdr:from>
    <xdr:to>
      <xdr:col>9</xdr:col>
      <xdr:colOff>1247760</xdr:colOff>
      <xdr:row>48</xdr:row>
      <xdr:rowOff>38160</xdr:rowOff>
    </xdr:to>
    <xdr:graphicFrame>
      <xdr:nvGraphicFramePr>
        <xdr:cNvPr id="2" name="Gráfico 10"/>
        <xdr:cNvGraphicFramePr/>
      </xdr:nvGraphicFramePr>
      <xdr:xfrm>
        <a:off x="12251520" y="6715080"/>
        <a:ext cx="1066032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1619640</xdr:colOff>
      <xdr:row>48</xdr:row>
      <xdr:rowOff>181440</xdr:rowOff>
    </xdr:from>
    <xdr:to>
      <xdr:col>9</xdr:col>
      <xdr:colOff>1266840</xdr:colOff>
      <xdr:row>62</xdr:row>
      <xdr:rowOff>123840</xdr:rowOff>
    </xdr:to>
    <xdr:graphicFrame>
      <xdr:nvGraphicFramePr>
        <xdr:cNvPr id="3" name="Gráfico 11"/>
        <xdr:cNvGraphicFramePr/>
      </xdr:nvGraphicFramePr>
      <xdr:xfrm>
        <a:off x="11165400" y="9591840"/>
        <a:ext cx="11765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34</xdr:row>
      <xdr:rowOff>0</xdr:rowOff>
    </xdr:from>
    <xdr:to>
      <xdr:col>13</xdr:col>
      <xdr:colOff>622080</xdr:colOff>
      <xdr:row>48</xdr:row>
      <xdr:rowOff>76320</xdr:rowOff>
    </xdr:to>
    <xdr:graphicFrame>
      <xdr:nvGraphicFramePr>
        <xdr:cNvPr id="4" name="Chart 4"/>
        <xdr:cNvGraphicFramePr/>
      </xdr:nvGraphicFramePr>
      <xdr:xfrm>
        <a:off x="23518440" y="6610320"/>
        <a:ext cx="4571640" cy="28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0</xdr:colOff>
      <xdr:row>50</xdr:row>
      <xdr:rowOff>0</xdr:rowOff>
    </xdr:from>
    <xdr:to>
      <xdr:col>13</xdr:col>
      <xdr:colOff>622080</xdr:colOff>
      <xdr:row>64</xdr:row>
      <xdr:rowOff>86040</xdr:rowOff>
    </xdr:to>
    <xdr:graphicFrame>
      <xdr:nvGraphicFramePr>
        <xdr:cNvPr id="5" name="Chart 5"/>
        <xdr:cNvGraphicFramePr/>
      </xdr:nvGraphicFramePr>
      <xdr:xfrm>
        <a:off x="23518440" y="9810720"/>
        <a:ext cx="457164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0</xdr:colOff>
      <xdr:row>66</xdr:row>
      <xdr:rowOff>0</xdr:rowOff>
    </xdr:from>
    <xdr:to>
      <xdr:col>13</xdr:col>
      <xdr:colOff>622080</xdr:colOff>
      <xdr:row>80</xdr:row>
      <xdr:rowOff>86040</xdr:rowOff>
    </xdr:to>
    <xdr:graphicFrame>
      <xdr:nvGraphicFramePr>
        <xdr:cNvPr id="6" name="Chart 7"/>
        <xdr:cNvGraphicFramePr/>
      </xdr:nvGraphicFramePr>
      <xdr:xfrm>
        <a:off x="23518440" y="13011120"/>
        <a:ext cx="457164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82</xdr:row>
      <xdr:rowOff>0</xdr:rowOff>
    </xdr:from>
    <xdr:to>
      <xdr:col>13</xdr:col>
      <xdr:colOff>631440</xdr:colOff>
      <xdr:row>96</xdr:row>
      <xdr:rowOff>86040</xdr:rowOff>
    </xdr:to>
    <xdr:graphicFrame>
      <xdr:nvGraphicFramePr>
        <xdr:cNvPr id="7" name="Chart 6"/>
        <xdr:cNvGraphicFramePr/>
      </xdr:nvGraphicFramePr>
      <xdr:xfrm>
        <a:off x="23518440" y="16211520"/>
        <a:ext cx="458100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124200</xdr:colOff>
      <xdr:row>34</xdr:row>
      <xdr:rowOff>0</xdr:rowOff>
    </xdr:from>
    <xdr:to>
      <xdr:col>21</xdr:col>
      <xdr:colOff>631800</xdr:colOff>
      <xdr:row>48</xdr:row>
      <xdr:rowOff>76320</xdr:rowOff>
    </xdr:to>
    <xdr:graphicFrame>
      <xdr:nvGraphicFramePr>
        <xdr:cNvPr id="8" name="Chart 4"/>
        <xdr:cNvGraphicFramePr/>
      </xdr:nvGraphicFramePr>
      <xdr:xfrm>
        <a:off x="30030480" y="6610320"/>
        <a:ext cx="4571640" cy="28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209880</xdr:colOff>
      <xdr:row>49</xdr:row>
      <xdr:rowOff>171360</xdr:rowOff>
    </xdr:from>
    <xdr:to>
      <xdr:col>21</xdr:col>
      <xdr:colOff>717480</xdr:colOff>
      <xdr:row>64</xdr:row>
      <xdr:rowOff>57240</xdr:rowOff>
    </xdr:to>
    <xdr:graphicFrame>
      <xdr:nvGraphicFramePr>
        <xdr:cNvPr id="9" name="Chart 5"/>
        <xdr:cNvGraphicFramePr/>
      </xdr:nvGraphicFramePr>
      <xdr:xfrm>
        <a:off x="30116160" y="9781920"/>
        <a:ext cx="457164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228960</xdr:colOff>
      <xdr:row>66</xdr:row>
      <xdr:rowOff>19080</xdr:rowOff>
    </xdr:from>
    <xdr:to>
      <xdr:col>21</xdr:col>
      <xdr:colOff>736560</xdr:colOff>
      <xdr:row>80</xdr:row>
      <xdr:rowOff>105120</xdr:rowOff>
    </xdr:to>
    <xdr:graphicFrame>
      <xdr:nvGraphicFramePr>
        <xdr:cNvPr id="10" name="Chart 7"/>
        <xdr:cNvGraphicFramePr/>
      </xdr:nvGraphicFramePr>
      <xdr:xfrm>
        <a:off x="30135240" y="13030200"/>
        <a:ext cx="457164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248040</xdr:colOff>
      <xdr:row>82</xdr:row>
      <xdr:rowOff>9360</xdr:rowOff>
    </xdr:from>
    <xdr:to>
      <xdr:col>21</xdr:col>
      <xdr:colOff>765000</xdr:colOff>
      <xdr:row>96</xdr:row>
      <xdr:rowOff>95400</xdr:rowOff>
    </xdr:to>
    <xdr:graphicFrame>
      <xdr:nvGraphicFramePr>
        <xdr:cNvPr id="11" name="Chart 6"/>
        <xdr:cNvGraphicFramePr/>
      </xdr:nvGraphicFramePr>
      <xdr:xfrm>
        <a:off x="30154320" y="16220880"/>
        <a:ext cx="458100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36:F44" headerRowCount="1" totalsRowCount="0" totalsRowShown="0">
  <autoFilter ref="C36:F44"/>
  <tableColumns count="4">
    <tableColumn id="1" name="Tarea"/>
    <tableColumn id="2" name="Tiempo Estimado"/>
    <tableColumn id="3" name="Tiempo Actual"/>
    <tableColumn id="4" name="Persona(s) a Cargo"/>
  </tableColumns>
</table>
</file>

<file path=xl/tables/table2.xml><?xml version="1.0" encoding="utf-8"?>
<table xmlns="http://schemas.openxmlformats.org/spreadsheetml/2006/main" id="2" name="Tabla11" displayName="Tabla11" ref="G64:I88" headerRowCount="1" totalsRowCount="0" totalsRowShown="0">
  <autoFilter ref="G64:I88"/>
  <tableColumns count="3">
    <tableColumn id="1" name="Nombre"/>
    <tableColumn id="2" name="Tarea a Realizar"/>
    <tableColumn id="3" name="Horas"/>
  </tableColumns>
</table>
</file>

<file path=xl/tables/table3.xml><?xml version="1.0" encoding="utf-8"?>
<table xmlns="http://schemas.openxmlformats.org/spreadsheetml/2006/main" id="3" name="Tabla2" displayName="Tabla2" ref="C52:D61" headerRowCount="1" totalsRowCount="0" totalsRowShown="0">
  <autoFilter ref="C52:D61"/>
  <tableColumns count="2">
    <tableColumn id="1" name="Tarea"/>
    <tableColumn id="2" name="Horas Restantes"/>
  </tableColumns>
</table>
</file>

<file path=xl/tables/table4.xml><?xml version="1.0" encoding="utf-8"?>
<table xmlns="http://schemas.openxmlformats.org/spreadsheetml/2006/main" id="4" name="Table_18" displayName="Table_18" ref="C83:E87" headerRowCount="1" totalsRowCount="0" totalsRowShown="0">
  <tableColumns count="3">
    <tableColumn id="1" name="Nombres"/>
    <tableColumn id="2" name="Entrega"/>
    <tableColumn id="3" name="Horas"/>
  </tableColumns>
</table>
</file>

<file path=xl/tables/table5.xml><?xml version="1.0" encoding="utf-8"?>
<table xmlns="http://schemas.openxmlformats.org/spreadsheetml/2006/main" id="5" name="Table_29" displayName="Table_29" ref="C70:E74" headerRowCount="1" totalsRowCount="0" totalsRowShown="0">
  <tableColumns count="3">
    <tableColumn id="1" name="Nombre"/>
    <tableColumn id="2" name="Entrega"/>
    <tableColumn id="3" name="Horas"/>
  </tableColumns>
</table>
</file>

<file path=xl/tables/table6.xml><?xml version="1.0" encoding="utf-8"?>
<table xmlns="http://schemas.openxmlformats.org/spreadsheetml/2006/main" id="6" name="Table_310" displayName="Table_310" ref="C64:E68" headerRowCount="1" totalsRowCount="0" totalsRowShown="0">
  <tableColumns count="3">
    <tableColumn id="1" name="Nombre"/>
    <tableColumn id="2" name="Entrega"/>
    <tableColumn id="3" name="Horas"/>
  </tableColumns>
</table>
</file>

<file path=xl/tables/table7.xml><?xml version="1.0" encoding="utf-8"?>
<table xmlns="http://schemas.openxmlformats.org/spreadsheetml/2006/main" id="7" name="Table_411" displayName="Table_411" ref="C76:E80" headerRowCount="1" totalsRowCount="0" totalsRowShown="0">
  <tableColumns count="3">
    <tableColumn id="1" name="Nombre"/>
    <tableColumn id="2" name="Entrega"/>
    <tableColumn id="3" name="Hor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89"/>
  <sheetViews>
    <sheetView showFormulas="false" showGridLines="true" showRowColHeaders="true" showZeros="true" rightToLeft="false" tabSelected="true" showOutlineSymbols="true" defaultGridColor="true" view="normal" topLeftCell="A21" colorId="64" zoomScale="69" zoomScaleNormal="69" zoomScalePageLayoutView="100" workbookViewId="0">
      <selection pane="topLeft" activeCell="F43" activeCellId="0" sqref="F43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62"/>
    <col collapsed="false" customWidth="true" hidden="false" outlineLevel="0" max="3" min="3" style="0" width="40.74"/>
    <col collapsed="false" customWidth="true" hidden="false" outlineLevel="0" max="4" min="4" style="0" width="22.15"/>
    <col collapsed="false" customWidth="true" hidden="false" outlineLevel="0" max="5" min="5" style="0" width="21.28"/>
    <col collapsed="false" customWidth="true" hidden="false" outlineLevel="0" max="6" min="6" style="0" width="26.15"/>
    <col collapsed="false" customWidth="true" hidden="false" outlineLevel="0" max="7" min="7" style="0" width="29.29"/>
    <col collapsed="false" customWidth="true" hidden="false" outlineLevel="0" max="8" min="8" style="0" width="44.57"/>
    <col collapsed="false" customWidth="true" hidden="false" outlineLevel="0" max="9" min="9" style="0" width="36.28"/>
    <col collapsed="false" customWidth="true" hidden="false" outlineLevel="0" max="10" min="10" style="0" width="20.85"/>
    <col collapsed="false" customWidth="true" hidden="false" outlineLevel="0" max="11" min="11" style="0" width="10.57"/>
    <col collapsed="false" customWidth="true" hidden="false" outlineLevel="0" max="12" min="12" style="0" width="23.28"/>
    <col collapsed="false" customWidth="true" hidden="false" outlineLevel="0" max="13" min="13" style="0" width="10.57"/>
    <col collapsed="false" customWidth="true" hidden="false" outlineLevel="0" max="26" min="14" style="0" width="9.14"/>
    <col collapsed="false" customWidth="true" hidden="false" outlineLevel="0" max="1025" min="27" style="0" width="14.43"/>
  </cols>
  <sheetData>
    <row r="3" customFormat="false" ht="15" hidden="false" customHeight="false" outlineLevel="0" collapsed="false">
      <c r="D3" s="0" t="s">
        <v>0</v>
      </c>
    </row>
    <row r="4" customFormat="false" ht="15" hidden="false" customHeight="false" outlineLevel="0" collapsed="false"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0" t="s">
        <v>6</v>
      </c>
    </row>
    <row r="5" customFormat="false" ht="15" hidden="false" customHeight="false" outlineLevel="0" collapsed="false">
      <c r="C5" s="0" t="s">
        <v>7</v>
      </c>
      <c r="D5" s="0" t="n">
        <v>4.8</v>
      </c>
      <c r="E5" s="0" t="n">
        <v>4.2</v>
      </c>
      <c r="F5" s="0" t="n">
        <v>2.6</v>
      </c>
      <c r="G5" s="0" t="n">
        <v>4</v>
      </c>
      <c r="H5" s="0" t="n">
        <v>4.3</v>
      </c>
      <c r="I5" s="0" t="n">
        <f aca="false">Hoja1!$D$5+Hoja1!$E$5+Hoja1!$F$5+Hoja1!$G$5+Hoja1!$H$5</f>
        <v>19.9</v>
      </c>
    </row>
    <row r="6" customFormat="false" ht="15" hidden="false" customHeight="false" outlineLevel="0" collapsed="false">
      <c r="C6" s="0" t="s">
        <v>8</v>
      </c>
      <c r="D6" s="2" t="s">
        <v>9</v>
      </c>
      <c r="E6" s="0" t="s">
        <v>10</v>
      </c>
      <c r="F6" s="0" t="s">
        <v>11</v>
      </c>
      <c r="G6" s="0" t="s">
        <v>12</v>
      </c>
      <c r="H6" s="0" t="s">
        <v>10</v>
      </c>
    </row>
    <row r="12" customFormat="false" ht="15" hidden="false" customHeight="false" outlineLevel="0" collapsed="false">
      <c r="D12" s="0" t="s">
        <v>13</v>
      </c>
    </row>
    <row r="13" customFormat="false" ht="15" hidden="false" customHeight="false" outlineLevel="0" collapsed="false"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0" t="s">
        <v>19</v>
      </c>
      <c r="J13" s="0" t="s">
        <v>20</v>
      </c>
      <c r="K13" s="0" t="s">
        <v>21</v>
      </c>
      <c r="L13" s="0" t="s">
        <v>22</v>
      </c>
      <c r="M13" s="0" t="s">
        <v>6</v>
      </c>
    </row>
    <row r="14" customFormat="false" ht="15" hidden="false" customHeight="false" outlineLevel="0" collapsed="false">
      <c r="C14" s="0" t="s">
        <v>7</v>
      </c>
      <c r="D14" s="0" t="n">
        <v>3.2</v>
      </c>
      <c r="E14" s="0" t="n">
        <v>3.5</v>
      </c>
      <c r="F14" s="0" t="n">
        <v>2.2</v>
      </c>
      <c r="G14" s="0" t="n">
        <v>3.4</v>
      </c>
      <c r="H14" s="0" t="n">
        <v>1</v>
      </c>
      <c r="I14" s="0" t="n">
        <v>2.2</v>
      </c>
      <c r="J14" s="0" t="n">
        <v>0.8</v>
      </c>
      <c r="K14" s="0" t="n">
        <v>2.2</v>
      </c>
      <c r="L14" s="0" t="n">
        <v>3.5</v>
      </c>
      <c r="M14" s="0" t="n">
        <f aca="false">Hoja1!$D$14+Hoja1!$E$14+Hoja1!$F$14+Hoja1!$G$14+Hoja1!$H$14+Hoja1!$I$14+Hoja1!$J$14+Hoja1!$K$14</f>
        <v>18.5</v>
      </c>
    </row>
    <row r="15" customFormat="false" ht="15" hidden="false" customHeight="false" outlineLevel="0" collapsed="false">
      <c r="C15" s="0" t="s">
        <v>8</v>
      </c>
      <c r="D15" s="0" t="s">
        <v>10</v>
      </c>
      <c r="E15" s="0" t="s">
        <v>11</v>
      </c>
      <c r="F15" s="0" t="s">
        <v>9</v>
      </c>
      <c r="G15" s="0" t="s">
        <v>12</v>
      </c>
      <c r="H15" s="0" t="s">
        <v>9</v>
      </c>
      <c r="I15" s="0" t="s">
        <v>23</v>
      </c>
      <c r="J15" s="0" t="s">
        <v>23</v>
      </c>
      <c r="K15" s="0" t="s">
        <v>24</v>
      </c>
      <c r="L15" s="0" t="s">
        <v>25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6" customFormat="false" ht="15.75" hidden="false" customHeight="true" outlineLevel="0" collapsed="false">
      <c r="C36" s="1" t="s">
        <v>26</v>
      </c>
      <c r="D36" s="1" t="s">
        <v>27</v>
      </c>
      <c r="E36" s="1" t="s">
        <v>28</v>
      </c>
      <c r="F36" s="1" t="s">
        <v>29</v>
      </c>
    </row>
    <row r="37" customFormat="false" ht="15.75" hidden="false" customHeight="true" outlineLevel="0" collapsed="false">
      <c r="C37" s="1" t="s">
        <v>30</v>
      </c>
      <c r="D37" s="1" t="n">
        <v>8</v>
      </c>
      <c r="E37" s="1"/>
      <c r="F37" s="0" t="s">
        <v>31</v>
      </c>
    </row>
    <row r="38" customFormat="false" ht="15.75" hidden="false" customHeight="true" outlineLevel="0" collapsed="false">
      <c r="C38" s="1" t="s">
        <v>32</v>
      </c>
      <c r="D38" s="1" t="n">
        <v>3</v>
      </c>
      <c r="E38" s="1"/>
      <c r="F38" s="0" t="s">
        <v>33</v>
      </c>
    </row>
    <row r="39" customFormat="false" ht="15.75" hidden="false" customHeight="true" outlineLevel="0" collapsed="false">
      <c r="C39" s="1" t="s">
        <v>34</v>
      </c>
      <c r="D39" s="1" t="n">
        <v>7</v>
      </c>
      <c r="E39" s="1"/>
      <c r="F39" s="0" t="s">
        <v>31</v>
      </c>
    </row>
    <row r="40" customFormat="false" ht="15.75" hidden="false" customHeight="true" outlineLevel="0" collapsed="false">
      <c r="C40" s="1" t="s">
        <v>35</v>
      </c>
      <c r="D40" s="1" t="n">
        <v>0</v>
      </c>
      <c r="E40" s="1"/>
      <c r="F40" s="0" t="s">
        <v>31</v>
      </c>
    </row>
    <row r="41" customFormat="false" ht="15.75" hidden="false" customHeight="true" outlineLevel="0" collapsed="false">
      <c r="C41" s="1" t="s">
        <v>36</v>
      </c>
      <c r="D41" s="1" t="n">
        <v>5</v>
      </c>
      <c r="E41" s="1"/>
      <c r="F41" s="0" t="s">
        <v>12</v>
      </c>
    </row>
    <row r="42" customFormat="false" ht="15.75" hidden="false" customHeight="true" outlineLevel="0" collapsed="false">
      <c r="C42" s="1" t="s">
        <v>37</v>
      </c>
      <c r="D42" s="1" t="n">
        <v>0.5</v>
      </c>
      <c r="E42" s="1" t="n">
        <v>0.25</v>
      </c>
      <c r="F42" s="0" t="s">
        <v>11</v>
      </c>
    </row>
    <row r="43" customFormat="false" ht="15.75" hidden="false" customHeight="true" outlineLevel="0" collapsed="false">
      <c r="C43" s="1" t="s">
        <v>38</v>
      </c>
      <c r="D43" s="1" t="n">
        <v>0.5</v>
      </c>
      <c r="E43" s="1" t="n">
        <v>0.5</v>
      </c>
      <c r="F43" s="0" t="s">
        <v>10</v>
      </c>
    </row>
    <row r="44" customFormat="false" ht="15.75" hidden="false" customHeight="true" outlineLevel="0" collapsed="false">
      <c r="C44" s="0" t="s">
        <v>39</v>
      </c>
      <c r="D44" s="0" t="n">
        <v>5</v>
      </c>
      <c r="F44" s="0" t="s">
        <v>40</v>
      </c>
    </row>
    <row r="52" customFormat="false" ht="15.75" hidden="false" customHeight="true" outlineLevel="0" collapsed="false">
      <c r="C52" s="1" t="s">
        <v>26</v>
      </c>
      <c r="D52" s="1" t="s">
        <v>41</v>
      </c>
    </row>
    <row r="53" customFormat="false" ht="15.75" hidden="false" customHeight="true" outlineLevel="0" collapsed="false">
      <c r="C53" s="1" t="s">
        <v>42</v>
      </c>
      <c r="D53" s="1" t="n">
        <f aca="false">D37+D38+D39+D40+D41+D42+D43+D44</f>
        <v>29</v>
      </c>
    </row>
    <row r="54" customFormat="false" ht="15.75" hidden="false" customHeight="true" outlineLevel="0" collapsed="false">
      <c r="C54" s="1" t="s">
        <v>30</v>
      </c>
      <c r="D54" s="1" t="n">
        <f aca="false">D53-E37</f>
        <v>29</v>
      </c>
    </row>
    <row r="55" customFormat="false" ht="15.75" hidden="false" customHeight="true" outlineLevel="0" collapsed="false">
      <c r="C55" s="1" t="s">
        <v>32</v>
      </c>
      <c r="D55" s="1" t="n">
        <f aca="false">D53-E37-E38</f>
        <v>29</v>
      </c>
    </row>
    <row r="56" customFormat="false" ht="15.75" hidden="false" customHeight="true" outlineLevel="0" collapsed="false">
      <c r="C56" s="1" t="s">
        <v>34</v>
      </c>
      <c r="D56" s="1" t="n">
        <f aca="false">D53-E37-E38-E39</f>
        <v>29</v>
      </c>
    </row>
    <row r="57" customFormat="false" ht="15.75" hidden="false" customHeight="true" outlineLevel="0" collapsed="false">
      <c r="C57" s="1" t="s">
        <v>35</v>
      </c>
      <c r="D57" s="1" t="n">
        <f aca="false">D53-E37-E38-E39-E40-E41</f>
        <v>29</v>
      </c>
    </row>
    <row r="58" customFormat="false" ht="15.75" hidden="false" customHeight="true" outlineLevel="0" collapsed="false">
      <c r="C58" s="1" t="s">
        <v>36</v>
      </c>
      <c r="D58" s="1" t="n">
        <f aca="false">D53-E37-E38-E39-E40-E41</f>
        <v>29</v>
      </c>
    </row>
    <row r="59" customFormat="false" ht="15.75" hidden="false" customHeight="true" outlineLevel="0" collapsed="false">
      <c r="C59" s="1" t="s">
        <v>37</v>
      </c>
      <c r="D59" s="1" t="n">
        <f aca="false">D53-E37-E38-E39-E40-E41-E42</f>
        <v>28.75</v>
      </c>
    </row>
    <row r="60" customFormat="false" ht="15.75" hidden="false" customHeight="true" outlineLevel="0" collapsed="false">
      <c r="C60" s="1" t="s">
        <v>38</v>
      </c>
      <c r="D60" s="1" t="n">
        <f aca="false">D53-E37-E38-E39-E40-E41-E42-E43</f>
        <v>28.25</v>
      </c>
    </row>
    <row r="61" customFormat="false" ht="15.75" hidden="false" customHeight="true" outlineLevel="0" collapsed="false">
      <c r="C61" s="0" t="s">
        <v>39</v>
      </c>
      <c r="D61" s="1" t="n">
        <f aca="false">D53-E37-E38-E39-E40-E41-E42-E43-E44</f>
        <v>28.25</v>
      </c>
    </row>
    <row r="64" customFormat="false" ht="15.75" hidden="false" customHeight="true" outlineLevel="0" collapsed="false">
      <c r="C64" s="4" t="s">
        <v>43</v>
      </c>
      <c r="D64" s="4" t="s">
        <v>44</v>
      </c>
      <c r="E64" s="4" t="s">
        <v>45</v>
      </c>
      <c r="G64" s="1" t="s">
        <v>43</v>
      </c>
      <c r="H64" s="1" t="s">
        <v>46</v>
      </c>
      <c r="I64" s="1" t="s">
        <v>45</v>
      </c>
    </row>
    <row r="65" customFormat="false" ht="15.75" hidden="false" customHeight="true" outlineLevel="0" collapsed="false">
      <c r="C65" s="4" t="s">
        <v>23</v>
      </c>
      <c r="D65" s="4" t="s">
        <v>47</v>
      </c>
      <c r="E65" s="4" t="n">
        <f aca="false">Hoja1!$D$5</f>
        <v>4.8</v>
      </c>
      <c r="G65" s="0" t="s">
        <v>23</v>
      </c>
      <c r="H65" s="5" t="s">
        <v>30</v>
      </c>
      <c r="I65" s="0" t="n">
        <f aca="false">E37/4</f>
        <v>0</v>
      </c>
    </row>
    <row r="66" customFormat="false" ht="15.75" hidden="false" customHeight="true" outlineLevel="0" collapsed="false">
      <c r="C66" s="4"/>
      <c r="D66" s="4" t="s">
        <v>48</v>
      </c>
      <c r="E66" s="4" t="n">
        <f aca="false">Hoja1!$F$14+Hoja1!$H$14+Hoja1!$J$14+Hoja1!$I$14</f>
        <v>6.2</v>
      </c>
      <c r="H66" s="6" t="s">
        <v>32</v>
      </c>
      <c r="I66" s="0" t="n">
        <f aca="false">E38/3</f>
        <v>0</v>
      </c>
    </row>
    <row r="67" customFormat="false" ht="15.75" hidden="false" customHeight="true" outlineLevel="0" collapsed="false">
      <c r="C67" s="4"/>
      <c r="D67" s="4" t="s">
        <v>49</v>
      </c>
      <c r="E67" s="4" t="n">
        <f aca="false">(E37/4)+(E38/3)+(E39/4)+(E40/4)+(E44/4)</f>
        <v>0</v>
      </c>
      <c r="H67" s="5" t="s">
        <v>34</v>
      </c>
      <c r="I67" s="0" t="n">
        <f aca="false">E39/4</f>
        <v>0</v>
      </c>
    </row>
    <row r="68" customFormat="false" ht="15.75" hidden="false" customHeight="true" outlineLevel="0" collapsed="false">
      <c r="C68" s="4"/>
      <c r="D68" s="4" t="s">
        <v>50</v>
      </c>
      <c r="E68" s="4" t="n">
        <v>0</v>
      </c>
      <c r="H68" s="6" t="s">
        <v>35</v>
      </c>
      <c r="I68" s="0" t="n">
        <f aca="false">E40/4</f>
        <v>0</v>
      </c>
    </row>
    <row r="69" customFormat="false" ht="15.75" hidden="false" customHeight="true" outlineLevel="0" collapsed="false">
      <c r="H69" s="6" t="s">
        <v>39</v>
      </c>
      <c r="I69" s="0" t="n">
        <f aca="false">E44/3</f>
        <v>0</v>
      </c>
    </row>
    <row r="70" customFormat="false" ht="15.75" hidden="false" customHeight="true" outlineLevel="0" collapsed="false">
      <c r="C70" s="4" t="s">
        <v>43</v>
      </c>
      <c r="D70" s="4" t="s">
        <v>44</v>
      </c>
      <c r="E70" s="4" t="s">
        <v>45</v>
      </c>
      <c r="H70" s="7"/>
    </row>
    <row r="71" customFormat="false" ht="15.75" hidden="false" customHeight="true" outlineLevel="0" collapsed="false">
      <c r="C71" s="4" t="s">
        <v>51</v>
      </c>
      <c r="D71" s="4" t="s">
        <v>47</v>
      </c>
      <c r="E71" s="4" t="n">
        <f aca="false">Hoja1!$E$5+Hoja1!$H$5</f>
        <v>8.5</v>
      </c>
      <c r="G71" s="0" t="s">
        <v>51</v>
      </c>
      <c r="H71" s="5" t="s">
        <v>30</v>
      </c>
      <c r="I71" s="0" t="n">
        <f aca="false">E37/4</f>
        <v>0</v>
      </c>
    </row>
    <row r="72" customFormat="false" ht="15.75" hidden="false" customHeight="true" outlineLevel="0" collapsed="false">
      <c r="C72" s="4"/>
      <c r="D72" s="4" t="s">
        <v>48</v>
      </c>
      <c r="E72" s="4" t="n">
        <f aca="false">Hoja1!$D$14</f>
        <v>3.2</v>
      </c>
      <c r="H72" s="6" t="s">
        <v>32</v>
      </c>
      <c r="I72" s="0" t="n">
        <f aca="false">E44/3</f>
        <v>0</v>
      </c>
    </row>
    <row r="73" customFormat="false" ht="15.75" hidden="false" customHeight="true" outlineLevel="0" collapsed="false">
      <c r="C73" s="4"/>
      <c r="D73" s="4" t="s">
        <v>49</v>
      </c>
      <c r="E73" s="4" t="n">
        <f aca="false">(E37/4)+(E38/3)+(E39/4)+(E40/4)+E43</f>
        <v>0.5</v>
      </c>
      <c r="H73" s="5" t="s">
        <v>34</v>
      </c>
      <c r="I73" s="0" t="n">
        <f aca="false">E45/4</f>
        <v>0</v>
      </c>
    </row>
    <row r="74" customFormat="false" ht="15.75" hidden="false" customHeight="true" outlineLevel="0" collapsed="false">
      <c r="C74" s="4"/>
      <c r="D74" s="4" t="s">
        <v>50</v>
      </c>
      <c r="E74" s="4" t="n">
        <v>0</v>
      </c>
      <c r="H74" s="6" t="s">
        <v>35</v>
      </c>
      <c r="I74" s="0" t="n">
        <f aca="false">E46/4</f>
        <v>0</v>
      </c>
    </row>
    <row r="75" customFormat="false" ht="15.75" hidden="false" customHeight="true" outlineLevel="0" collapsed="false">
      <c r="H75" s="5" t="s">
        <v>38</v>
      </c>
      <c r="I75" s="0" t="n">
        <f aca="false">E43</f>
        <v>0.5</v>
      </c>
    </row>
    <row r="76" customFormat="false" ht="15.75" hidden="false" customHeight="true" outlineLevel="0" collapsed="false">
      <c r="C76" s="4" t="s">
        <v>43</v>
      </c>
      <c r="D76" s="4" t="s">
        <v>44</v>
      </c>
      <c r="E76" s="4" t="s">
        <v>45</v>
      </c>
      <c r="H76" s="7"/>
    </row>
    <row r="77" customFormat="false" ht="15.75" hidden="false" customHeight="true" outlineLevel="0" collapsed="false">
      <c r="C77" s="4" t="s">
        <v>52</v>
      </c>
      <c r="D77" s="4" t="s">
        <v>47</v>
      </c>
      <c r="E77" s="4" t="n">
        <f aca="false">Hoja1!$G$5</f>
        <v>4</v>
      </c>
      <c r="G77" s="0" t="s">
        <v>52</v>
      </c>
      <c r="H77" s="5" t="s">
        <v>30</v>
      </c>
      <c r="I77" s="0" t="n">
        <f aca="false">E49/4</f>
        <v>0</v>
      </c>
    </row>
    <row r="78" customFormat="false" ht="15.75" hidden="false" customHeight="true" outlineLevel="0" collapsed="false">
      <c r="C78" s="4"/>
      <c r="D78" s="4" t="s">
        <v>48</v>
      </c>
      <c r="E78" s="4" t="n">
        <f aca="false">Hoja1!$G$14</f>
        <v>3.4</v>
      </c>
      <c r="H78" s="5" t="s">
        <v>34</v>
      </c>
      <c r="I78" s="0" t="n">
        <f aca="false">E50/4</f>
        <v>0</v>
      </c>
    </row>
    <row r="79" customFormat="false" ht="15.75" hidden="false" customHeight="true" outlineLevel="0" collapsed="false">
      <c r="C79" s="4"/>
      <c r="D79" s="4" t="s">
        <v>49</v>
      </c>
      <c r="E79" s="4" t="n">
        <f aca="false">(E37/4)+(E39/4)+(E40/4)+E41+(E44/4)</f>
        <v>0</v>
      </c>
      <c r="H79" s="6" t="s">
        <v>35</v>
      </c>
      <c r="I79" s="0" t="n">
        <f aca="false">E51/4</f>
        <v>0</v>
      </c>
    </row>
    <row r="80" customFormat="false" ht="15.75" hidden="false" customHeight="true" outlineLevel="0" collapsed="false">
      <c r="C80" s="4"/>
      <c r="D80" s="4" t="s">
        <v>50</v>
      </c>
      <c r="E80" s="4" t="n">
        <v>0</v>
      </c>
      <c r="H80" s="5" t="s">
        <v>36</v>
      </c>
      <c r="I80" s="0" t="n">
        <f aca="false">E41</f>
        <v>0</v>
      </c>
    </row>
    <row r="81" customFormat="false" ht="15.75" hidden="false" customHeight="true" outlineLevel="0" collapsed="false">
      <c r="H81" s="6" t="s">
        <v>39</v>
      </c>
      <c r="I81" s="0" t="n">
        <f aca="false">E44/3</f>
        <v>0</v>
      </c>
    </row>
    <row r="82" customFormat="false" ht="15.75" hidden="false" customHeight="true" outlineLevel="0" collapsed="false">
      <c r="H82" s="7"/>
    </row>
    <row r="83" customFormat="false" ht="15.75" hidden="false" customHeight="true" outlineLevel="0" collapsed="false">
      <c r="C83" s="4" t="s">
        <v>53</v>
      </c>
      <c r="D83" s="4" t="s">
        <v>44</v>
      </c>
      <c r="E83" s="4" t="s">
        <v>45</v>
      </c>
      <c r="G83" s="0" t="s">
        <v>54</v>
      </c>
      <c r="H83" s="5" t="s">
        <v>30</v>
      </c>
      <c r="I83" s="0" t="n">
        <f aca="false">E55/4</f>
        <v>0</v>
      </c>
    </row>
    <row r="84" customFormat="false" ht="15.75" hidden="false" customHeight="true" outlineLevel="0" collapsed="false">
      <c r="C84" s="4" t="s">
        <v>54</v>
      </c>
      <c r="D84" s="4" t="s">
        <v>47</v>
      </c>
      <c r="E84" s="4" t="n">
        <f aca="false">Hoja1!$F$5</f>
        <v>2.6</v>
      </c>
      <c r="H84" s="6" t="s">
        <v>32</v>
      </c>
      <c r="I84" s="0" t="n">
        <f aca="false">E56/3</f>
        <v>0</v>
      </c>
    </row>
    <row r="85" customFormat="false" ht="15.75" hidden="false" customHeight="true" outlineLevel="0" collapsed="false">
      <c r="C85" s="4"/>
      <c r="D85" s="4" t="s">
        <v>48</v>
      </c>
      <c r="E85" s="4" t="n">
        <f aca="false">Hoja1!$F$14+Hoja1!$K$14</f>
        <v>4.4</v>
      </c>
      <c r="H85" s="5" t="s">
        <v>34</v>
      </c>
      <c r="I85" s="0" t="n">
        <f aca="false">E57/4</f>
        <v>0</v>
      </c>
    </row>
    <row r="86" customFormat="false" ht="15.75" hidden="false" customHeight="true" outlineLevel="0" collapsed="false">
      <c r="C86" s="4"/>
      <c r="D86" s="4" t="s">
        <v>49</v>
      </c>
      <c r="E86" s="4" t="n">
        <f aca="false">(E37/4)+(E38/3)+(E39/4)+(E40/4)+E42+(E44/3)</f>
        <v>0.25</v>
      </c>
      <c r="H86" s="6" t="s">
        <v>35</v>
      </c>
      <c r="I86" s="0" t="n">
        <f aca="false">E58/4</f>
        <v>0</v>
      </c>
    </row>
    <row r="87" customFormat="false" ht="15.75" hidden="false" customHeight="true" outlineLevel="0" collapsed="false">
      <c r="C87" s="4"/>
      <c r="D87" s="4" t="s">
        <v>50</v>
      </c>
      <c r="E87" s="4" t="n">
        <v>0</v>
      </c>
      <c r="H87" s="6" t="s">
        <v>37</v>
      </c>
      <c r="I87" s="0" t="n">
        <f aca="false">E42</f>
        <v>0.25</v>
      </c>
    </row>
    <row r="88" customFormat="false" ht="15.75" hidden="false" customHeight="true" outlineLevel="0" collapsed="false">
      <c r="H88" s="6" t="s">
        <v>39</v>
      </c>
      <c r="I88" s="0" t="n">
        <f aca="false">E51/3</f>
        <v>0</v>
      </c>
    </row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2018-11-13T01:21:11Z</dcterms:created>
  <dc:creator>Antonio</dc:creator>
  <dc:description/>
  <dc:language>es-CL</dc:language>
  <cp:lastModifiedBy/>
  <dcterms:modified xsi:type="dcterms:W3CDTF">2018-11-13T13:43:49Z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