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Navigation" sheetId="1" r:id="rId5"/>
    <sheet state="visible" name="Front Page" sheetId="2" r:id="rId6"/>
    <sheet state="visible" name="Double Battle Guide" sheetId="3" r:id="rId7"/>
    <sheet state="visible" name="Hoenn Gyms Only" sheetId="4" r:id="rId8"/>
    <sheet state="visible" name="Sinnoh Gyms Only" sheetId="5" r:id="rId9"/>
    <sheet state="visible" name="Badge 1 (Roxanne)" sheetId="6" r:id="rId10"/>
    <sheet state="visible" name="Badge 2 (Brawly)" sheetId="7" r:id="rId11"/>
    <sheet state="visible" name="Hot House (Rewards Upto 7 Badge" sheetId="8" r:id="rId12"/>
    <sheet state="visible" name="Badge 3 (Wattson)" sheetId="9" r:id="rId13"/>
    <sheet state="visible" name="Badge 4 (Flannery)" sheetId="10" r:id="rId14"/>
    <sheet state="hidden" name="Types" sheetId="11" r:id="rId15"/>
    <sheet state="visible" name="Badge 5 (Norman)" sheetId="12" r:id="rId16"/>
    <sheet state="visible" name="Badge 6 (Winona)" sheetId="13" r:id="rId17"/>
    <sheet state="visible" name="Badge 7 (Tate &amp; Liza)" sheetId="14" r:id="rId18"/>
    <sheet state="visible" name="Badge 8 (Juan)" sheetId="15" r:id="rId19"/>
    <sheet state="visible" name="Evergrande City" sheetId="16" r:id="rId20"/>
    <sheet state="visible" name="Victory Road" sheetId="17" r:id="rId21"/>
    <sheet state="visible" name="Elite 4  Champion" sheetId="18" r:id="rId22"/>
    <sheet state="hidden" name="Hoenn Gym Leaders Only (Horizon" sheetId="19" r:id="rId23"/>
    <sheet state="hidden" name="Sinnoh Gym Leaders Only (Horizo" sheetId="20" r:id="rId24"/>
  </sheets>
  <definedNames/>
  <calcPr/>
</workbook>
</file>

<file path=xl/sharedStrings.xml><?xml version="1.0" encoding="utf-8"?>
<sst xmlns="http://schemas.openxmlformats.org/spreadsheetml/2006/main" count="19424" uniqueCount="3149">
  <si>
    <t xml:space="preserve">The goal behind this spreadsheet is to lay this game out in sequential order, with every fight in suggested order in each location. </t>
  </si>
  <si>
    <t>For the battles, each Pokemon has its speed stat at a glance and includes the listed IV / EVs if you are not playing on Minimal Grinding Mode. Speed stat has two numbers, one for MGM and one in parenthesis for those playing with EVs.</t>
  </si>
  <si>
    <r>
      <rPr>
        <b/>
        <sz val="15.0"/>
      </rPr>
      <t xml:space="preserve">For feedback, feel free to DM me on discord </t>
    </r>
    <r>
      <rPr>
        <b/>
        <color rgb="FF0000FF"/>
        <sz val="15.0"/>
      </rPr>
      <t>@.flashketchum</t>
    </r>
    <r>
      <rPr>
        <b/>
        <sz val="15.0"/>
      </rPr>
      <t xml:space="preserve">! Feel free to drop a follow on my </t>
    </r>
    <r>
      <rPr>
        <b/>
        <color rgb="FF1155CC"/>
        <sz val="15.0"/>
        <u/>
      </rPr>
      <t>Twitch</t>
    </r>
    <r>
      <rPr>
        <b/>
        <sz val="15.0"/>
      </rPr>
      <t xml:space="preserve"> or </t>
    </r>
    <r>
      <rPr>
        <b/>
        <color rgb="FF1155CC"/>
        <sz val="15.0"/>
        <u/>
      </rPr>
      <t>YouTube</t>
    </r>
    <r>
      <rPr>
        <b/>
        <sz val="15.0"/>
      </rPr>
      <t xml:space="preserve"> @FlashKetchumGames.</t>
    </r>
  </si>
  <si>
    <t>Damage Calculator No EVs:</t>
  </si>
  <si>
    <t>HZLA 1.3 Damage Calc No EVs</t>
  </si>
  <si>
    <t>Other Useful Docs:</t>
  </si>
  <si>
    <t>Damage Calculator With EVs:</t>
  </si>
  <si>
    <t>HZLA 1.3 Damage Calc EVs</t>
  </si>
  <si>
    <t>https://docs.google.com/spreadsheets/d/1Cccr8BcKZ9ZArx997to0Bj67C6DmfvW-_Ei-BVEBFXw/edit?gid=645418210#gid=645418210</t>
  </si>
  <si>
    <t>Species Data / Evolution Methods:</t>
  </si>
  <si>
    <t>https://dex.emeraldimperium.net/</t>
  </si>
  <si>
    <t xml:space="preserve">Includes TM &amp; HM Locations, Mega Stones / Z Crystal Locations, Poke Mart Items, Useful NPC Locations, and Battle Rewards at a glance. </t>
  </si>
  <si>
    <t>Level Caps</t>
  </si>
  <si>
    <t>Pre-Roxanne</t>
  </si>
  <si>
    <t>Pre-Rustboro Rival fight</t>
  </si>
  <si>
    <t>Cheat Codes</t>
  </si>
  <si>
    <t>Pre-Brawly</t>
  </si>
  <si>
    <t>Dxa</t>
  </si>
  <si>
    <t>Reveals all possible DexNav encounters on each route</t>
  </si>
  <si>
    <t>Pre-Aqua Museum fight</t>
  </si>
  <si>
    <t>Cal</t>
  </si>
  <si>
    <t>Marks all mons caught in dex</t>
  </si>
  <si>
    <t>Pre-Route 110 Rival fight</t>
  </si>
  <si>
    <t>Ezc</t>
  </si>
  <si>
    <t>Catch rate 100%</t>
  </si>
  <si>
    <t>Pre-Wattson</t>
  </si>
  <si>
    <t>Mega</t>
  </si>
  <si>
    <t>Gives all Mega Stones</t>
  </si>
  <si>
    <t>Pre-Mt. Chimney Magma bosses</t>
  </si>
  <si>
    <t>Shs</t>
  </si>
  <si>
    <t>Guarantees Shiny Starter</t>
  </si>
  <si>
    <t>Pre-Flannery</t>
  </si>
  <si>
    <t>Mono</t>
  </si>
  <si>
    <t>Enables Monotype Starter Selection</t>
  </si>
  <si>
    <t>Pre-Trick House</t>
  </si>
  <si>
    <t>Mmy</t>
  </si>
  <si>
    <t>Maxes the players money</t>
  </si>
  <si>
    <t>Pre-Norman</t>
  </si>
  <si>
    <t>Shr</t>
  </si>
  <si>
    <t>Guarantees Shiny Roamers</t>
  </si>
  <si>
    <t>Pre-Route 119 Rival fight</t>
  </si>
  <si>
    <t>Pre-Winona</t>
  </si>
  <si>
    <t>Pre-Dawn battle in lilycove</t>
  </si>
  <si>
    <t>Pre-Archie in Aqua Hideout</t>
  </si>
  <si>
    <t>Pre-Tate and Liza</t>
  </si>
  <si>
    <t>Pre-Seafloor Cavern</t>
  </si>
  <si>
    <t>Pre-Juan</t>
  </si>
  <si>
    <t>Pre-Wally in Victory road</t>
  </si>
  <si>
    <t>Pre-Champion</t>
  </si>
  <si>
    <r>
      <rPr>
        <rFont val="Sofia Sans Semi Condensed"/>
        <b/>
        <color theme="1"/>
        <sz val="11.0"/>
        <u/>
      </rPr>
      <t>Credits</t>
    </r>
    <r>
      <rPr>
        <rFont val="Sofia Sans Semi Condensed"/>
        <b/>
        <color theme="1"/>
        <sz val="11.0"/>
      </rPr>
      <t xml:space="preserve">
To All The Sprite Makers In The Pokemon
Showdown Sprite Gallery</t>
    </r>
  </si>
  <si>
    <r>
      <rPr>
        <rFont val="Sofia Sans Semi Condensed"/>
        <b/>
        <color theme="1"/>
        <sz val="11.0"/>
        <u/>
      </rPr>
      <t>Level Caps</t>
    </r>
    <r>
      <rPr>
        <rFont val="Sofia Sans Semi Condensed"/>
        <b/>
        <color theme="1"/>
        <sz val="11.0"/>
      </rPr>
      <t xml:space="preserve">
</t>
    </r>
    <r>
      <rPr>
        <rFont val="Sofia Sans Semi Condensed"/>
        <b/>
        <color rgb="FFFFFFFF"/>
        <sz val="11.0"/>
      </rPr>
      <t>Pre-Roxanne - Level 15</t>
    </r>
    <r>
      <rPr>
        <rFont val="Sofia Sans Semi Condensed"/>
        <b/>
        <color theme="1"/>
        <sz val="11.0"/>
      </rPr>
      <t xml:space="preserve">        
Pre-Rustboro Rival fight  - Level 20     
</t>
    </r>
    <r>
      <rPr>
        <rFont val="Sofia Sans Semi Condensed"/>
        <b/>
        <color rgb="FFFFFFFF"/>
        <sz val="11.0"/>
      </rPr>
      <t>Pre-Brawly - Level 25</t>
    </r>
    <r>
      <rPr>
        <rFont val="Sofia Sans Semi Condensed"/>
        <b/>
        <color theme="1"/>
        <sz val="11.0"/>
      </rPr>
      <t xml:space="preserve">       
Pre-Aqua Museum fight - Level 30        
</t>
    </r>
    <r>
      <rPr>
        <rFont val="Sofia Sans Semi Condensed"/>
        <b/>
        <color rgb="FFFFFFFF"/>
        <sz val="11.0"/>
      </rPr>
      <t>Pre-Route 110 Rival fight  - Level 32</t>
    </r>
    <r>
      <rPr>
        <rFont val="Sofia Sans Semi Condensed"/>
        <b/>
        <color theme="1"/>
        <sz val="11.0"/>
      </rPr>
      <t xml:space="preserve">       
Pre-Wattson - Level 34       
</t>
    </r>
    <r>
      <rPr>
        <rFont val="Sofia Sans Semi Condensed"/>
        <b/>
        <color rgb="FFFFFFFF"/>
        <sz val="11.0"/>
      </rPr>
      <t>Pre-Mt. Chimney Magma bosses - Level 44</t>
    </r>
    <r>
      <rPr>
        <rFont val="Sofia Sans Semi Condensed"/>
        <b/>
        <color theme="1"/>
        <sz val="11.0"/>
      </rPr>
      <t xml:space="preserve">       
Pre-Flannery - Level 47       
</t>
    </r>
    <r>
      <rPr>
        <rFont val="Sofia Sans Semi Condensed"/>
        <b/>
        <color rgb="FFFFFFFF"/>
        <sz val="11.0"/>
      </rPr>
      <t>Pre-Trick House - Level 56</t>
    </r>
    <r>
      <rPr>
        <rFont val="Sofia Sans Semi Condensed"/>
        <b/>
        <color theme="1"/>
        <sz val="11.0"/>
      </rPr>
      <t xml:space="preserve">       
Pre-Norman - Level 59       
</t>
    </r>
    <r>
      <rPr>
        <rFont val="Sofia Sans Semi Condensed"/>
        <b/>
        <color rgb="FFFFFFFF"/>
        <sz val="11.0"/>
      </rPr>
      <t>Pre-Route 119 Rival fight - Level 64</t>
    </r>
    <r>
      <rPr>
        <rFont val="Sofia Sans Semi Condensed"/>
        <b/>
        <color theme="1"/>
        <sz val="11.0"/>
      </rPr>
      <t xml:space="preserve">        
Pre-Winona - Level 68       
</t>
    </r>
    <r>
      <rPr>
        <rFont val="Sofia Sans Semi Condensed"/>
        <b/>
        <color rgb="FFFFFFFF"/>
        <sz val="11.0"/>
      </rPr>
      <t>Pre-Dawn battle in lilycove - Level 71</t>
    </r>
    <r>
      <rPr>
        <rFont val="Sofia Sans Semi Condensed"/>
        <b/>
        <color theme="1"/>
        <sz val="11.0"/>
      </rPr>
      <t xml:space="preserve">        
Pre-Archie in Aqua Hideout - Level 74        
</t>
    </r>
    <r>
      <rPr>
        <rFont val="Sofia Sans Semi Condensed"/>
        <b/>
        <color rgb="FFFFFFFF"/>
        <sz val="11.0"/>
      </rPr>
      <t>Pre-Tate and Liza - Level 76</t>
    </r>
    <r>
      <rPr>
        <rFont val="Sofia Sans Semi Condensed"/>
        <b/>
        <color theme="1"/>
        <sz val="11.0"/>
      </rPr>
      <t xml:space="preserve">        
Pre-Seafloor Cavern - Level 80        
</t>
    </r>
    <r>
      <rPr>
        <rFont val="Sofia Sans Semi Condensed"/>
        <b/>
        <color rgb="FFFFFFFF"/>
        <sz val="11.0"/>
      </rPr>
      <t>Pre-Juan - Level 82</t>
    </r>
    <r>
      <rPr>
        <rFont val="Sofia Sans Semi Condensed"/>
        <b/>
        <color theme="1"/>
        <sz val="11.0"/>
      </rPr>
      <t xml:space="preserve">        
Pre-Wally in Victory road - Level 84        
</t>
    </r>
    <r>
      <rPr>
        <rFont val="Sofia Sans Semi Condensed"/>
        <b/>
        <color rgb="FFFFFFFF"/>
        <sz val="11.0"/>
      </rPr>
      <t>Pre-Champion - Level 85</t>
    </r>
    <r>
      <rPr>
        <rFont val="Sofia Sans Semi Condensed"/>
        <b/>
        <color theme="1"/>
        <sz val="11.0"/>
      </rPr>
      <t xml:space="preserve">        </t>
    </r>
  </si>
  <si>
    <r>
      <rPr>
        <rFont val="Sofia Sans Semi Condensed"/>
        <b/>
        <color theme="1"/>
        <sz val="11.0"/>
        <u/>
      </rPr>
      <t xml:space="preserve">Codes
Ezc
</t>
    </r>
    <r>
      <rPr>
        <rFont val="Sofia Sans Semi Condensed"/>
        <b/>
        <color rgb="FFFFFFFF"/>
        <sz val="11.0"/>
        <u/>
      </rPr>
      <t xml:space="preserve">All Pokeballs Act As Masterballs </t>
    </r>
    <r>
      <rPr>
        <rFont val="Sofia Sans Semi Condensed"/>
        <b/>
        <color theme="1"/>
        <sz val="11.0"/>
        <u/>
      </rPr>
      <t xml:space="preserve">
Cal
</t>
    </r>
    <r>
      <rPr>
        <rFont val="Sofia Sans Semi Condensed"/>
        <b/>
        <color rgb="FFFFFFFF"/>
        <sz val="11.0"/>
        <u/>
      </rPr>
      <t>Marks all Pokémon as caught in the Pokédex</t>
    </r>
    <r>
      <rPr>
        <rFont val="Sofia Sans Semi Condensed"/>
        <b/>
        <color theme="1"/>
        <sz val="11.0"/>
        <u/>
      </rPr>
      <t xml:space="preserve">
Dxa
</t>
    </r>
    <r>
      <rPr>
        <rFont val="Sofia Sans Semi Condensed"/>
        <b/>
        <color rgb="FFFFFFFF"/>
        <sz val="11.0"/>
        <u/>
      </rPr>
      <t xml:space="preserve">Reveals all possible DexNav encounters 
</t>
    </r>
    <r>
      <rPr>
        <rFont val="Sofia Sans Semi Condensed"/>
        <b/>
        <color theme="1"/>
        <sz val="11.0"/>
        <u/>
      </rPr>
      <t xml:space="preserve">Shs
</t>
    </r>
    <r>
      <rPr>
        <rFont val="Sofia Sans Semi Condensed"/>
        <b/>
        <color rgb="FFFFFFFF"/>
        <sz val="11.0"/>
        <u/>
      </rPr>
      <t xml:space="preserve">Guarantees your starter will be shiny
</t>
    </r>
    <r>
      <rPr>
        <rFont val="Sofia Sans Semi Condensed"/>
        <b/>
        <color theme="1"/>
        <sz val="11.0"/>
        <u/>
      </rPr>
      <t xml:space="preserve">Mmy
</t>
    </r>
    <r>
      <rPr>
        <rFont val="Sofia Sans Semi Condensed"/>
        <b/>
        <color rgb="FFFFFFFF"/>
        <sz val="11.0"/>
        <u/>
      </rPr>
      <t xml:space="preserve">Maxes the players money
</t>
    </r>
    <r>
      <rPr>
        <rFont val="Sofia Sans Semi Condensed"/>
        <b/>
        <color theme="1"/>
        <sz val="11.0"/>
        <u/>
      </rPr>
      <t>Shr</t>
    </r>
    <r>
      <rPr>
        <rFont val="Sofia Sans Semi Condensed"/>
        <b/>
        <color rgb="FFFFFFFF"/>
        <sz val="11.0"/>
        <u/>
      </rPr>
      <t xml:space="preserve">
Guarantees Shiny Roamers
</t>
    </r>
    <r>
      <rPr>
        <rFont val="Sofia Sans Semi Condensed"/>
        <b/>
        <color theme="1"/>
        <sz val="11.0"/>
        <u/>
      </rPr>
      <t xml:space="preserve">Mono
</t>
    </r>
    <r>
      <rPr>
        <rFont val="Sofia Sans Semi Condensed"/>
        <b/>
        <color rgb="FFFFFFFF"/>
        <sz val="11.0"/>
        <u/>
      </rPr>
      <t>Enables Monotype Starter Selection</t>
    </r>
  </si>
  <si>
    <t>Made By LightGlory, Flash Ketchum, iamguitar, PrincessGlaceon &amp; Cap</t>
  </si>
  <si>
    <r>
      <rPr>
        <rFont val="Sofia Sans Semi Condensed"/>
        <b/>
        <color rgb="FF00FF00"/>
        <sz val="21.0"/>
      </rPr>
      <t>DISCLAIMER:</t>
    </r>
    <r>
      <rPr>
        <rFont val="Sofia Sans Semi Condensed"/>
        <b/>
        <color rgb="FFFFFFFF"/>
        <sz val="21.0"/>
      </rPr>
      <t xml:space="preserve"> EVs Are Included In The Docs Now, This Does Not Affect Minimal Grinding Mode Players</t>
    </r>
  </si>
  <si>
    <r>
      <rPr>
        <rFont val="Nunito"/>
        <b/>
        <sz val="17.0"/>
        <u/>
      </rPr>
      <t xml:space="preserve">Other Useful Links
</t>
    </r>
    <r>
      <rPr>
        <rFont val="Nunito"/>
        <b/>
        <sz val="12.0"/>
      </rPr>
      <t xml:space="preserve">Emerald Imperium Website - </t>
    </r>
    <r>
      <rPr>
        <rFont val="Nunito"/>
        <b/>
        <color rgb="FF1155CC"/>
        <sz val="12.0"/>
        <u/>
      </rPr>
      <t>https://emeraldimperium.net/</t>
    </r>
    <r>
      <rPr>
        <rFont val="Nunito"/>
        <b/>
        <sz val="17.0"/>
      </rPr>
      <t xml:space="preserve">
</t>
    </r>
    <r>
      <rPr>
        <rFont val="Nunito"/>
        <b/>
        <sz val="12.0"/>
      </rPr>
      <t xml:space="preserve">Emerald Imperium 1.3 Calculator (Non Evs)- </t>
    </r>
    <r>
      <rPr>
        <rFont val="Nunito"/>
        <b/>
        <color rgb="FF1155CC"/>
        <sz val="12.0"/>
        <u/>
      </rPr>
      <t xml:space="preserve">https://hzla.github.io/Dynamic-Calc-Decomps/?data=imp13&amp;dmgGen=8&amp;gen=8&amp;types=6&amp;noSwitch=1&amp;evs=0
</t>
    </r>
    <r>
      <rPr>
        <rFont val="Nunito"/>
        <b/>
        <sz val="12.0"/>
      </rPr>
      <t xml:space="preserve">Emerald Imperium 1.3 Calculator (EVs) - </t>
    </r>
    <r>
      <rPr>
        <rFont val="Nunito"/>
        <b/>
        <color rgb="FF1155CC"/>
        <sz val="12.0"/>
        <u/>
      </rPr>
      <t xml:space="preserve">https://hzla.github.io/Dynamic-Calc-Decomps/?data=imp13&amp;dmgGen=8&amp;gen=8&amp;types=6&amp;noSwitch=1&amp;evs=1
</t>
    </r>
    <r>
      <rPr>
        <rFont val="Nunito"/>
        <b/>
        <sz val="12.0"/>
      </rPr>
      <t xml:space="preserve">Emerald Imperium Dex - </t>
    </r>
    <r>
      <rPr>
        <rFont val="Nunito"/>
        <b/>
        <color rgb="FF1155CC"/>
        <sz val="12.0"/>
        <u/>
      </rPr>
      <t>https://dex.emeraldimperium.net/</t>
    </r>
    <r>
      <rPr>
        <rFont val="Nunito"/>
        <b/>
        <sz val="12.0"/>
      </rPr>
      <t xml:space="preserve">
Useful Item Locations Etc- </t>
    </r>
    <r>
      <rPr>
        <rFont val="Nunito"/>
        <b/>
        <color rgb="FF1155CC"/>
        <sz val="12.0"/>
        <u/>
      </rPr>
      <t>https://docs.google.com/spreadsheets/d/1Cccr8BcKZ9ZArx997to0Bj67C6DmfvW-_Ei-BVEBFXw/edit?gid=645418210#gid=645418210</t>
    </r>
  </si>
  <si>
    <t>In this documentation for all double battles the leads have the "Slot" number next to them to indicate which side the leads are on. For example Floatzel will be slot 1 so on 
player's right side perspective. And the Raichu will be on the player's left side from their perspective</t>
  </si>
  <si>
    <t>Roxanne - Rustboro City</t>
  </si>
  <si>
    <t xml:space="preserve">Rhyhorn
</t>
  </si>
  <si>
    <t xml:space="preserve">Wooper-Paldea
</t>
  </si>
  <si>
    <t xml:space="preserve">Gligar
</t>
  </si>
  <si>
    <t xml:space="preserve">Pokemon: </t>
  </si>
  <si>
    <t>Types:</t>
  </si>
  <si>
    <t>Level:</t>
  </si>
  <si>
    <t>Base Stat</t>
  </si>
  <si>
    <t>IVs</t>
  </si>
  <si>
    <t>EVs</t>
  </si>
  <si>
    <t>Nature:</t>
  </si>
  <si>
    <t>Adamant</t>
  </si>
  <si>
    <t>HP: 80</t>
  </si>
  <si>
    <t>Modest</t>
  </si>
  <si>
    <t>HP: 55</t>
  </si>
  <si>
    <t>HP: 65</t>
  </si>
  <si>
    <t>Ability:</t>
  </si>
  <si>
    <t>Lightning Rod</t>
  </si>
  <si>
    <t>Atk: 85</t>
  </si>
  <si>
    <t>Water Absorb</t>
  </si>
  <si>
    <t>Atk: 45</t>
  </si>
  <si>
    <t>Sand Veil</t>
  </si>
  <si>
    <t>Atk: 75</t>
  </si>
  <si>
    <t>Item:</t>
  </si>
  <si>
    <t>Rindo Berry</t>
  </si>
  <si>
    <t>Def: 95</t>
  </si>
  <si>
    <t>Oran Berry</t>
  </si>
  <si>
    <t>Def: 45</t>
  </si>
  <si>
    <t>Def: 105</t>
  </si>
  <si>
    <t>Moves:</t>
  </si>
  <si>
    <t>- Rock Tomb</t>
  </si>
  <si>
    <t>SpA: 30</t>
  </si>
  <si>
    <t>- Mud Shot</t>
  </si>
  <si>
    <t>SpA: 25</t>
  </si>
  <si>
    <t>- Wing Attack</t>
  </si>
  <si>
    <t>SpA: 35</t>
  </si>
  <si>
    <t>- Horn Attack</t>
  </si>
  <si>
    <t>SpD: 30</t>
  </si>
  <si>
    <t>- Acid Spray</t>
  </si>
  <si>
    <t>SpD: 25</t>
  </si>
  <si>
    <t>- Quick Attack</t>
  </si>
  <si>
    <t>SpD: 65</t>
  </si>
  <si>
    <t>- Bulldoze</t>
  </si>
  <si>
    <t>Spe: 25</t>
  </si>
  <si>
    <t>- Yawn</t>
  </si>
  <si>
    <t>Spe: 15</t>
  </si>
  <si>
    <t>Spe: 85</t>
  </si>
  <si>
    <t>- Rock Smash</t>
  </si>
  <si>
    <t>Speed Stat: 16</t>
  </si>
  <si>
    <t>- Sandstorm</t>
  </si>
  <si>
    <t>Speed Stat: 14</t>
  </si>
  <si>
    <t>Speed Stat: 35</t>
  </si>
  <si>
    <t xml:space="preserve">Nosepass
</t>
  </si>
  <si>
    <t>Impish</t>
  </si>
  <si>
    <t>HP: 30</t>
  </si>
  <si>
    <t>Sturdy</t>
  </si>
  <si>
    <t>Berry Juice</t>
  </si>
  <si>
    <t>Def: 135</t>
  </si>
  <si>
    <t>- Rock Blast</t>
  </si>
  <si>
    <t>SpA: 45</t>
  </si>
  <si>
    <t>- Spark</t>
  </si>
  <si>
    <t>SpD: 90</t>
  </si>
  <si>
    <t>Spe: 30</t>
  </si>
  <si>
    <t>- Thunder Wave</t>
  </si>
  <si>
    <t>Speed Stat: 18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</si>
  <si>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https://pokepast.es/60afad327a9b2073</t>
    </r>
  </si>
  <si>
    <t>Brawly - Dewford Town</t>
  </si>
  <si>
    <t xml:space="preserve">Pikachu-Libre
</t>
  </si>
  <si>
    <t xml:space="preserve">Sandslash-Alola
</t>
  </si>
  <si>
    <t xml:space="preserve">Lycaroc-Dusk
</t>
  </si>
  <si>
    <t>Timid</t>
  </si>
  <si>
    <t>HP: 35</t>
  </si>
  <si>
    <t>Jolly</t>
  </si>
  <si>
    <t>HP: 75</t>
  </si>
  <si>
    <t>Atk: 55</t>
  </si>
  <si>
    <t>Ice Scales</t>
  </si>
  <si>
    <t>Atk: 110</t>
  </si>
  <si>
    <t>Tough Claws</t>
  </si>
  <si>
    <t>Atk: 117</t>
  </si>
  <si>
    <t>Light Ball</t>
  </si>
  <si>
    <t>Def: 40</t>
  </si>
  <si>
    <t>Chople Berry</t>
  </si>
  <si>
    <t>Def: 120</t>
  </si>
  <si>
    <t>Muscle Band</t>
  </si>
  <si>
    <t>Def: 65</t>
  </si>
  <si>
    <t>- Fake Out</t>
  </si>
  <si>
    <t>SpA: 50</t>
  </si>
  <si>
    <t>- Ice Shard</t>
  </si>
  <si>
    <t>- Low Sweep</t>
  </si>
  <si>
    <t>SpA: 55</t>
  </si>
  <si>
    <t>- Electroweb</t>
  </si>
  <si>
    <t>SpD: 50</t>
  </si>
  <si>
    <t>- Aerial Ace</t>
  </si>
  <si>
    <t>- Accelerock</t>
  </si>
  <si>
    <t>- HP Fighting</t>
  </si>
  <si>
    <t>Spe: 90</t>
  </si>
  <si>
    <t>Spe: 65</t>
  </si>
  <si>
    <t>Spe: 110</t>
  </si>
  <si>
    <t>- Draining Kiss</t>
  </si>
  <si>
    <t>Speed Stat: 58</t>
  </si>
  <si>
    <t>- Cut</t>
  </si>
  <si>
    <t>Speed Stat: 47</t>
  </si>
  <si>
    <t>Speed Stat: 73</t>
  </si>
  <si>
    <t xml:space="preserve">Gurdurr
</t>
  </si>
  <si>
    <t xml:space="preserve">Hariyama
</t>
  </si>
  <si>
    <t>HP: 85</t>
  </si>
  <si>
    <t>HP: 144</t>
  </si>
  <si>
    <t>Iron Fist</t>
  </si>
  <si>
    <t>Atk: 105</t>
  </si>
  <si>
    <t>Guts</t>
  </si>
  <si>
    <t>Atk: 120</t>
  </si>
  <si>
    <t>Eviolite</t>
  </si>
  <si>
    <t>Def: 85</t>
  </si>
  <si>
    <t>Flame Orb</t>
  </si>
  <si>
    <t>Def: 60</t>
  </si>
  <si>
    <t>- Mach Punch</t>
  </si>
  <si>
    <t>SpA: 40</t>
  </si>
  <si>
    <t>- Fire Punch</t>
  </si>
  <si>
    <t>SpD: 60</t>
  </si>
  <si>
    <t>Spe: 40</t>
  </si>
  <si>
    <t>Spe: 50</t>
  </si>
  <si>
    <t>- Thunder Punch</t>
  </si>
  <si>
    <t>Speed Stat: 32</t>
  </si>
  <si>
    <t>- Knock Off</t>
  </si>
  <si>
    <t>Speed Stat: 37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</si>
  <si>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https://pokepast.es/fea085110380df18</t>
    </r>
  </si>
  <si>
    <t>Wattson - Mauville City</t>
  </si>
  <si>
    <t xml:space="preserve">Dedenne
</t>
  </si>
  <si>
    <t xml:space="preserve">Kilowattrel
</t>
  </si>
  <si>
    <t xml:space="preserve">Magneton
</t>
  </si>
  <si>
    <t>HP: 67</t>
  </si>
  <si>
    <t>HP: 70</t>
  </si>
  <si>
    <t>HP: 50</t>
  </si>
  <si>
    <t>Electric Surge</t>
  </si>
  <si>
    <t>Atk: 58</t>
  </si>
  <si>
    <t>Volt Absorb</t>
  </si>
  <si>
    <t>Atk: 70</t>
  </si>
  <si>
    <t>Analytic</t>
  </si>
  <si>
    <t>Atk: 60</t>
  </si>
  <si>
    <t>Terrain Extender</t>
  </si>
  <si>
    <t>Def: 57</t>
  </si>
  <si>
    <t>Charti Berry</t>
  </si>
  <si>
    <t>- Volt Switch</t>
  </si>
  <si>
    <t>SpA: 91</t>
  </si>
  <si>
    <t>- Air Slash</t>
  </si>
  <si>
    <t>SpA: 105</t>
  </si>
  <si>
    <t>- Discharge</t>
  </si>
  <si>
    <t>SpA: 120</t>
  </si>
  <si>
    <t>SpD: 67</t>
  </si>
  <si>
    <t>- Mirror Shot</t>
  </si>
  <si>
    <t>SpD: 70</t>
  </si>
  <si>
    <t>- HP Ice</t>
  </si>
  <si>
    <t>Spe: 101</t>
  </si>
  <si>
    <t>Spe: 125</t>
  </si>
  <si>
    <t>Spe: 70</t>
  </si>
  <si>
    <t>- Parabolic Charge</t>
  </si>
  <si>
    <t>Speed Stat: 91 (115)</t>
  </si>
  <si>
    <t>- Roost</t>
  </si>
  <si>
    <t>Speed Stat: 110 (133)</t>
  </si>
  <si>
    <t>- Tri Attack</t>
  </si>
  <si>
    <t>Speed Stat: 63</t>
  </si>
  <si>
    <t xml:space="preserve">Vikavolt
</t>
  </si>
  <si>
    <t xml:space="preserve">Luxray-Mega
</t>
  </si>
  <si>
    <t>HP: 77</t>
  </si>
  <si>
    <t>HP: 95</t>
  </si>
  <si>
    <t>Levitate</t>
  </si>
  <si>
    <t>Strong Jaw</t>
  </si>
  <si>
    <t>Atk: 130</t>
  </si>
  <si>
    <t>Occa Berry</t>
  </si>
  <si>
    <t>Def: 90</t>
  </si>
  <si>
    <t>Luxrite</t>
  </si>
  <si>
    <t>Def: 79</t>
  </si>
  <si>
    <t>- Bug Buzz</t>
  </si>
  <si>
    <t>SpA: 145</t>
  </si>
  <si>
    <t>- Thunder Fang</t>
  </si>
  <si>
    <t>SpA: 110</t>
  </si>
  <si>
    <t>SpD: 75</t>
  </si>
  <si>
    <t>- Bite</t>
  </si>
  <si>
    <t>SpD: 79</t>
  </si>
  <si>
    <t>- Energy Ball</t>
  </si>
  <si>
    <t>Spe: 43</t>
  </si>
  <si>
    <t>- Psychic Fangs</t>
  </si>
  <si>
    <t>Spe: 130</t>
  </si>
  <si>
    <t>- Charge Beam</t>
  </si>
  <si>
    <t>Speed Stat: 44</t>
  </si>
  <si>
    <t>- Ice Fang</t>
  </si>
  <si>
    <t>Speed Stat: 113 (137)</t>
  </si>
  <si>
    <r>
      <rPr>
        <rFont val="Nunito"/>
        <b/>
        <i/>
        <color rgb="FFFFFFFF"/>
        <sz val="16.0"/>
      </rPr>
      <t xml:space="preserve">Poke Paste: </t>
    </r>
    <r>
      <rPr>
        <rFont val="Nunito"/>
      </rPr>
      <t xml:space="preserve"> </t>
    </r>
    <r>
      <rPr>
        <rFont val="Nunito"/>
        <b/>
        <i/>
        <color rgb="FF1155CC"/>
        <sz val="16.0"/>
        <u/>
      </rPr>
      <t>https://pokepast.es/ba62f04eb44c4ad5</t>
    </r>
  </si>
  <si>
    <t>Flannery</t>
  </si>
  <si>
    <t xml:space="preserve">Ninetales
</t>
  </si>
  <si>
    <t xml:space="preserve">Walking Wake
</t>
  </si>
  <si>
    <t xml:space="preserve">Scovillain
</t>
  </si>
  <si>
    <t>HP: 73</t>
  </si>
  <si>
    <t>HP: 99</t>
  </si>
  <si>
    <t>Drought</t>
  </si>
  <si>
    <t>Atk: 76</t>
  </si>
  <si>
    <t>Protosynthesis</t>
  </si>
  <si>
    <t>Atk: 83</t>
  </si>
  <si>
    <t>Chlorophyll</t>
  </si>
  <si>
    <t>Atk: 78</t>
  </si>
  <si>
    <t>Heat Rock</t>
  </si>
  <si>
    <t>Def: 75</t>
  </si>
  <si>
    <t>Choice Scarf</t>
  </si>
  <si>
    <t>Def: 91</t>
  </si>
  <si>
    <t>Life Orb</t>
  </si>
  <si>
    <t>- Flamethrower</t>
  </si>
  <si>
    <t>SpA: 81</t>
  </si>
  <si>
    <t>- Hydro Steam</t>
  </si>
  <si>
    <t>SpA: 125</t>
  </si>
  <si>
    <t>- Giga Drain</t>
  </si>
  <si>
    <t>SpA: 118</t>
  </si>
  <si>
    <t>SpD: 100</t>
  </si>
  <si>
    <t>SpD: 83</t>
  </si>
  <si>
    <t>- Psyshock</t>
  </si>
  <si>
    <t>Spe: 100</t>
  </si>
  <si>
    <t>- Dragon Pulse</t>
  </si>
  <si>
    <t>Spe: 109</t>
  </si>
  <si>
    <t>- Scorching Sands</t>
  </si>
  <si>
    <t>Spe: 75</t>
  </si>
  <si>
    <t>- Dark Pulse</t>
  </si>
  <si>
    <t>Speed Stat: 124 (157)</t>
  </si>
  <si>
    <t>- HP Poison</t>
  </si>
  <si>
    <t>Speed Stat: 134 (166)</t>
  </si>
  <si>
    <t>- Sunny Day</t>
  </si>
  <si>
    <t>Speed Stat: 90 (119)</t>
  </si>
  <si>
    <t>Scarfed: 201 (249)</t>
  </si>
  <si>
    <t>Sun Up: 180 (238)</t>
  </si>
  <si>
    <t xml:space="preserve">Rotom-Heat
</t>
  </si>
  <si>
    <t>Alola-Marowak</t>
  </si>
  <si>
    <t xml:space="preserve">Infernape-Mega
</t>
  </si>
  <si>
    <t>Bold</t>
  </si>
  <si>
    <t>HP: 60</t>
  </si>
  <si>
    <t>HP: 76</t>
  </si>
  <si>
    <t>Atk: 65</t>
  </si>
  <si>
    <t>Bone Zone</t>
  </si>
  <si>
    <t>Atk: 80</t>
  </si>
  <si>
    <t>Atk: 137</t>
  </si>
  <si>
    <t>Leftovers</t>
  </si>
  <si>
    <t>Def: 107</t>
  </si>
  <si>
    <t>Thick Club</t>
  </si>
  <si>
    <t>Def: 110</t>
  </si>
  <si>
    <t>Infernapite</t>
  </si>
  <si>
    <t>Def: 82</t>
  </si>
  <si>
    <t>- Thunderbolt</t>
  </si>
  <si>
    <t>- Bonemerang</t>
  </si>
  <si>
    <t>SpA: 137</t>
  </si>
  <si>
    <t>- Overheat</t>
  </si>
  <si>
    <t>SpD: 107</t>
  </si>
  <si>
    <t>- Shadow Bone</t>
  </si>
  <si>
    <t>SpD: 80</t>
  </si>
  <si>
    <t>- Close Combat</t>
  </si>
  <si>
    <t>SpD: 82</t>
  </si>
  <si>
    <t>Spe: 86</t>
  </si>
  <si>
    <t>- Flare Blitz</t>
  </si>
  <si>
    <t>Spe: 45</t>
  </si>
  <si>
    <t>Spe: 120</t>
  </si>
  <si>
    <t>Speed Stat: 100</t>
  </si>
  <si>
    <t>Speed Stat: 61</t>
  </si>
  <si>
    <t>Speed Stat: 132 (161)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</si>
  <si>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https://pokepast.es/92efa6f1024413fb</t>
    </r>
  </si>
  <si>
    <t>Norman - Petalburg City</t>
  </si>
  <si>
    <t xml:space="preserve">Zoroark-Hisui
</t>
  </si>
  <si>
    <t xml:space="preserve">Iron Valiant
</t>
  </si>
  <si>
    <t xml:space="preserve">Ursaluna-Bloodmoon
</t>
  </si>
  <si>
    <t>HP: 74</t>
  </si>
  <si>
    <t>HP: 113</t>
  </si>
  <si>
    <t>Illusion</t>
  </si>
  <si>
    <t>Atk: 100</t>
  </si>
  <si>
    <t>Quark Drive</t>
  </si>
  <si>
    <t>Mind's Eye</t>
  </si>
  <si>
    <t>Focus Sash</t>
  </si>
  <si>
    <t>Booster Energy</t>
  </si>
  <si>
    <t>Expert Belt</t>
  </si>
  <si>
    <t>- Bitter Malice</t>
  </si>
  <si>
    <t>- Earth Power</t>
  </si>
  <si>
    <t>SpA: 140</t>
  </si>
  <si>
    <t>- Aura Sphere</t>
  </si>
  <si>
    <t>- Spirit Break</t>
  </si>
  <si>
    <t>- Blood Moon</t>
  </si>
  <si>
    <t>- Hyper Voice</t>
  </si>
  <si>
    <t>- Bulk Up</t>
  </si>
  <si>
    <t>Spe: 116</t>
  </si>
  <si>
    <t>Spe: 52</t>
  </si>
  <si>
    <t>- Sludge Bomb</t>
  </si>
  <si>
    <t>Speed Stat: 168 (209)</t>
  </si>
  <si>
    <t>Speed Stat: 176 (216)</t>
  </si>
  <si>
    <t>Speed Stat: 84 (121)</t>
  </si>
  <si>
    <t xml:space="preserve">Cyclizar
</t>
  </si>
  <si>
    <t xml:space="preserve">Slaking-Mega
</t>
  </si>
  <si>
    <t xml:space="preserve">Obstagoon
</t>
  </si>
  <si>
    <t>HP: 150</t>
  </si>
  <si>
    <t>HP: 93</t>
  </si>
  <si>
    <t>Regenerator</t>
  </si>
  <si>
    <t>Atk: 95</t>
  </si>
  <si>
    <t>Comatose</t>
  </si>
  <si>
    <t>Atk: 160</t>
  </si>
  <si>
    <r>
      <rPr>
        <rFont val="Nunito"/>
        <b/>
        <color theme="1"/>
      </rPr>
      <t>Guts [</t>
    </r>
    <r>
      <rPr>
        <rFont val="Nunito"/>
        <b/>
        <color rgb="FF00FFFF"/>
      </rPr>
      <t>Pre-Frostbitten</t>
    </r>
    <r>
      <rPr>
        <rFont val="Nunito"/>
        <b/>
        <color theme="1"/>
      </rPr>
      <t>]</t>
    </r>
  </si>
  <si>
    <t>Atk: 90</t>
  </si>
  <si>
    <t>Sitrus Berry</t>
  </si>
  <si>
    <t>Slakite</t>
  </si>
  <si>
    <t>Def: 101</t>
  </si>
  <si>
    <t>- Shed Tail</t>
  </si>
  <si>
    <t>SpA: 85</t>
  </si>
  <si>
    <t>- Return</t>
  </si>
  <si>
    <t>SpA: 95</t>
  </si>
  <si>
    <t>- Facade</t>
  </si>
  <si>
    <t>SpA: 60</t>
  </si>
  <si>
    <t>- Aqua Tail</t>
  </si>
  <si>
    <t>- Play Rough</t>
  </si>
  <si>
    <t>SpD: 81</t>
  </si>
  <si>
    <t>- Dragon Claw</t>
  </si>
  <si>
    <t>Spe: 121</t>
  </si>
  <si>
    <t>- Power-Up Punch</t>
  </si>
  <si>
    <t>Spe: 95</t>
  </si>
  <si>
    <t>Speed Stat: 182 (223)</t>
  </si>
  <si>
    <t>- Earthquake</t>
  </si>
  <si>
    <t>- Sucker Punch</t>
  </si>
  <si>
    <t>Speed Stat: 148 (189)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</si>
  <si>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https://pokepast.es/ec8d5e1dead2a2d7</t>
    </r>
  </si>
  <si>
    <t>Winona - Fortree City</t>
  </si>
  <si>
    <t xml:space="preserve">Staraptor
</t>
  </si>
  <si>
    <t xml:space="preserve">Aggron
</t>
  </si>
  <si>
    <t xml:space="preserve">Flygon
</t>
  </si>
  <si>
    <t>Naive</t>
  </si>
  <si>
    <t>HP: 100</t>
  </si>
  <si>
    <t>Intimidate</t>
  </si>
  <si>
    <t>Rock Head</t>
  </si>
  <si>
    <t>Tinted Lens</t>
  </si>
  <si>
    <t>Choice Band</t>
  </si>
  <si>
    <t>Def: 70</t>
  </si>
  <si>
    <t>Assault Vest</t>
  </si>
  <si>
    <t>Def: 180</t>
  </si>
  <si>
    <t>Def: 80</t>
  </si>
  <si>
    <t>- U-turn</t>
  </si>
  <si>
    <t>- Head Smash</t>
  </si>
  <si>
    <t>- Headlong Rush</t>
  </si>
  <si>
    <t>SpA: 100</t>
  </si>
  <si>
    <t>- Double-Edge</t>
  </si>
  <si>
    <t>- Heavy Slam</t>
  </si>
  <si>
    <t>- Draco Meteor</t>
  </si>
  <si>
    <t>- Brave Bird</t>
  </si>
  <si>
    <t>- Dual Wingbeat</t>
  </si>
  <si>
    <t>Speed Stat: 178 (222)</t>
  </si>
  <si>
    <t>- Body Press</t>
  </si>
  <si>
    <t>Speed Stat: 94</t>
  </si>
  <si>
    <t>- Rock Slide</t>
  </si>
  <si>
    <t>Speed Stat: 178 (224)</t>
  </si>
  <si>
    <t xml:space="preserve">Frosmoth
</t>
  </si>
  <si>
    <t xml:space="preserve">Thunderus-Therian
</t>
  </si>
  <si>
    <t xml:space="preserve">Altaria-Mega
</t>
  </si>
  <si>
    <t>HP: 79</t>
  </si>
  <si>
    <t>Pixilate</t>
  </si>
  <si>
    <t>Heavy-Duty Boots</t>
  </si>
  <si>
    <t>Altarianite</t>
  </si>
  <si>
    <t>- Ice Beam</t>
  </si>
  <si>
    <t>- Grass Knot</t>
  </si>
  <si>
    <t>SpD: 105</t>
  </si>
  <si>
    <t>- Sludge Wave</t>
  </si>
  <si>
    <t>Spe: 80</t>
  </si>
  <si>
    <t>- Quiver Dance</t>
  </si>
  <si>
    <t>Speed Stat: 125 (172)</t>
  </si>
  <si>
    <t>- HP Flying</t>
  </si>
  <si>
    <t>Speed Stat: 178 (225)</t>
  </si>
  <si>
    <t>- Dragon Dance</t>
  </si>
  <si>
    <t>Speed Stat: 147 (194)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</si>
  <si>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https://pokepast.es/e224af7f74767337</t>
    </r>
  </si>
  <si>
    <t>Tate &amp; Liza (Double Battle) - Mossdeep City</t>
  </si>
  <si>
    <t xml:space="preserve">(Lead)
Tapu Lele
</t>
  </si>
  <si>
    <t xml:space="preserve">Espathra
</t>
  </si>
  <si>
    <t xml:space="preserve">Kangaskhan-Mega
</t>
  </si>
  <si>
    <t xml:space="preserve">Jolly </t>
  </si>
  <si>
    <t>HP: 105</t>
  </si>
  <si>
    <t>Psychic Surge</t>
  </si>
  <si>
    <t>Speed Boost</t>
  </si>
  <si>
    <t>Inner Focus</t>
  </si>
  <si>
    <t>Atk: 125</t>
  </si>
  <si>
    <t>-&gt; Parental Bond</t>
  </si>
  <si>
    <t>Kangaskhanite</t>
  </si>
  <si>
    <t>Def: 100</t>
  </si>
  <si>
    <t>- Moonblast</t>
  </si>
  <si>
    <t>SpA: 130</t>
  </si>
  <si>
    <t>- Lumina Crash</t>
  </si>
  <si>
    <t>SpA: 101</t>
  </si>
  <si>
    <t>- Psychic</t>
  </si>
  <si>
    <t>SpD: 115</t>
  </si>
  <si>
    <t>- Body Slam</t>
  </si>
  <si>
    <t>- Flash Cannon</t>
  </si>
  <si>
    <t>Spe: 105</t>
  </si>
  <si>
    <t>- Crunch</t>
  </si>
  <si>
    <t>- Calm Mind</t>
  </si>
  <si>
    <t>Speed Stat: 189 (242)</t>
  </si>
  <si>
    <t>Speed Stat: 205 (258)</t>
  </si>
  <si>
    <t>- Brick Break</t>
  </si>
  <si>
    <t>Speed Stat: 198 (250)</t>
  </si>
  <si>
    <t xml:space="preserve">(Lead)
Iron Leaves
</t>
  </si>
  <si>
    <t xml:space="preserve">Farigaraf
</t>
  </si>
  <si>
    <t xml:space="preserve">Alakazam-Mega
</t>
  </si>
  <si>
    <t>HP: 90</t>
  </si>
  <si>
    <t>HP: 120</t>
  </si>
  <si>
    <t>Sharpness</t>
  </si>
  <si>
    <t>Atk:130</t>
  </si>
  <si>
    <t>Parental Bond</t>
  </si>
  <si>
    <t>Trace</t>
  </si>
  <si>
    <t>Atk: 50</t>
  </si>
  <si>
    <t>Def: 88</t>
  </si>
  <si>
    <t>Alakazamite</t>
  </si>
  <si>
    <t>- Leaf Blade</t>
  </si>
  <si>
    <t>SpA: 70</t>
  </si>
  <si>
    <t>- Expanding Force</t>
  </si>
  <si>
    <t>SpA: 175</t>
  </si>
  <si>
    <t>- Psyblade</t>
  </si>
  <si>
    <t>SpD: 108</t>
  </si>
  <si>
    <t>- Sacred Sword</t>
  </si>
  <si>
    <t>Spe: 104</t>
  </si>
  <si>
    <t>- Dazzling Gleam</t>
  </si>
  <si>
    <t>Spe: 60</t>
  </si>
  <si>
    <t>- Focus Blast</t>
  </si>
  <si>
    <t>Spe: 150</t>
  </si>
  <si>
    <t>- Night Slash</t>
  </si>
  <si>
    <t>Speed Stat: 204 (257)</t>
  </si>
  <si>
    <t>Speed Stat: 119 (167)</t>
  </si>
  <si>
    <t>- Shadow Ball</t>
  </si>
  <si>
    <t>Speed Stat: 281 (334)</t>
  </si>
  <si>
    <r>
      <rPr>
        <rFont val="Nunito"/>
        <b/>
        <i/>
        <color rgb="FFFFFFFF"/>
        <sz val="16.0"/>
      </rPr>
      <t xml:space="preserve">Poke Paste: </t>
    </r>
    <r>
      <rPr>
        <rFont val="Nunito"/>
        <b/>
        <i/>
        <color rgb="FF1155CC"/>
        <sz val="16.0"/>
        <u/>
      </rPr>
      <t>https://pokepast.es/cee5594c310a4c95</t>
    </r>
  </si>
  <si>
    <t>Juan - Sootopolis City</t>
  </si>
  <si>
    <t xml:space="preserve">Tapu Fini
</t>
  </si>
  <si>
    <t xml:space="preserve">Tinkaton
</t>
  </si>
  <si>
    <t xml:space="preserve">Rapidash-Galar
</t>
  </si>
  <si>
    <t>Misty Surge</t>
  </si>
  <si>
    <t>Own Tempo</t>
  </si>
  <si>
    <t>Flash Fire</t>
  </si>
  <si>
    <t>Def: 115</t>
  </si>
  <si>
    <t>Shuca Berry</t>
  </si>
  <si>
    <t>Def: 87</t>
  </si>
  <si>
    <t>- Gigaton Hammer</t>
  </si>
  <si>
    <t>SpA: 80</t>
  </si>
  <si>
    <t>SpD: 130</t>
  </si>
  <si>
    <t>- Surf</t>
  </si>
  <si>
    <t>- Stone Edge</t>
  </si>
  <si>
    <t>Spe: 94</t>
  </si>
  <si>
    <t>- Wild Charge</t>
  </si>
  <si>
    <t>- Flip Turn</t>
  </si>
  <si>
    <t>Speed Stat: 185 (243)</t>
  </si>
  <si>
    <t>Speed Stat: 202 (259)</t>
  </si>
  <si>
    <t>- Swords Dance</t>
  </si>
  <si>
    <t>Speed Stat: 258 (315)</t>
  </si>
  <si>
    <t xml:space="preserve">Ursaluna
</t>
  </si>
  <si>
    <t xml:space="preserve">Flutter Mane
</t>
  </si>
  <si>
    <t xml:space="preserve">Diancie-Mega
</t>
  </si>
  <si>
    <t>HP: 130</t>
  </si>
  <si>
    <r>
      <rPr>
        <rFont val="Nunito"/>
        <b/>
        <color theme="1"/>
      </rPr>
      <t>Guts [</t>
    </r>
    <r>
      <rPr>
        <rFont val="Nunito"/>
        <b/>
        <color rgb="FFFF0000"/>
      </rPr>
      <t>Pre-Burned</t>
    </r>
    <r>
      <rPr>
        <rFont val="Nunito"/>
        <b/>
        <color theme="1"/>
      </rPr>
      <t>]</t>
    </r>
  </si>
  <si>
    <t>Atk:140</t>
  </si>
  <si>
    <t>Magic Bounce</t>
  </si>
  <si>
    <t>Choice Specs</t>
  </si>
  <si>
    <t>Def: 55</t>
  </si>
  <si>
    <t>Diancite</t>
  </si>
  <si>
    <t>SpA: 135</t>
  </si>
  <si>
    <t>SpA: 160</t>
  </si>
  <si>
    <t>SpD: 135</t>
  </si>
  <si>
    <t>- Diamond Storm</t>
  </si>
  <si>
    <t>SpD: 110</t>
  </si>
  <si>
    <t>Spe: 135</t>
  </si>
  <si>
    <t>Speed Stat: 112 (164)</t>
  </si>
  <si>
    <t>Speed Stat: 276 (333)</t>
  </si>
  <si>
    <t>Speed Stat: 231 (288)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</si>
  <si>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rgb="FFFFFFFF"/>
        <sz val="16.0"/>
      </rPr>
      <t xml:space="preserve"> </t>
    </r>
    <r>
      <rPr>
        <rFont val="Nunito"/>
        <b/>
        <i/>
        <color rgb="FF1155CC"/>
        <sz val="16.0"/>
        <u/>
      </rPr>
      <t>https://pokepast.es/5db6df757c529837</t>
    </r>
  </si>
  <si>
    <t>Candice - Route 116</t>
  </si>
  <si>
    <t>Snover</t>
  </si>
  <si>
    <t>Spheal</t>
  </si>
  <si>
    <t>Delibird</t>
  </si>
  <si>
    <t>Rewards</t>
  </si>
  <si>
    <t>TM Icy Wind</t>
  </si>
  <si>
    <t xml:space="preserve"> Highest Lv -2</t>
  </si>
  <si>
    <t xml:space="preserve"> Highest Lv -1</t>
  </si>
  <si>
    <t>Rash</t>
  </si>
  <si>
    <t>Calm</t>
  </si>
  <si>
    <t>HP: 45</t>
  </si>
  <si>
    <t>Snow Warning</t>
  </si>
  <si>
    <t>Atk: 62</t>
  </si>
  <si>
    <t>Thick Fat</t>
  </si>
  <si>
    <t>Atk: 40</t>
  </si>
  <si>
    <t>Refrigerate</t>
  </si>
  <si>
    <t>Def: 50</t>
  </si>
  <si>
    <t>- Mega Drain</t>
  </si>
  <si>
    <t>SpA: 62</t>
  </si>
  <si>
    <t>- Icy Wind</t>
  </si>
  <si>
    <t>- Fake out</t>
  </si>
  <si>
    <t>SpA: 65</t>
  </si>
  <si>
    <t>- Brine</t>
  </si>
  <si>
    <t>SpD: 45</t>
  </si>
  <si>
    <t>- Sleep Powder</t>
  </si>
  <si>
    <t>Speed Stat: 19</t>
  </si>
  <si>
    <t>- Signal Beam</t>
  </si>
  <si>
    <t>- Steel Wing</t>
  </si>
  <si>
    <t>Speed Stat: 38</t>
  </si>
  <si>
    <t>Cetoddle</t>
  </si>
  <si>
    <t>HP: 108</t>
  </si>
  <si>
    <t>Slush Rush</t>
  </si>
  <si>
    <t>Atk: 68</t>
  </si>
  <si>
    <t>SpD: 40</t>
  </si>
  <si>
    <t>Speed Stat: 23</t>
  </si>
  <si>
    <t>Snow Up: 46</t>
  </si>
  <si>
    <t xml:space="preserve">Poke Paste: </t>
  </si>
  <si>
    <t>Gardenia - Petalburg Woods (Pre-3rd Gym Badge)</t>
  </si>
  <si>
    <t xml:space="preserve">Roserade
</t>
  </si>
  <si>
    <t xml:space="preserve">Dolliv
</t>
  </si>
  <si>
    <t xml:space="preserve">Sudowoodo
</t>
  </si>
  <si>
    <t>TM: U-Turn</t>
  </si>
  <si>
    <t>10 Leaf Stones</t>
  </si>
  <si>
    <t>Highest Lv</t>
  </si>
  <si>
    <t>Highest Lv -1</t>
  </si>
  <si>
    <t>HP: 52</t>
  </si>
  <si>
    <t>Natural Cure</t>
  </si>
  <si>
    <t>Harvest</t>
  </si>
  <si>
    <t>Atk: 53</t>
  </si>
  <si>
    <t>Miracle Seed</t>
  </si>
  <si>
    <t>- Leech Seed</t>
  </si>
  <si>
    <t>SpA: 78</t>
  </si>
  <si>
    <t>- Sludge</t>
  </si>
  <si>
    <t>- Protect</t>
  </si>
  <si>
    <t>SpD: 78</t>
  </si>
  <si>
    <t>Spe: 33</t>
  </si>
  <si>
    <t>- Trailblaze</t>
  </si>
  <si>
    <t>- HP Fire</t>
  </si>
  <si>
    <t>Speed Stat: 51</t>
  </si>
  <si>
    <t>Speed Stat: 22</t>
  </si>
  <si>
    <t>The level cap used for the speed calculation was 20</t>
  </si>
  <si>
    <t xml:space="preserve">Gloom
</t>
  </si>
  <si>
    <t>Stench</t>
  </si>
  <si>
    <t>- Stun Spore</t>
  </si>
  <si>
    <t>- Poison Powder</t>
  </si>
  <si>
    <t>- Synthesis</t>
  </si>
  <si>
    <t>Speed Stat: 26</t>
  </si>
  <si>
    <t>-Synthesis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</si>
  <si>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https://pokepast.es/ad2c5b76a59e6597</t>
    </r>
  </si>
  <si>
    <t>Gardenia - Petalburg Woods (Post 3rd Gym Badge)</t>
  </si>
  <si>
    <t xml:space="preserve">Vileplume
</t>
  </si>
  <si>
    <t xml:space="preserve">Arboliva
</t>
  </si>
  <si>
    <t xml:space="preserve">Bashful </t>
  </si>
  <si>
    <t>HP: 78</t>
  </si>
  <si>
    <t>Effect Spore</t>
  </si>
  <si>
    <t>Atk: 69</t>
  </si>
  <si>
    <t>Black Sludge</t>
  </si>
  <si>
    <t>- Toxic</t>
  </si>
  <si>
    <t>SpD: 109</t>
  </si>
  <si>
    <t>- High Horsepower</t>
  </si>
  <si>
    <t xml:space="preserve">- Giga Drain </t>
  </si>
  <si>
    <t>Spe: 39</t>
  </si>
  <si>
    <t>Speed Stat: 44 (71)</t>
  </si>
  <si>
    <t>The level cap used for the speed calculation was 44</t>
  </si>
  <si>
    <t xml:space="preserve">Bellossom
</t>
  </si>
  <si>
    <t xml:space="preserve">Roserade-Mega
</t>
  </si>
  <si>
    <t>Technician</t>
  </si>
  <si>
    <t>Roseradeite</t>
  </si>
  <si>
    <t>SpA: 90</t>
  </si>
  <si>
    <t>SpD: 125</t>
  </si>
  <si>
    <t>Speed Stat: 135 (166)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</si>
  <si>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</rPr>
      <t>https://pokepast.es/6d5527f70d58d481</t>
    </r>
  </si>
  <si>
    <t xml:space="preserve">Fantina - Route 117 </t>
  </si>
  <si>
    <t xml:space="preserve">Mismagius
</t>
  </si>
  <si>
    <t xml:space="preserve">Cursola
</t>
  </si>
  <si>
    <t xml:space="preserve">Gallade
</t>
  </si>
  <si>
    <t>TM: Psychic</t>
  </si>
  <si>
    <t>TM: Shadow Ball</t>
  </si>
  <si>
    <t>TM: Brick Break</t>
  </si>
  <si>
    <t>Banettite</t>
  </si>
  <si>
    <t>Sablenite</t>
  </si>
  <si>
    <t>Gengarite</t>
  </si>
  <si>
    <t>Dusknoirite</t>
  </si>
  <si>
    <t>HP: 68</t>
  </si>
  <si>
    <t>Metronome</t>
  </si>
  <si>
    <t>Unburden</t>
  </si>
  <si>
    <t>Justified</t>
  </si>
  <si>
    <t>Wise Glasses</t>
  </si>
  <si>
    <t>- Zen Headbutt</t>
  </si>
  <si>
    <t>- Power Gem</t>
  </si>
  <si>
    <t>- Strength Sap</t>
  </si>
  <si>
    <t>Spe: 55</t>
  </si>
  <si>
    <t>- Mystical Fire</t>
  </si>
  <si>
    <t>Speed Stat: 92 (115)</t>
  </si>
  <si>
    <t>Speed Stat: 51 (72)</t>
  </si>
  <si>
    <t>- Shadow Sneak</t>
  </si>
  <si>
    <t>Speed Stat: 74 (96)</t>
  </si>
  <si>
    <t>Unburden: 102 (144)</t>
  </si>
  <si>
    <t>The level cap used for the speed calculation was 34</t>
  </si>
  <si>
    <t xml:space="preserve">Zoroark
</t>
  </si>
  <si>
    <t xml:space="preserve">Bannette-Mega
</t>
  </si>
  <si>
    <t>HP: 64</t>
  </si>
  <si>
    <t>Prankster</t>
  </si>
  <si>
    <t>Atk: 165</t>
  </si>
  <si>
    <t>SpA: 93</t>
  </si>
  <si>
    <t>- Shadow Claw</t>
  </si>
  <si>
    <t>- Extrasensroy</t>
  </si>
  <si>
    <t>Speed Stat: 94 (118)</t>
  </si>
  <si>
    <t>Speed Stat: 72 (95)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</si>
  <si>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https://pokepast.es/2188a0995a3f653d</t>
    </r>
  </si>
  <si>
    <t>Maylene - Jagged Pass</t>
  </si>
  <si>
    <t xml:space="preserve">Meloetta-Pirouette
</t>
  </si>
  <si>
    <t xml:space="preserve">Pangoro
</t>
  </si>
  <si>
    <t xml:space="preserve">Garganacl
</t>
  </si>
  <si>
    <t>TM: Focus Punch</t>
  </si>
  <si>
    <t>TM: Focus Blast</t>
  </si>
  <si>
    <t>TM: Drain Punch</t>
  </si>
  <si>
    <t>TM: Body Press</t>
  </si>
  <si>
    <t>TM: Aura Sphere</t>
  </si>
  <si>
    <t>Lucarionite</t>
  </si>
  <si>
    <t>Machampite</t>
  </si>
  <si>
    <t>Hasty</t>
  </si>
  <si>
    <t>Serene Grace</t>
  </si>
  <si>
    <t>Atk: 128</t>
  </si>
  <si>
    <t>Atk: 124</t>
  </si>
  <si>
    <t>Purifying Salt</t>
  </si>
  <si>
    <t>Punching Glove</t>
  </si>
  <si>
    <t>Def: 78</t>
  </si>
  <si>
    <t>Def: 130</t>
  </si>
  <si>
    <t>- Relic Song</t>
  </si>
  <si>
    <t>SpA: 77</t>
  </si>
  <si>
    <t>- Drain Punch</t>
  </si>
  <si>
    <t>SpA: 69</t>
  </si>
  <si>
    <t>- Salt Cure</t>
  </si>
  <si>
    <t>SpD: 77</t>
  </si>
  <si>
    <t>SpD: 71</t>
  </si>
  <si>
    <t>Spe: 128</t>
  </si>
  <si>
    <t>Spe: 58</t>
  </si>
  <si>
    <t>- Hammer Arm</t>
  </si>
  <si>
    <t>Spe: 35</t>
  </si>
  <si>
    <t>Speed Stat: 150 (182)</t>
  </si>
  <si>
    <t>Speed Stat: 72 (101)</t>
  </si>
  <si>
    <t>- Recover</t>
  </si>
  <si>
    <t>Speed Stat: 51 (80)</t>
  </si>
  <si>
    <t>The level cap used for the speed calculation was 47</t>
  </si>
  <si>
    <t xml:space="preserve">Lilligant-Hisui
</t>
  </si>
  <si>
    <t xml:space="preserve">Lucario-Mega
</t>
  </si>
  <si>
    <t xml:space="preserve">Kingambit
</t>
  </si>
  <si>
    <t>Hustle</t>
  </si>
  <si>
    <t>Adaptability</t>
  </si>
  <si>
    <t>Atk: 145</t>
  </si>
  <si>
    <t>Supreme Overlord</t>
  </si>
  <si>
    <t>Atk: 135</t>
  </si>
  <si>
    <t>SpD: 85</t>
  </si>
  <si>
    <t>- Vacuum Wave</t>
  </si>
  <si>
    <t>Spe: 112</t>
  </si>
  <si>
    <t>- Iron Head</t>
  </si>
  <si>
    <t>- Victory Dance</t>
  </si>
  <si>
    <t>Speed Stat: 115 (144)</t>
  </si>
  <si>
    <t>Speed Stat: 136 (169)</t>
  </si>
  <si>
    <t>Speed Stat: 66 (96)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</si>
  <si>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https://pokepast.es/315a65f0405751d0</t>
    </r>
  </si>
  <si>
    <t>Crasher Wake - Route 118 (Surf Required)</t>
  </si>
  <si>
    <t xml:space="preserve">Politoed
</t>
  </si>
  <si>
    <t xml:space="preserve">Gyarados
</t>
  </si>
  <si>
    <t xml:space="preserve">Kingdra
</t>
  </si>
  <si>
    <t>Laprasite</t>
  </si>
  <si>
    <t>Drednawite</t>
  </si>
  <si>
    <t>Gyaradosite</t>
  </si>
  <si>
    <t>Drizzle</t>
  </si>
  <si>
    <t>Moxie</t>
  </si>
  <si>
    <t>Swift Swim</t>
  </si>
  <si>
    <t>Damp Rock</t>
  </si>
  <si>
    <t>- Scald</t>
  </si>
  <si>
    <t>SpD: 95</t>
  </si>
  <si>
    <t>- Haze</t>
  </si>
  <si>
    <t>Spe: 81</t>
  </si>
  <si>
    <t>- Hurricane</t>
  </si>
  <si>
    <t>Speed Stat: 112 (152)</t>
  </si>
  <si>
    <t>Speed Stat: 138 (182)</t>
  </si>
  <si>
    <t>Speed Stat: 144 (188)</t>
  </si>
  <si>
    <t xml:space="preserve">Rain Up: </t>
  </si>
  <si>
    <t>Speed Stat: 288 (376)</t>
  </si>
  <si>
    <t>The level cap used for the speed calculation was 64</t>
  </si>
  <si>
    <t xml:space="preserve">Toedscruel
</t>
  </si>
  <si>
    <t xml:space="preserve">Urshifu-Rapid-Strike
</t>
  </si>
  <si>
    <t xml:space="preserve">Lapras-Mega
</t>
  </si>
  <si>
    <t>Clear Body</t>
  </si>
  <si>
    <t>Unseen Fist</t>
  </si>
  <si>
    <t>Liquid Voice</t>
  </si>
  <si>
    <t>- Surging Strikes</t>
  </si>
  <si>
    <t>SpA: 63</t>
  </si>
  <si>
    <t>- Boomburst</t>
  </si>
  <si>
    <t>SpA: 115</t>
  </si>
  <si>
    <t>SpD: 120</t>
  </si>
  <si>
    <t>- Poison Jab</t>
  </si>
  <si>
    <t>Spe: 97</t>
  </si>
  <si>
    <t>Speed Stat: 165 (209)</t>
  </si>
  <si>
    <t>Speed Stat: 163 (207)</t>
  </si>
  <si>
    <t>Speed Stat: 114 (154)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</si>
  <si>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https://pokepast.es/7174965d4c452217</t>
    </r>
  </si>
  <si>
    <t>Byron - Route 121 (Permanent Rain)</t>
  </si>
  <si>
    <t xml:space="preserve">Skarmory
</t>
  </si>
  <si>
    <t xml:space="preserve">Polteageist
</t>
  </si>
  <si>
    <t xml:space="preserve">Orthworm
</t>
  </si>
  <si>
    <t>TM: Stealth Rock</t>
  </si>
  <si>
    <t>TM: High Horsepower</t>
  </si>
  <si>
    <t>Copperajite</t>
  </si>
  <si>
    <t>Rocky Helmet</t>
  </si>
  <si>
    <t>Gift Mon: Jirachi</t>
  </si>
  <si>
    <t>Heatproof</t>
  </si>
  <si>
    <t>Earth Eater</t>
  </si>
  <si>
    <t>Def: 140</t>
  </si>
  <si>
    <t>Def: 145</t>
  </si>
  <si>
    <t>- Stealth Rock</t>
  </si>
  <si>
    <t>SpA: 134</t>
  </si>
  <si>
    <t xml:space="preserve">- Shed Tail </t>
  </si>
  <si>
    <t>- Whirlwind</t>
  </si>
  <si>
    <t>SpD: 114</t>
  </si>
  <si>
    <t>SpD: 55</t>
  </si>
  <si>
    <t>- Drill Peck</t>
  </si>
  <si>
    <t>- Stored Power</t>
  </si>
  <si>
    <t>Speed Stat: 124</t>
  </si>
  <si>
    <t>- Shell Smash</t>
  </si>
  <si>
    <t>Speed Stat: 136 (184)</t>
  </si>
  <si>
    <t>Speed Stat: 117</t>
  </si>
  <si>
    <t>The level cap used for the speed calculation was 71</t>
  </si>
  <si>
    <t xml:space="preserve">Scizor
</t>
  </si>
  <si>
    <t xml:space="preserve">Melmetal
</t>
  </si>
  <si>
    <t xml:space="preserve">Copperajah-Mega
</t>
  </si>
  <si>
    <t>HP: 135</t>
  </si>
  <si>
    <t>Brave</t>
  </si>
  <si>
    <t>HP: 122</t>
  </si>
  <si>
    <t>Atk: 143</t>
  </si>
  <si>
    <t>Sheer Force</t>
  </si>
  <si>
    <t>Atk: 155</t>
  </si>
  <si>
    <t>Def: 143</t>
  </si>
  <si>
    <t>Def: 94</t>
  </si>
  <si>
    <t>- Bullet Punch</t>
  </si>
  <si>
    <t>- Double Iron Bash</t>
  </si>
  <si>
    <t>- Bug Bite</t>
  </si>
  <si>
    <t>- Superpower</t>
  </si>
  <si>
    <t>SpD: 94</t>
  </si>
  <si>
    <t>Spe: 34</t>
  </si>
  <si>
    <t>Spe: 20</t>
  </si>
  <si>
    <t>Speed Stat: 128 (177)</t>
  </si>
  <si>
    <t>- Ice Punch</t>
  </si>
  <si>
    <t>Speed Stat: 75 (120)</t>
  </si>
  <si>
    <t>Speed Stat: 49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</si>
  <si>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rgb="FFFFFFFF"/>
        <sz val="16.0"/>
      </rPr>
      <t xml:space="preserve"> </t>
    </r>
    <r>
      <rPr>
        <rFont val="Nunito"/>
        <b/>
        <i/>
        <color rgb="FF1155CC"/>
        <sz val="16.0"/>
        <u/>
      </rPr>
      <t>https://pokepast.es/ef53557cbf52903a</t>
    </r>
  </si>
  <si>
    <t>Roark - Outside Shoal Cave</t>
  </si>
  <si>
    <t>Hippowdon</t>
  </si>
  <si>
    <t>Landorus</t>
  </si>
  <si>
    <t>Great Tusk</t>
  </si>
  <si>
    <t>TM Stone Edge</t>
  </si>
  <si>
    <t>TM Heavy Slam</t>
  </si>
  <si>
    <t>Access to Shoal Cave</t>
  </si>
  <si>
    <t>HP: 89</t>
  </si>
  <si>
    <t>HP: 115</t>
  </si>
  <si>
    <t>Sand Stream</t>
  </si>
  <si>
    <t>Atk: 112</t>
  </si>
  <si>
    <t>Atk: 131</t>
  </si>
  <si>
    <t>Smooth Rock</t>
  </si>
  <si>
    <t>Def: 118</t>
  </si>
  <si>
    <t>Def: 131</t>
  </si>
  <si>
    <t>SpA: 68</t>
  </si>
  <si>
    <t>- Sandsear Storm</t>
  </si>
  <si>
    <t>SpA: 53</t>
  </si>
  <si>
    <t>SpD: 72</t>
  </si>
  <si>
    <t>SpD: 53</t>
  </si>
  <si>
    <t>- Roar</t>
  </si>
  <si>
    <t>Spe: 47</t>
  </si>
  <si>
    <t>Spe: 87</t>
  </si>
  <si>
    <t>Speed Stat: 98</t>
  </si>
  <si>
    <t>Speed Stat: 196 (249)</t>
  </si>
  <si>
    <t>- Ice Spinner</t>
  </si>
  <si>
    <t>Speed Stat: 158 (206)</t>
  </si>
  <si>
    <t>The level cap used for the speed calculation was 76</t>
  </si>
  <si>
    <t>Rampardos</t>
  </si>
  <si>
    <t>Cacturne</t>
  </si>
  <si>
    <t>Steelix-Mega</t>
  </si>
  <si>
    <t>HP: 97</t>
  </si>
  <si>
    <t>Sand Rush</t>
  </si>
  <si>
    <t>Steelixite</t>
  </si>
  <si>
    <t>Def: 230</t>
  </si>
  <si>
    <t>- Rock Polish</t>
  </si>
  <si>
    <t>Speed Stat: 115 (162)</t>
  </si>
  <si>
    <t>- Destiny Bond</t>
  </si>
  <si>
    <t>Speed Stat: 121 (173)</t>
  </si>
  <si>
    <t>Speed Stat: 74</t>
  </si>
  <si>
    <t>Sand Up: 242 (346)</t>
  </si>
  <si>
    <t>Volkner - Evergrande City (Optional)</t>
  </si>
  <si>
    <t xml:space="preserve">Miraidon
</t>
  </si>
  <si>
    <t xml:space="preserve">Raichu-Alola
</t>
  </si>
  <si>
    <t xml:space="preserve">Iron Hands
</t>
  </si>
  <si>
    <t>TM: Rising Voltage</t>
  </si>
  <si>
    <t>Eject Button</t>
  </si>
  <si>
    <t>Gift Mon: Zeraora</t>
  </si>
  <si>
    <t xml:space="preserve">Highest Lv </t>
  </si>
  <si>
    <t>HP: 154</t>
  </si>
  <si>
    <t>Hadron Engine</t>
  </si>
  <si>
    <t>Surge Surfer</t>
  </si>
  <si>
    <t>Atk: 140</t>
  </si>
  <si>
    <t>Def: 108</t>
  </si>
  <si>
    <t>- Electro Drift</t>
  </si>
  <si>
    <t>- Rising Voltage</t>
  </si>
  <si>
    <t>- Supercell Slam</t>
  </si>
  <si>
    <t>SpD: 68</t>
  </si>
  <si>
    <t xml:space="preserve">- Overheat </t>
  </si>
  <si>
    <t>- Taunt</t>
  </si>
  <si>
    <t>Speed Stat: 282 (341)</t>
  </si>
  <si>
    <t>Speed Stat: 213 (265)</t>
  </si>
  <si>
    <t>Speed Stat: 113 (166)</t>
  </si>
  <si>
    <t>Terrain: 426 (530)</t>
  </si>
  <si>
    <t>The level cap used for the speed calculation was 84</t>
  </si>
  <si>
    <t xml:space="preserve">Dodrio
</t>
  </si>
  <si>
    <t xml:space="preserve">Zeraora
</t>
  </si>
  <si>
    <t xml:space="preserve">Toxtricity-Mega
</t>
  </si>
  <si>
    <t>HP: 88</t>
  </si>
  <si>
    <t>Punk Rock</t>
  </si>
  <si>
    <t>Toxtricitite</t>
  </si>
  <si>
    <t>- Plasma Fists</t>
  </si>
  <si>
    <t>SpA: 102</t>
  </si>
  <si>
    <t>SpA: 155</t>
  </si>
  <si>
    <t>- Double Edge</t>
  </si>
  <si>
    <t>Spe: 143</t>
  </si>
  <si>
    <t>- HP Grass</t>
  </si>
  <si>
    <t>Spe: 111</t>
  </si>
  <si>
    <t>- Jump Kick</t>
  </si>
  <si>
    <t>Speed Stat: 234 (291)</t>
  </si>
  <si>
    <t>Speed Stat: 268 (320)</t>
  </si>
  <si>
    <t>- Overdrive</t>
  </si>
  <si>
    <t>Speed Stat: 238 (297)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</si>
  <si>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https://pokepast.es/3cfbe7d9114902c6</t>
    </r>
  </si>
  <si>
    <t>Rival Fight (Brendan / May) - Route 103 (Chooses Type That Beats Your Starter)</t>
  </si>
  <si>
    <t xml:space="preserve">Treecko
</t>
  </si>
  <si>
    <t xml:space="preserve">Torchic
</t>
  </si>
  <si>
    <t xml:space="preserve">Mudkip
</t>
  </si>
  <si>
    <t>Random</t>
  </si>
  <si>
    <t>HP: 40</t>
  </si>
  <si>
    <t>Overgrow</t>
  </si>
  <si>
    <t>Blaze</t>
  </si>
  <si>
    <t>Torrent</t>
  </si>
  <si>
    <t>No Item</t>
  </si>
  <si>
    <t>Def: 35</t>
  </si>
  <si>
    <t>- Pound</t>
  </si>
  <si>
    <t>- Scratch</t>
  </si>
  <si>
    <t>- Tackle</t>
  </si>
  <si>
    <t>- Leer</t>
  </si>
  <si>
    <t>- Growl</t>
  </si>
  <si>
    <t>Speed Stat: 11-14</t>
  </si>
  <si>
    <t>Speed Stat: 9-12</t>
  </si>
  <si>
    <t>Speed Stat: 9-11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</si>
  <si>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https://pokepast.es/5035f9b8632fa35a</t>
    </r>
  </si>
  <si>
    <t>Team Aqua Grunt (Petalburg Woods)</t>
  </si>
  <si>
    <t xml:space="preserve">Poochyena
</t>
  </si>
  <si>
    <t xml:space="preserve">Carvanha
</t>
  </si>
  <si>
    <t>Highest Lv -2</t>
  </si>
  <si>
    <t>Quick Feet</t>
  </si>
  <si>
    <t>Rough Skin</t>
  </si>
  <si>
    <t>Def: 20</t>
  </si>
  <si>
    <t>- Aqua Jet</t>
  </si>
  <si>
    <t>SpD: 20</t>
  </si>
  <si>
    <t>Speed Stat: 25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</si>
  <si>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https://pokepast.es/84bfc7ff2168e207</t>
    </r>
  </si>
  <si>
    <t>Dawn - Route 104</t>
  </si>
  <si>
    <t xml:space="preserve">Buneary
</t>
  </si>
  <si>
    <t xml:space="preserve">Noibat
</t>
  </si>
  <si>
    <t xml:space="preserve">Piplup
</t>
  </si>
  <si>
    <t>Highest Lv -3</t>
  </si>
  <si>
    <t>Serious</t>
  </si>
  <si>
    <t>HP: 53</t>
  </si>
  <si>
    <t>Limber</t>
  </si>
  <si>
    <t>Atk: 66</t>
  </si>
  <si>
    <t>Infiltrator</t>
  </si>
  <si>
    <t>Atk: 30</t>
  </si>
  <si>
    <t>Atk: 51</t>
  </si>
  <si>
    <t>Def: 44</t>
  </si>
  <si>
    <t>Def: 53</t>
  </si>
  <si>
    <t>SpA: 44</t>
  </si>
  <si>
    <t>- Gust</t>
  </si>
  <si>
    <t>- Bubble Beam</t>
  </si>
  <si>
    <t>SpA: 61</t>
  </si>
  <si>
    <t>SpD: 56</t>
  </si>
  <si>
    <t>- Absorb</t>
  </si>
  <si>
    <t>- Twister</t>
  </si>
  <si>
    <t>- Baby-Doll Eyes</t>
  </si>
  <si>
    <t>Speed Stat: 29</t>
  </si>
  <si>
    <t>- Peck</t>
  </si>
  <si>
    <t>Speed Stat: 20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</si>
  <si>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https://pokepast.es/6ba933fba18bed30</t>
    </r>
  </si>
  <si>
    <t>Roxanne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</si>
  <si>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https://pokepast.es/60afad327a9b2073</t>
    </r>
  </si>
  <si>
    <t>The level cap used for speed calculation was 20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</si>
  <si>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https://pokepast.es/ad2c5b76a59e6597</t>
    </r>
  </si>
  <si>
    <t>Team Aqua Grunt - Rusturf Tunnel (Permanent Misty Terrain)</t>
  </si>
  <si>
    <t xml:space="preserve">Glameow
</t>
  </si>
  <si>
    <t xml:space="preserve">Mightyena
</t>
  </si>
  <si>
    <t xml:space="preserve">Spoink
</t>
  </si>
  <si>
    <t>HP: 49</t>
  </si>
  <si>
    <t xml:space="preserve">Calm </t>
  </si>
  <si>
    <t>Gluttony</t>
  </si>
  <si>
    <t>Atk: 25</t>
  </si>
  <si>
    <t>Silk Scarf</t>
  </si>
  <si>
    <t>Def: 42</t>
  </si>
  <si>
    <t>SpA: 42</t>
  </si>
  <si>
    <t>- Psybeam</t>
  </si>
  <si>
    <t>SpD: 37</t>
  </si>
  <si>
    <t>- U-Turn</t>
  </si>
  <si>
    <t>- Fire Fang</t>
  </si>
  <si>
    <t>- Flash</t>
  </si>
  <si>
    <t>Speed Stat: 45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</si>
  <si>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https://pokepast.es/151842dd572d0e32</t>
    </r>
  </si>
  <si>
    <r>
      <rPr>
        <rFont val="Nunito"/>
        <b/>
        <i/>
        <color rgb="FFFFFFFF"/>
        <sz val="21.0"/>
      </rPr>
      <t xml:space="preserve">Rival Fight (Brendan / May) - Rustboro City (If You Chose </t>
    </r>
    <r>
      <rPr>
        <rFont val="Nunito"/>
        <b/>
        <i/>
        <color rgb="FF3C78D8"/>
        <sz val="21.0"/>
      </rPr>
      <t>Water</t>
    </r>
    <r>
      <rPr>
        <rFont val="Nunito"/>
        <b/>
        <i/>
        <color rgb="FFFFFFFF"/>
        <sz val="21.0"/>
      </rPr>
      <t xml:space="preserve"> Starter)</t>
    </r>
  </si>
  <si>
    <t xml:space="preserve">Golbat
</t>
  </si>
  <si>
    <t xml:space="preserve">Hattrem
</t>
  </si>
  <si>
    <t xml:space="preserve">Kubfu
</t>
  </si>
  <si>
    <t>HP: 57</t>
  </si>
  <si>
    <t>Sniper</t>
  </si>
  <si>
    <t>SpA: 86</t>
  </si>
  <si>
    <t>- Cross Poison</t>
  </si>
  <si>
    <t>SpD: 73</t>
  </si>
  <si>
    <t>Spe: 49</t>
  </si>
  <si>
    <t>- Headbutt</t>
  </si>
  <si>
    <t>Spe: 72</t>
  </si>
  <si>
    <t>Speed Stat: 46</t>
  </si>
  <si>
    <t>- Life Dew</t>
  </si>
  <si>
    <t>Speed Stat: 28</t>
  </si>
  <si>
    <t>Speed Stat: 36</t>
  </si>
  <si>
    <t xml:space="preserve">Grovyle
</t>
  </si>
  <si>
    <t>- Bullet Seed</t>
  </si>
  <si>
    <t>- Fury Cutter</t>
  </si>
  <si>
    <t>- Assurance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</si>
  <si>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https://pokepast.es/8302c6b992f45f12</t>
    </r>
  </si>
  <si>
    <r>
      <rPr>
        <rFont val="Nunito"/>
        <b/>
        <i/>
        <color rgb="FFFFFFFF"/>
        <sz val="21.0"/>
      </rPr>
      <t xml:space="preserve">Rival Fight (Brendan / May) - Rustboro City (If You Chose </t>
    </r>
    <r>
      <rPr>
        <rFont val="Nunito"/>
        <b/>
        <i/>
        <color rgb="FF38761D"/>
        <sz val="21.0"/>
      </rPr>
      <t xml:space="preserve">Grass </t>
    </r>
    <r>
      <rPr>
        <rFont val="Nunito"/>
        <b/>
        <i/>
        <color rgb="FFFFFFFF"/>
        <sz val="21.0"/>
      </rPr>
      <t>Starter)</t>
    </r>
  </si>
  <si>
    <t xml:space="preserve">Combusken
</t>
  </si>
  <si>
    <t>Striker</t>
  </si>
  <si>
    <t>- Double Kick</t>
  </si>
  <si>
    <t>- Flame Charge</t>
  </si>
  <si>
    <t>Speed Stat: 31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</si>
  <si>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https://pokepast.es/174191cfefa412d2</t>
    </r>
  </si>
  <si>
    <r>
      <rPr>
        <rFont val="Nunito"/>
        <b/>
        <i/>
        <color rgb="FFFFFFFF"/>
        <sz val="21.0"/>
      </rPr>
      <t xml:space="preserve">Rival Fight (Brendan / May) - Rustboro City (If You Chose </t>
    </r>
    <r>
      <rPr>
        <rFont val="Nunito"/>
        <b/>
        <i/>
        <color rgb="FFE69138"/>
        <sz val="21.0"/>
      </rPr>
      <t>Fire</t>
    </r>
    <r>
      <rPr>
        <rFont val="Nunito"/>
        <b/>
        <i/>
        <color rgb="FF38761D"/>
        <sz val="21.0"/>
      </rPr>
      <t xml:space="preserve"> </t>
    </r>
    <r>
      <rPr>
        <rFont val="Nunito"/>
        <b/>
        <i/>
        <color rgb="FFFFFFFF"/>
        <sz val="21.0"/>
      </rPr>
      <t>Starter)</t>
    </r>
  </si>
  <si>
    <t xml:space="preserve">Marshtomp
</t>
  </si>
  <si>
    <t>Quiet</t>
  </si>
  <si>
    <t>- Water Pulse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</si>
  <si>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https://pokepast.es/5daabf3fba5516d5</t>
    </r>
  </si>
  <si>
    <t>Poke Paste: https://pokepast.es/fea085110380df18</t>
  </si>
  <si>
    <t>Hot House (2 Badges)</t>
  </si>
  <si>
    <t>Guitarist Brian</t>
  </si>
  <si>
    <t>Simipour</t>
  </si>
  <si>
    <t>Hitmontop</t>
  </si>
  <si>
    <t>Player Choice:</t>
  </si>
  <si>
    <t>Tyrogue</t>
  </si>
  <si>
    <t>Panpour</t>
  </si>
  <si>
    <t>Pansage</t>
  </si>
  <si>
    <t>Pansear</t>
  </si>
  <si>
    <t>Atk: 98</t>
  </si>
  <si>
    <t>Def: 63</t>
  </si>
  <si>
    <t>SpA: 98</t>
  </si>
  <si>
    <t>SpD: 63</t>
  </si>
  <si>
    <t>- HP Ground</t>
  </si>
  <si>
    <t>Speed Stat: 79</t>
  </si>
  <si>
    <t>- Thief</t>
  </si>
  <si>
    <t>Speed Stat: 59</t>
  </si>
  <si>
    <t>The level cap used for the speed calculation was 30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</si>
  <si>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theme="1"/>
        <sz val="16.0"/>
      </rPr>
      <t xml:space="preserve"> </t>
    </r>
  </si>
  <si>
    <t>Beauty Johanna</t>
  </si>
  <si>
    <t>Simisage</t>
  </si>
  <si>
    <t>Hitmonchan</t>
  </si>
  <si>
    <t>Atk: 115</t>
  </si>
  <si>
    <t>Spe: 76</t>
  </si>
  <si>
    <t>- HP Bug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</si>
  <si>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theme="1"/>
        <sz val="16.0"/>
      </rPr>
      <t xml:space="preserve"> </t>
    </r>
  </si>
  <si>
    <t>Sailor Dwayne</t>
  </si>
  <si>
    <t>Simisear</t>
  </si>
  <si>
    <t>Hitmonlee</t>
  </si>
  <si>
    <t>- Triple Axel</t>
  </si>
  <si>
    <t>- HP Psychic</t>
  </si>
  <si>
    <t>- Aqua Step</t>
  </si>
  <si>
    <t>Speed Stat: 70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</si>
  <si>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theme="1"/>
        <sz val="16.0"/>
      </rPr>
      <t xml:space="preserve"> </t>
    </r>
  </si>
  <si>
    <t>Hot House (3 Badges)</t>
  </si>
  <si>
    <t>Heracross</t>
  </si>
  <si>
    <t>Stunfisk</t>
  </si>
  <si>
    <t>Azumarill</t>
  </si>
  <si>
    <t>Scyther</t>
  </si>
  <si>
    <t>Pinsir</t>
  </si>
  <si>
    <t>Misdreavus</t>
  </si>
  <si>
    <t>Sassy</t>
  </si>
  <si>
    <t>HP: 109</t>
  </si>
  <si>
    <t>Huge Power</t>
  </si>
  <si>
    <t>Def: 84</t>
  </si>
  <si>
    <t>Mystic Water</t>
  </si>
  <si>
    <t>- Mud Bomb</t>
  </si>
  <si>
    <t>SpD: 99</t>
  </si>
  <si>
    <t>Spe: 32</t>
  </si>
  <si>
    <t>- Pounce</t>
  </si>
  <si>
    <t>Speed Stat: 100 (129)</t>
  </si>
  <si>
    <t>- Silver Wind</t>
  </si>
  <si>
    <t>Speed Stat: 40</t>
  </si>
  <si>
    <t>Speed Stat: 61 (88)</t>
  </si>
  <si>
    <t>Arcanine</t>
  </si>
  <si>
    <t>Lumineon</t>
  </si>
  <si>
    <t>Storm Drain</t>
  </si>
  <si>
    <t>Atk: 59</t>
  </si>
  <si>
    <t>Def: 76</t>
  </si>
  <si>
    <t>SpA: 96</t>
  </si>
  <si>
    <t>- Extreme Speed</t>
  </si>
  <si>
    <t>- Aurora Beam</t>
  </si>
  <si>
    <t>SpD: 69</t>
  </si>
  <si>
    <t>- Air Cutter</t>
  </si>
  <si>
    <t>Speed Stat: 110 (139)</t>
  </si>
  <si>
    <t>Speed Stat: 118 (148)</t>
  </si>
  <si>
    <t>- Ominous Wind</t>
  </si>
  <si>
    <t>Speed Stat: 115 (145)</t>
  </si>
  <si>
    <t>Thievul</t>
  </si>
  <si>
    <t>Cramorant</t>
  </si>
  <si>
    <t>Gulp Missle</t>
  </si>
  <si>
    <t>Mold Breaker</t>
  </si>
  <si>
    <t>Dark Gem</t>
  </si>
  <si>
    <t>Def: 58</t>
  </si>
  <si>
    <t>SpA: 97</t>
  </si>
  <si>
    <t>- X-Scissor</t>
  </si>
  <si>
    <t>SpD: 92</t>
  </si>
  <si>
    <t>Speed Stat: 123 (154)</t>
  </si>
  <si>
    <t>Hot House (4 Badges)</t>
  </si>
  <si>
    <t>Yanmega</t>
  </si>
  <si>
    <t>Vaporeon</t>
  </si>
  <si>
    <t>Meganium</t>
  </si>
  <si>
    <t>Eevee</t>
  </si>
  <si>
    <t>Magby</t>
  </si>
  <si>
    <t>Elekid</t>
  </si>
  <si>
    <t>Smoochum</t>
  </si>
  <si>
    <t>HP: 86</t>
  </si>
  <si>
    <t>Triage</t>
  </si>
  <si>
    <t>Atk: 82</t>
  </si>
  <si>
    <t>Def: 86</t>
  </si>
  <si>
    <t>Big Root</t>
  </si>
  <si>
    <t>SpA: 116</t>
  </si>
  <si>
    <t>SpA: 83</t>
  </si>
  <si>
    <t>- Ancient Power</t>
  </si>
  <si>
    <t>- Detect</t>
  </si>
  <si>
    <t>Speed Stat: 140 (180)</t>
  </si>
  <si>
    <t>Speed Stat: 95 (130)</t>
  </si>
  <si>
    <t>Speed Stat: 111 (147)</t>
  </si>
  <si>
    <t>The level cap used for the speed calculation was 56</t>
  </si>
  <si>
    <t>Blaziken-Mega</t>
  </si>
  <si>
    <t>Blazikenite</t>
  </si>
  <si>
    <t>- Thunderous Kick</t>
  </si>
  <si>
    <t>- Blaze Kick</t>
  </si>
  <si>
    <t>Speed Stat: 147 (185)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</si>
  <si>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theme="1"/>
        <sz val="16.0"/>
      </rPr>
      <t xml:space="preserve"> </t>
    </r>
  </si>
  <si>
    <t>Glimmora</t>
  </si>
  <si>
    <t>Leafeon</t>
  </si>
  <si>
    <t>Skeledirge</t>
  </si>
  <si>
    <t>HP: 83</t>
  </si>
  <si>
    <t>HP: 104</t>
  </si>
  <si>
    <t>Toxic Debris</t>
  </si>
  <si>
    <t>Sap Sipper</t>
  </si>
  <si>
    <t>Unaware</t>
  </si>
  <si>
    <t>Throat Spray</t>
  </si>
  <si>
    <t>- Torch Song</t>
  </si>
  <si>
    <t>- Stomping Tantrum</t>
  </si>
  <si>
    <t>Spe: 66</t>
  </si>
  <si>
    <t>Speed Stat: 129 (168)</t>
  </si>
  <si>
    <t>Speed Stat: 105 (144)</t>
  </si>
  <si>
    <t>Swampert-Mega</t>
  </si>
  <si>
    <t>Atk: 150</t>
  </si>
  <si>
    <t>Swampertite</t>
  </si>
  <si>
    <t>- Liquidation</t>
  </si>
  <si>
    <t>- Avalanche</t>
  </si>
  <si>
    <t>Speed Stat: 100 (136)</t>
  </si>
  <si>
    <t>Poke Paste:</t>
  </si>
  <si>
    <t>Aegislash-Both</t>
  </si>
  <si>
    <t>Flareon</t>
  </si>
  <si>
    <t>Samurott-Hisui</t>
  </si>
  <si>
    <t xml:space="preserve">HP: 60 / </t>
  </si>
  <si>
    <t>Stance Change</t>
  </si>
  <si>
    <t>Atk: 50 / 140</t>
  </si>
  <si>
    <t>Toxic Boost</t>
  </si>
  <si>
    <t>Atk: 108</t>
  </si>
  <si>
    <t>Def: 140 / 50</t>
  </si>
  <si>
    <t>Toxic Orb</t>
  </si>
  <si>
    <t>White Herb</t>
  </si>
  <si>
    <t>SpA: 50 / 140</t>
  </si>
  <si>
    <t>- Razor Shell</t>
  </si>
  <si>
    <t>SpD: 140 / 50</t>
  </si>
  <si>
    <t>- Sacred Fire</t>
  </si>
  <si>
    <t>- King's Shield</t>
  </si>
  <si>
    <t>Speed Stat: 89</t>
  </si>
  <si>
    <t>Speed Stat: 123 (158)</t>
  </si>
  <si>
    <t>Sceptile-Mega</t>
  </si>
  <si>
    <t>Sceptilite</t>
  </si>
  <si>
    <t>- Dual Chop</t>
  </si>
  <si>
    <t>Spe: 145</t>
  </si>
  <si>
    <t>- Power-up Punch</t>
  </si>
  <si>
    <t>Speed Stat: 202 (242)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</si>
  <si>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theme="1"/>
        <sz val="16.0"/>
      </rPr>
      <t xml:space="preserve"> </t>
    </r>
  </si>
  <si>
    <t>Hot House (5 Badges)</t>
  </si>
  <si>
    <t>Riolu</t>
  </si>
  <si>
    <t>Snorlax</t>
  </si>
  <si>
    <t>Gothitelle</t>
  </si>
  <si>
    <t>Breloom</t>
  </si>
  <si>
    <t>Togepi</t>
  </si>
  <si>
    <t>PRE-POISONED</t>
  </si>
  <si>
    <t>HP: 160</t>
  </si>
  <si>
    <t>Shadow Tag</t>
  </si>
  <si>
    <t>Poison Heal</t>
  </si>
  <si>
    <t>- Substitute</t>
  </si>
  <si>
    <t>- Last Resort</t>
  </si>
  <si>
    <t>- Spore</t>
  </si>
  <si>
    <t>- Focus Punch</t>
  </si>
  <si>
    <t>Speed Stat: 117 (161)</t>
  </si>
  <si>
    <t>Speed Stat: 114</t>
  </si>
  <si>
    <t>Scarfed: 175 (241)</t>
  </si>
  <si>
    <t>Togekiss</t>
  </si>
  <si>
    <t>King's Rock</t>
  </si>
  <si>
    <t>- Spin Out</t>
  </si>
  <si>
    <t>- Curse</t>
  </si>
  <si>
    <t>- Extrasensory</t>
  </si>
  <si>
    <t>Speed Stat: 139 (183)</t>
  </si>
  <si>
    <t>Speed Stat: 56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</si>
  <si>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theme="1"/>
        <sz val="16.0"/>
      </rPr>
      <t xml:space="preserve"> </t>
    </r>
  </si>
  <si>
    <t>Carbink</t>
  </si>
  <si>
    <t>Magnezone</t>
  </si>
  <si>
    <t>Weavile</t>
  </si>
  <si>
    <t>Magnet Pull</t>
  </si>
  <si>
    <t>Pressure</t>
  </si>
  <si>
    <t>Chesto Berry</t>
  </si>
  <si>
    <t>Def: 150</t>
  </si>
  <si>
    <t>Air Balloon</t>
  </si>
  <si>
    <t>- Pursuit</t>
  </si>
  <si>
    <t>SpD: 150</t>
  </si>
  <si>
    <t>- Icicle Crash</t>
  </si>
  <si>
    <t>- Iron Defense</t>
  </si>
  <si>
    <t>- Low Kick</t>
  </si>
  <si>
    <t>- Rest</t>
  </si>
  <si>
    <t>Speed Stat: 88</t>
  </si>
  <si>
    <t>Speed Stat: 101</t>
  </si>
  <si>
    <t>Speed Stat: 184 (225)</t>
  </si>
  <si>
    <t>Exeggutor-Alola</t>
  </si>
  <si>
    <t>Pidgeot-Mega</t>
  </si>
  <si>
    <t>No Guard</t>
  </si>
  <si>
    <t>Pidgeotite</t>
  </si>
  <si>
    <t>- Dragon Hammer</t>
  </si>
  <si>
    <t>- Wood Hammer</t>
  </si>
  <si>
    <t>- Heat Wave</t>
  </si>
  <si>
    <t>Speed Stat: 82 (122)</t>
  </si>
  <si>
    <t>Speed Stat: 196 (242)</t>
  </si>
  <si>
    <t>Swellow</t>
  </si>
  <si>
    <t>Dugtrio</t>
  </si>
  <si>
    <t>Pyroar</t>
  </si>
  <si>
    <t>PRE-FROSTBITTEN</t>
  </si>
  <si>
    <t>Arena Trap</t>
  </si>
  <si>
    <t>Def: 72</t>
  </si>
  <si>
    <t>SpA: 75</t>
  </si>
  <si>
    <t>SpA: 109</t>
  </si>
  <si>
    <t>SpD: 66</t>
  </si>
  <si>
    <t>Spe: 106</t>
  </si>
  <si>
    <t>Speed Stat: 202 (247)</t>
  </si>
  <si>
    <t>Speed Stat: 178 (218)</t>
  </si>
  <si>
    <t>- Scorching Sand</t>
  </si>
  <si>
    <t>Speed Stat: 176 (220)</t>
  </si>
  <si>
    <t>Mismagius</t>
  </si>
  <si>
    <t>Ampharos-Mega</t>
  </si>
  <si>
    <t>Ampharosite</t>
  </si>
  <si>
    <t>SpA: 165</t>
  </si>
  <si>
    <t>Speed Stat: 159 (199)</t>
  </si>
  <si>
    <t>- Agility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</si>
  <si>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theme="1"/>
        <sz val="16.0"/>
      </rPr>
      <t xml:space="preserve"> </t>
    </r>
  </si>
  <si>
    <t>Hot House (6 Badges)</t>
  </si>
  <si>
    <t>Type: Null</t>
  </si>
  <si>
    <t>Silvally-Dark</t>
  </si>
  <si>
    <t>Silvally-Flying</t>
  </si>
  <si>
    <t>Silvally-Ground</t>
  </si>
  <si>
    <t>RKS System</t>
  </si>
  <si>
    <t>Dark Memory</t>
  </si>
  <si>
    <t>Flying Memory</t>
  </si>
  <si>
    <t>Ground Memory</t>
  </si>
  <si>
    <t>- Multi-Attack</t>
  </si>
  <si>
    <t>- Parting Shot</t>
  </si>
  <si>
    <t>Speed Stat: 185 (234)</t>
  </si>
  <si>
    <t>- Tailwind</t>
  </si>
  <si>
    <t>Speed Stat: 184 (234)</t>
  </si>
  <si>
    <t>Silvally-Grass</t>
  </si>
  <si>
    <t>Silvally-Ice</t>
  </si>
  <si>
    <t>Silvally</t>
  </si>
  <si>
    <t>Grass Memory</t>
  </si>
  <si>
    <t>Ice Memory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</si>
  <si>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theme="1"/>
        <sz val="16.0"/>
      </rPr>
      <t xml:space="preserve"> </t>
    </r>
  </si>
  <si>
    <t>Silvally-Ghost</t>
  </si>
  <si>
    <t>Silvally-Electric</t>
  </si>
  <si>
    <t>Silvally-Water</t>
  </si>
  <si>
    <t>Ghost Memory</t>
  </si>
  <si>
    <t>Electric Memory</t>
  </si>
  <si>
    <t>Water Memory</t>
  </si>
  <si>
    <t>Silvally-Bug</t>
  </si>
  <si>
    <t>Silvally-Fairy</t>
  </si>
  <si>
    <t>Silvally-Steel</t>
  </si>
  <si>
    <t>Bug Memory</t>
  </si>
  <si>
    <t>Fairy Memory</t>
  </si>
  <si>
    <t>Steel Memory</t>
  </si>
  <si>
    <t>- Steel Beam</t>
  </si>
  <si>
    <t>- Explosion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</si>
  <si>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theme="1"/>
        <sz val="16.0"/>
      </rPr>
      <t xml:space="preserve"> </t>
    </r>
  </si>
  <si>
    <t>Silvally-Fire</t>
  </si>
  <si>
    <t>Silvally-Dragon</t>
  </si>
  <si>
    <t>Silvally-Fighting</t>
  </si>
  <si>
    <t>Fire Memory</t>
  </si>
  <si>
    <t>Dragon Memory</t>
  </si>
  <si>
    <t>Fighting Memory</t>
  </si>
  <si>
    <t>Silvally-Poison</t>
  </si>
  <si>
    <t>Silvally-Psychic</t>
  </si>
  <si>
    <t>Silvally-Rock</t>
  </si>
  <si>
    <t>Poison Memory</t>
  </si>
  <si>
    <t>Psychic Memory</t>
  </si>
  <si>
    <t>Rock Memory</t>
  </si>
  <si>
    <t>- Work Up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</si>
  <si>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theme="1"/>
        <sz val="16.0"/>
      </rPr>
      <t xml:space="preserve"> </t>
    </r>
  </si>
  <si>
    <t>Hot House (7 Badges)</t>
  </si>
  <si>
    <t>Guitarist Brian (True Double Battle)</t>
  </si>
  <si>
    <t>Charcadet</t>
  </si>
  <si>
    <t>Sandy Shocks</t>
  </si>
  <si>
    <t>Rhyperior</t>
  </si>
  <si>
    <t>Rotom-Fan</t>
  </si>
  <si>
    <t>Aerodactyl</t>
  </si>
  <si>
    <t>(Lead Slot 1)</t>
  </si>
  <si>
    <t>(Lead Slot 2)</t>
  </si>
  <si>
    <t>Water Compaction</t>
  </si>
  <si>
    <t>Atk: 81</t>
  </si>
  <si>
    <t>Solid Rock</t>
  </si>
  <si>
    <t>Motor Drive</t>
  </si>
  <si>
    <t>Def: 97</t>
  </si>
  <si>
    <t>Weakness Policy</t>
  </si>
  <si>
    <t>Lum Berry</t>
  </si>
  <si>
    <t>SpA: 121</t>
  </si>
  <si>
    <t>- Drill Run</t>
  </si>
  <si>
    <t>Speed Stat: 210 (265)</t>
  </si>
  <si>
    <t>- Dragon Tail</t>
  </si>
  <si>
    <t>Speed Stat: 93 (144)</t>
  </si>
  <si>
    <t>- Will-O-Wisp</t>
  </si>
  <si>
    <t>Speed Stat: 183 (238)</t>
  </si>
  <si>
    <t>The level cap used for the speed calculation was 80</t>
  </si>
  <si>
    <t>Orthworm</t>
  </si>
  <si>
    <t>Marowak-Alola</t>
  </si>
  <si>
    <t>Lanturn</t>
  </si>
  <si>
    <t>HP: 125</t>
  </si>
  <si>
    <t>SpA: 76</t>
  </si>
  <si>
    <t>SpD: 76</t>
  </si>
  <si>
    <t>Spe: 67</t>
  </si>
  <si>
    <t>- Coil</t>
  </si>
  <si>
    <t>Speed Stat: 133</t>
  </si>
  <si>
    <t>Speed Stat: 90</t>
  </si>
  <si>
    <t>Speed Stat: 137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</si>
  <si>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theme="1"/>
        <sz val="16.0"/>
      </rPr>
      <t xml:space="preserve"> </t>
    </r>
  </si>
  <si>
    <t>Palafin</t>
  </si>
  <si>
    <t>Overqwil</t>
  </si>
  <si>
    <t>Galvantula</t>
  </si>
  <si>
    <t>Zero to Hero</t>
  </si>
  <si>
    <t>Atk: 70 / 160</t>
  </si>
  <si>
    <t>Compound Eyes</t>
  </si>
  <si>
    <t>Atk: 77</t>
  </si>
  <si>
    <t>Def: 72 / 97</t>
  </si>
  <si>
    <t>- Jet Punch</t>
  </si>
  <si>
    <t>SpA: 53 / 106</t>
  </si>
  <si>
    <t>- Toxic Spikes</t>
  </si>
  <si>
    <t>- Sticky Web</t>
  </si>
  <si>
    <t>SpD: 62 / 87</t>
  </si>
  <si>
    <t>- Thunder</t>
  </si>
  <si>
    <t>- Barb Barrage</t>
  </si>
  <si>
    <t>Spe: 108</t>
  </si>
  <si>
    <t>Speed Stat: 189 (240)</t>
  </si>
  <si>
    <t>- Throat Chop</t>
  </si>
  <si>
    <t>Speed Stat: 181 (237)</t>
  </si>
  <si>
    <t>Speed Stat: 222 (278)</t>
  </si>
  <si>
    <t>Hydrapple</t>
  </si>
  <si>
    <t>Armarouge</t>
  </si>
  <si>
    <t>Tyranitar-Mega</t>
  </si>
  <si>
    <t>Bzse Stat</t>
  </si>
  <si>
    <t>HP: 106</t>
  </si>
  <si>
    <t>Mega Launcher</t>
  </si>
  <si>
    <t>Unnerve</t>
  </si>
  <si>
    <t>Atk: 164</t>
  </si>
  <si>
    <t>Tyranitarite</t>
  </si>
  <si>
    <t>- Fickle Beam</t>
  </si>
  <si>
    <t>- Armor Cannon</t>
  </si>
  <si>
    <t>Spe: 44</t>
  </si>
  <si>
    <t>Spe: 71</t>
  </si>
  <si>
    <t>Speed Stat: 99 (149)</t>
  </si>
  <si>
    <t>Speed Stat: 163 (220)</t>
  </si>
  <si>
    <t>Speed Stat: 157 (212)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</si>
  <si>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theme="1"/>
        <sz val="16.0"/>
      </rPr>
      <t xml:space="preserve"> </t>
    </r>
  </si>
  <si>
    <t>Ferrothorn</t>
  </si>
  <si>
    <t>Ceruledge</t>
  </si>
  <si>
    <t>Primarina</t>
  </si>
  <si>
    <t>Relaxed</t>
  </si>
  <si>
    <t>Iron Barbs</t>
  </si>
  <si>
    <t>Atk: 94</t>
  </si>
  <si>
    <t>Atk: 74</t>
  </si>
  <si>
    <t>Quick Claw</t>
  </si>
  <si>
    <t>Def: 74</t>
  </si>
  <si>
    <t>- Gyro Ball</t>
  </si>
  <si>
    <t>SpA: 54</t>
  </si>
  <si>
    <t>- Bitter Blade</t>
  </si>
  <si>
    <t>SpA: 126</t>
  </si>
  <si>
    <t>- Power Whip</t>
  </si>
  <si>
    <t>SpD: 116</t>
  </si>
  <si>
    <t>- Stealth Rocks</t>
  </si>
  <si>
    <t>Speed Stat: 54</t>
  </si>
  <si>
    <t>Speed Stat: 165 (216)</t>
  </si>
  <si>
    <t>Speed Stat: 125 (176)</t>
  </si>
  <si>
    <t>Wobbuffet</t>
  </si>
  <si>
    <t>Mienshao</t>
  </si>
  <si>
    <t>Salamence-Mega</t>
  </si>
  <si>
    <t>HP: 190</t>
  </si>
  <si>
    <t>Atk: 33</t>
  </si>
  <si>
    <t>-&gt; Aerilate</t>
  </si>
  <si>
    <t>Salamencite</t>
  </si>
  <si>
    <t>- Encore</t>
  </si>
  <si>
    <t>SpA: 33</t>
  </si>
  <si>
    <t>- Counter</t>
  </si>
  <si>
    <t>SpD: 58</t>
  </si>
  <si>
    <t>- Mirror Coat</t>
  </si>
  <si>
    <t>Speed Stat: 82</t>
  </si>
  <si>
    <t>Speed Stat: 216 (272)</t>
  </si>
  <si>
    <t>Speed Stat: 243 (299)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</si>
  <si>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theme="1"/>
        <sz val="16.0"/>
      </rPr>
      <t xml:space="preserve"> </t>
    </r>
  </si>
  <si>
    <t>Team Aqua Grunt #1 - Slateport Museum (Back to Back)</t>
  </si>
  <si>
    <t xml:space="preserve">Lokix
</t>
  </si>
  <si>
    <t xml:space="preserve">Qwilfish
</t>
  </si>
  <si>
    <t>HP: 71</t>
  </si>
  <si>
    <t>Atk: 102</t>
  </si>
  <si>
    <t>Wacan Berry</t>
  </si>
  <si>
    <t>- First Impression</t>
  </si>
  <si>
    <t>SpA: 52</t>
  </si>
  <si>
    <t>- Lunge</t>
  </si>
  <si>
    <t>- Waterfall</t>
  </si>
  <si>
    <t>Spe: 92</t>
  </si>
  <si>
    <t>Speed Stat: 69</t>
  </si>
  <si>
    <t>- Revenge</t>
  </si>
  <si>
    <t>Speed Stat: 67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</si>
  <si>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https://pokepast.es/3201f4b535580b1f</t>
    </r>
  </si>
  <si>
    <t>Team Aqua Grunt #2 - Slateport Museum (Back to Back)</t>
  </si>
  <si>
    <t xml:space="preserve">Golisopod
</t>
  </si>
  <si>
    <t xml:space="preserve">Palpitoad
</t>
  </si>
  <si>
    <t xml:space="preserve">Qwilfish-Hisui
</t>
  </si>
  <si>
    <t>Emergency Exit</t>
  </si>
  <si>
    <t>Spe: 69</t>
  </si>
  <si>
    <t>- Fell Stinger</t>
  </si>
  <si>
    <t>- Leech Life</t>
  </si>
  <si>
    <t>- Uproar</t>
  </si>
  <si>
    <t>Speed Stat: 57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</si>
  <si>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https://pokepast.es/6614e7efc18ec689</t>
    </r>
  </si>
  <si>
    <t>Pokefan Isabel &amp; Kaleb (Double Battle) - Route 110</t>
  </si>
  <si>
    <t xml:space="preserve">(Lead Slot 1)
Plusle
</t>
  </si>
  <si>
    <t xml:space="preserve">Mantine
</t>
  </si>
  <si>
    <t>Transistor</t>
  </si>
  <si>
    <t>Magnet</t>
  </si>
  <si>
    <t>- Signal beam</t>
  </si>
  <si>
    <t>SpD: 140</t>
  </si>
  <si>
    <t>Speed Stat: 84</t>
  </si>
  <si>
    <t xml:space="preserve">(Lead Slot 2)
Minun
</t>
  </si>
  <si>
    <t xml:space="preserve">Rhydon
</t>
  </si>
  <si>
    <t>Galvanize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</si>
  <si>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https://pokepast.es/1d8e0f925c0c9a8a</t>
    </r>
  </si>
  <si>
    <r>
      <rPr>
        <rFont val="Nunito"/>
        <b/>
        <i/>
        <color rgb="FFFFFFFF"/>
        <sz val="21.0"/>
      </rPr>
      <t xml:space="preserve">Rival Fight (Brendan / May) - Route 110 (If You Chose </t>
    </r>
    <r>
      <rPr>
        <rFont val="Nunito"/>
        <b/>
        <i/>
        <color rgb="FF3C78D8"/>
        <sz val="21.0"/>
      </rPr>
      <t>Water</t>
    </r>
    <r>
      <rPr>
        <rFont val="Nunito"/>
        <b/>
        <i/>
        <color rgb="FFFFFFFF"/>
        <sz val="21.0"/>
      </rPr>
      <t xml:space="preserve"> Starter)</t>
    </r>
  </si>
  <si>
    <t xml:space="preserve">Crobat
</t>
  </si>
  <si>
    <t xml:space="preserve">Dragonair
</t>
  </si>
  <si>
    <t xml:space="preserve">Gorebyss
</t>
  </si>
  <si>
    <t>HP: 61</t>
  </si>
  <si>
    <t>Shed Skin</t>
  </si>
  <si>
    <t>Atk: 84</t>
  </si>
  <si>
    <t>Dazzling</t>
  </si>
  <si>
    <t>SpA: 104</t>
  </si>
  <si>
    <t>- Dragon Rage</t>
  </si>
  <si>
    <t>Speed Stat: 104</t>
  </si>
  <si>
    <t>Speed Stat: 82 (90)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</si>
  <si>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https://pokepast.es/ec4d470d6ace1b32</t>
    </r>
  </si>
  <si>
    <r>
      <rPr>
        <rFont val="Nunito"/>
        <b/>
        <i/>
        <color rgb="FFFFFFFF"/>
        <sz val="21.0"/>
      </rPr>
      <t xml:space="preserve">Rival Fight (Brendan / May) - Route 110 (If You Chose </t>
    </r>
    <r>
      <rPr>
        <rFont val="Nunito"/>
        <b/>
        <i/>
        <color rgb="FF38761D"/>
        <sz val="21.0"/>
      </rPr>
      <t xml:space="preserve">Grass </t>
    </r>
    <r>
      <rPr>
        <rFont val="Nunito"/>
        <b/>
        <i/>
        <color rgb="FFFFFFFF"/>
        <sz val="21.0"/>
      </rPr>
      <t>Starter)</t>
    </r>
  </si>
  <si>
    <t xml:space="preserve">Metang
</t>
  </si>
  <si>
    <t xml:space="preserve">Whimsicott
</t>
  </si>
  <si>
    <t>Atk: 67</t>
  </si>
  <si>
    <t>- Metal Claw</t>
  </si>
  <si>
    <t>- Flame Burst</t>
  </si>
  <si>
    <t>Speed Stat: 50 (56)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</si>
  <si>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https://pokepast.es/05c7466d04355502</t>
    </r>
  </si>
  <si>
    <r>
      <rPr>
        <rFont val="Nunito"/>
        <b/>
        <i/>
        <color rgb="FFFFFFFF"/>
        <sz val="22.0"/>
      </rPr>
      <t xml:space="preserve">Rival Fight (Brendan / May) - Route 110 (If You Chose </t>
    </r>
    <r>
      <rPr>
        <rFont val="Nunito"/>
        <b/>
        <i/>
        <color rgb="FFE69138"/>
        <sz val="22.0"/>
      </rPr>
      <t>Fire</t>
    </r>
    <r>
      <rPr>
        <rFont val="Nunito"/>
        <b/>
        <i/>
        <color rgb="FF38761D"/>
        <sz val="22.0"/>
      </rPr>
      <t xml:space="preserve"> </t>
    </r>
    <r>
      <rPr>
        <rFont val="Nunito"/>
        <b/>
        <i/>
        <color rgb="FFFFFFFF"/>
        <sz val="22.0"/>
      </rPr>
      <t>Starter)</t>
    </r>
  </si>
  <si>
    <t xml:space="preserve">Sliggoo-Hisui
</t>
  </si>
  <si>
    <t>HP: 58</t>
  </si>
  <si>
    <t>Immunity</t>
  </si>
  <si>
    <t>Def: 83</t>
  </si>
  <si>
    <t xml:space="preserve">- Dragon Breath </t>
  </si>
  <si>
    <t>- Flame Wheel</t>
  </si>
  <si>
    <t>SpD: 113</t>
  </si>
  <si>
    <t>- Will-o-Wisp</t>
  </si>
  <si>
    <t>- Covet</t>
  </si>
  <si>
    <t>Speed Stat: 39</t>
  </si>
  <si>
    <t>Speed Stat: 41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</si>
  <si>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https://pokepast.es/8a86fc569758944e</t>
    </r>
  </si>
  <si>
    <t>Collector Edwin - Route 110</t>
  </si>
  <si>
    <t xml:space="preserve">Ludicolo
</t>
  </si>
  <si>
    <t xml:space="preserve">Stoutland
</t>
  </si>
  <si>
    <t xml:space="preserve">Clodsire
</t>
  </si>
  <si>
    <t>Coba Berry</t>
  </si>
  <si>
    <t>- Retaliate</t>
  </si>
  <si>
    <t>Speed Stat: 66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</si>
  <si>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https://pokepast.es/422cd125e10ef628</t>
    </r>
  </si>
  <si>
    <t>Guitarist Joseph - Route 110</t>
  </si>
  <si>
    <t xml:space="preserve">Slowbro-Galar
</t>
  </si>
  <si>
    <t xml:space="preserve">Crabominable
</t>
  </si>
  <si>
    <t xml:space="preserve">Shiftry
</t>
  </si>
  <si>
    <t>Quick Draw</t>
  </si>
  <si>
    <t>Atk: 132</t>
  </si>
  <si>
    <t>Wind Rider</t>
  </si>
  <si>
    <t>Def: 77</t>
  </si>
  <si>
    <t>- Razor Leaf</t>
  </si>
  <si>
    <t>- Venoshock</t>
  </si>
  <si>
    <t>Speed Stat: 33</t>
  </si>
  <si>
    <t xml:space="preserve">Lanturn
</t>
  </si>
  <si>
    <t>- Shock Wave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</si>
  <si>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https://pokepast.es/87232b5d66841d00</t>
    </r>
  </si>
  <si>
    <t>Psychic Edward - Route 110</t>
  </si>
  <si>
    <t xml:space="preserve">Dachsbun
</t>
  </si>
  <si>
    <t xml:space="preserve">Mudsdale
</t>
  </si>
  <si>
    <t xml:space="preserve">Crygonal
</t>
  </si>
  <si>
    <t>Well-Baked Body</t>
  </si>
  <si>
    <t>Stamina</t>
  </si>
  <si>
    <t>Pixie Plate</t>
  </si>
  <si>
    <t>Never-Melt Ice</t>
  </si>
  <si>
    <t>- Freeze-Dry</t>
  </si>
  <si>
    <t>- Dig</t>
  </si>
  <si>
    <t>Speed Stat: 75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</si>
  <si>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https://pokepast.es/612892c800e05a77</t>
    </r>
  </si>
  <si>
    <t>Triathlete Alyssa - Route 110</t>
  </si>
  <si>
    <t xml:space="preserve">Exeggutor-Alola
</t>
  </si>
  <si>
    <t xml:space="preserve">Heatmor
</t>
  </si>
  <si>
    <t xml:space="preserve">Bellibolt
</t>
  </si>
  <si>
    <t>Electromorphosis</t>
  </si>
  <si>
    <t>Atk: 64</t>
  </si>
  <si>
    <t>Yache Berry</t>
  </si>
  <si>
    <t>Charcoal</t>
  </si>
  <si>
    <t>Def: 66</t>
  </si>
  <si>
    <t>SpA: 103</t>
  </si>
  <si>
    <t>- Seed Bomb</t>
  </si>
  <si>
    <t>- Egg Bomb</t>
  </si>
  <si>
    <t>- Muddy Water</t>
  </si>
  <si>
    <t>Speed Stat: 42</t>
  </si>
  <si>
    <t>Speed Stat: 83</t>
  </si>
  <si>
    <t>- Slack Off</t>
  </si>
  <si>
    <t xml:space="preserve">Machoke
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</si>
  <si>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https://pokepast.es/137cb7f65c26583c</t>
    </r>
  </si>
  <si>
    <t>Breeder Ezekiel - Route 117 (Optional)</t>
  </si>
  <si>
    <t xml:space="preserve">Loudred
</t>
  </si>
  <si>
    <t xml:space="preserve">Pignite
</t>
  </si>
  <si>
    <t xml:space="preserve">Orbeetle
</t>
  </si>
  <si>
    <t>Highest Lv -4</t>
  </si>
  <si>
    <t>HP: 84</t>
  </si>
  <si>
    <t>Atk: 71</t>
  </si>
  <si>
    <t>Atk: 93</t>
  </si>
  <si>
    <t>Swarm</t>
  </si>
  <si>
    <t>Def: 43</t>
  </si>
  <si>
    <t>SpA: 71</t>
  </si>
  <si>
    <t>SpD: 43</t>
  </si>
  <si>
    <t>Spe: 48</t>
  </si>
  <si>
    <t>Speed Stat: 43 (62)</t>
  </si>
  <si>
    <t>Speed Stat: 47 (66)</t>
  </si>
  <si>
    <t>- Confuse Ray</t>
  </si>
  <si>
    <t>Speed Stat: 68</t>
  </si>
  <si>
    <t xml:space="preserve">Flamigo
</t>
  </si>
  <si>
    <t xml:space="preserve">Spiritomb
</t>
  </si>
  <si>
    <t>HP: 92</t>
  </si>
  <si>
    <t>Scrappy</t>
  </si>
  <si>
    <t>Atk: 92</t>
  </si>
  <si>
    <t>Fighting Gem</t>
  </si>
  <si>
    <t>SpA: 92</t>
  </si>
  <si>
    <t>- Acrobatics</t>
  </si>
  <si>
    <t>SpD: 74</t>
  </si>
  <si>
    <t>- Hex</t>
  </si>
  <si>
    <t xml:space="preserve">- Roost </t>
  </si>
  <si>
    <t>Speed Stat: 74 (95)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</si>
  <si>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</rPr>
      <t>https://pokepast.es/6df493e3db49f584</t>
    </r>
  </si>
  <si>
    <t>Breeder Lydia - Route 117 (Optional)</t>
  </si>
  <si>
    <t xml:space="preserve">Glimmet
</t>
  </si>
  <si>
    <t xml:space="preserve">Bayleef
</t>
  </si>
  <si>
    <t xml:space="preserve">Seviper
</t>
  </si>
  <si>
    <t>Access to TM Hidden Power before Wattson</t>
  </si>
  <si>
    <t>Access to Fantina before Wattson</t>
  </si>
  <si>
    <t>HP: 48</t>
  </si>
  <si>
    <t>Atk: 35</t>
  </si>
  <si>
    <t>Merciless</t>
  </si>
  <si>
    <t>Poison Barb</t>
  </si>
  <si>
    <t>Speed Stat: 50</t>
  </si>
  <si>
    <t>Speed Stat: 71 (92)</t>
  </si>
  <si>
    <t xml:space="preserve">Miltank
</t>
  </si>
  <si>
    <t xml:space="preserve">Sneasel-Hisui
</t>
  </si>
  <si>
    <t>Poison Touch</t>
  </si>
  <si>
    <t>- Milk Drink</t>
  </si>
  <si>
    <t>Speed Stat: 81 (102)</t>
  </si>
  <si>
    <t>Speed Stat: 91 (112)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</si>
  <si>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https://pokepast.es/6267fb9ee04d1887</t>
    </r>
  </si>
  <si>
    <t>Fantina - Route 117 (Optional)</t>
  </si>
  <si>
    <t>Speed Stat: 65 (92)</t>
  </si>
  <si>
    <t>Speed Stat: 95 (125)</t>
  </si>
  <si>
    <t>Speed Stat: 122 (151)</t>
  </si>
  <si>
    <t>Speed Stat: 92 (123)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</si>
  <si>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https://pokepast.es/2188a0995a3f653d</t>
    </r>
  </si>
  <si>
    <t>Wally - Mauville City</t>
  </si>
  <si>
    <t xml:space="preserve">Drednaw
</t>
  </si>
  <si>
    <t xml:space="preserve">Kricketune
</t>
  </si>
  <si>
    <t>Def: 71</t>
  </si>
  <si>
    <t>SpA: 48</t>
  </si>
  <si>
    <t>Spe: 74</t>
  </si>
  <si>
    <t xml:space="preserve">Gardevoir
</t>
  </si>
  <si>
    <t>- Psychic Noise</t>
  </si>
  <si>
    <t>- Magical Leaf</t>
  </si>
  <si>
    <t>Speed Stat: 72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</si>
  <si>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https://pokepast.es/2c241940c4368a08</t>
    </r>
  </si>
  <si>
    <t>Wattson</t>
  </si>
  <si>
    <t>Intimidate/Strong Jaw</t>
  </si>
  <si>
    <t>Luxrayite</t>
  </si>
  <si>
    <r>
      <rPr>
        <rFont val="Nunito"/>
        <b/>
        <i/>
        <color rgb="FFFFFFFF"/>
        <sz val="16.0"/>
      </rPr>
      <t xml:space="preserve">Poke Paste: </t>
    </r>
    <r>
      <rPr>
        <rFont val="Nunito"/>
      </rPr>
      <t xml:space="preserve"> </t>
    </r>
    <r>
      <rPr>
        <rFont val="Nunito"/>
        <b/>
        <i/>
        <color rgb="FF1155CC"/>
        <sz val="16.0"/>
        <u/>
      </rPr>
      <t>https://pokepast.es/ba62f04eb44c4ad5</t>
    </r>
  </si>
  <si>
    <t>Ursula - Verdanturf Town (Double Battle) (Optional)</t>
  </si>
  <si>
    <t xml:space="preserve">Oricorio-Sensu
</t>
  </si>
  <si>
    <t>TM Calm Mind</t>
  </si>
  <si>
    <t>TM Bulk Up</t>
  </si>
  <si>
    <t>Oricorio-Baile</t>
  </si>
  <si>
    <t>Oricorio-Pa'u</t>
  </si>
  <si>
    <t>TM Power-up Punch</t>
  </si>
  <si>
    <t>TM Charge Beam</t>
  </si>
  <si>
    <t>TM Rock Polish</t>
  </si>
  <si>
    <t>TM Flame Charge</t>
  </si>
  <si>
    <t>TM Trailblaze</t>
  </si>
  <si>
    <t>TM Work Up</t>
  </si>
  <si>
    <t>Dancer</t>
  </si>
  <si>
    <t>- Revelation Dance</t>
  </si>
  <si>
    <t>Spe: 93</t>
  </si>
  <si>
    <t>Speed Stat: 107 (137)</t>
  </si>
  <si>
    <t>The level cap used for speed calculation the was 44</t>
  </si>
  <si>
    <t xml:space="preserve">Oricorio-Pom Pom
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</si>
  <si>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https://pokepast.es/92a809a27b3bcaba</t>
    </r>
  </si>
  <si>
    <t>Gardenia - Petalburg Woods (Post 3rd Gym Badge) (Optional)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</si>
  <si>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</rPr>
      <t>https://pokepast.es/6d5527f70d58d481</t>
    </r>
  </si>
  <si>
    <t>Dawn - Route 111</t>
  </si>
  <si>
    <t xml:space="preserve">Lopunny
</t>
  </si>
  <si>
    <t xml:space="preserve">Noivern
</t>
  </si>
  <si>
    <t xml:space="preserve">Tsareena
</t>
  </si>
  <si>
    <t>HP: 72</t>
  </si>
  <si>
    <t>Def: 98</t>
  </si>
  <si>
    <t>- Aeroblast</t>
  </si>
  <si>
    <t>- Trop Kick</t>
  </si>
  <si>
    <t>SpD: 96</t>
  </si>
  <si>
    <t>SpD: 98</t>
  </si>
  <si>
    <t>Spe: 123</t>
  </si>
  <si>
    <t>- High Jump Kick</t>
  </si>
  <si>
    <t>Speed Stat: 116 (145)</t>
  </si>
  <si>
    <t>Speed Stat: 133 (161)</t>
  </si>
  <si>
    <t>Speed Stat: 85 (114)</t>
  </si>
  <si>
    <t xml:space="preserve">Chandelure
</t>
  </si>
  <si>
    <t xml:space="preserve">Empoleon-Mega D
</t>
  </si>
  <si>
    <t>HP: 118</t>
  </si>
  <si>
    <t>Empoleonite D</t>
  </si>
  <si>
    <t xml:space="preserve">- Surf </t>
  </si>
  <si>
    <t>SpA: 131</t>
  </si>
  <si>
    <t>SpD: 157</t>
  </si>
  <si>
    <t>Speed Stat: 93 (122)</t>
  </si>
  <si>
    <r>
      <rPr>
        <rFont val="Nunito"/>
        <b/>
        <i/>
        <color rgb="FFFFFFFF"/>
        <sz val="16.0"/>
      </rPr>
      <t xml:space="preserve">Poke Paste: </t>
    </r>
    <r>
      <rPr>
        <rFont val="Nunito"/>
        <b/>
        <i/>
        <color rgb="FF1155CC"/>
        <sz val="16.0"/>
        <u/>
      </rPr>
      <t>https://pokepast.es/7b5a08d06cb73b94</t>
    </r>
  </si>
  <si>
    <t>Hiker Trent - Route 112</t>
  </si>
  <si>
    <t xml:space="preserve">Avalugg-Hisui
</t>
  </si>
  <si>
    <t xml:space="preserve">Runerigus
</t>
  </si>
  <si>
    <t xml:space="preserve">Turtonator
</t>
  </si>
  <si>
    <t>Shadow Shield</t>
  </si>
  <si>
    <t>Dauntless Shield</t>
  </si>
  <si>
    <t>Def: 184</t>
  </si>
  <si>
    <t>SpA: 34</t>
  </si>
  <si>
    <t>SpD: 36</t>
  </si>
  <si>
    <t>Spe: 28</t>
  </si>
  <si>
    <t>Spe: 36</t>
  </si>
  <si>
    <t>Speed Stat: 43</t>
  </si>
  <si>
    <t>Speed Stat: 48</t>
  </si>
  <si>
    <t>Speed Stat: 66 (94)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</si>
  <si>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https://pokepast.es/a3d83cc547475650</t>
    </r>
  </si>
  <si>
    <t>Black Belt Daisuke - Route 111 (Optional)</t>
  </si>
  <si>
    <t xml:space="preserve">Granbull
</t>
  </si>
  <si>
    <t xml:space="preserve">Krookodile
</t>
  </si>
  <si>
    <t xml:space="preserve">Hitmontop
</t>
  </si>
  <si>
    <t>Loaded Dice</t>
  </si>
  <si>
    <t>Kicking Shoes</t>
  </si>
  <si>
    <t>Protective Pads</t>
  </si>
  <si>
    <t>Wide Lens</t>
  </si>
  <si>
    <t>- Triple Kick</t>
  </si>
  <si>
    <t>- Jaw Lock</t>
  </si>
  <si>
    <t>Speed Stat: 55 (82)</t>
  </si>
  <si>
    <t>Speed Stat: 104 (133)</t>
  </si>
  <si>
    <t>Speed Stat: 85 (115)</t>
  </si>
  <si>
    <t xml:space="preserve">Hitmonchan
</t>
  </si>
  <si>
    <t xml:space="preserve">Hitmonlee
</t>
  </si>
  <si>
    <t>Speed Stat: 83 (110)</t>
  </si>
  <si>
    <t>Speed Stat: 102 (132)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</si>
  <si>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https://pokepast.es/96fac16f268087e7</t>
    </r>
  </si>
  <si>
    <t>Parasol Madeline - Route 113</t>
  </si>
  <si>
    <t xml:space="preserve">Sneasler
</t>
  </si>
  <si>
    <t xml:space="preserve">Honchkrow
</t>
  </si>
  <si>
    <t xml:space="preserve">Palossand
</t>
  </si>
  <si>
    <t>Super Luck</t>
  </si>
  <si>
    <t>Scope Lens</t>
  </si>
  <si>
    <t>Def: 52</t>
  </si>
  <si>
    <t>- Dire Claw</t>
  </si>
  <si>
    <t>SpD: 52</t>
  </si>
  <si>
    <t>Spe: 96</t>
  </si>
  <si>
    <t>- Shore Up</t>
  </si>
  <si>
    <t>Speed Stat: 127 (155)</t>
  </si>
  <si>
    <t>Speed Stat: 96 (122)</t>
  </si>
  <si>
    <t xml:space="preserve">Heracross-Mega
</t>
  </si>
  <si>
    <t>Skill Link</t>
  </si>
  <si>
    <t>Atk: 185</t>
  </si>
  <si>
    <t>Heracronite</t>
  </si>
  <si>
    <t>- Arm Thrust</t>
  </si>
  <si>
    <t>- Pin Missile</t>
  </si>
  <si>
    <t>Speed Stat: 81 (107)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</si>
  <si>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https://pokepast.es/8b56b3481a5b58d5</t>
    </r>
  </si>
  <si>
    <t>Tori and Tia - Route 113 (True Double Battle)</t>
  </si>
  <si>
    <t xml:space="preserve">(Lead Slot 1)
Floatzel
</t>
  </si>
  <si>
    <t xml:space="preserve">(Lead Slot 2)
Raichu
</t>
  </si>
  <si>
    <t xml:space="preserve">Ribombee
</t>
  </si>
  <si>
    <t>Shield Dust</t>
  </si>
  <si>
    <t>- Zippy Zap</t>
  </si>
  <si>
    <t>Spe: 115</t>
  </si>
  <si>
    <t>Spe: 124</t>
  </si>
  <si>
    <t>Speed Stat: 125 (155)</t>
  </si>
  <si>
    <t>Speed Stat: 121 (149)</t>
  </si>
  <si>
    <t>Speed Stat: 130 (159)</t>
  </si>
  <si>
    <t xml:space="preserve">Gumshoos
</t>
  </si>
  <si>
    <t>HP: 98</t>
  </si>
  <si>
    <t>Speed Stat: 54 (80)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</si>
  <si>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https://pokepast.es/8cc861ea0aeb2d82</t>
    </r>
  </si>
  <si>
    <t>Fisherman Kai - Route 114 (Permanent Snow)</t>
  </si>
  <si>
    <t xml:space="preserve">Slowking
</t>
  </si>
  <si>
    <t xml:space="preserve">Dewgong
</t>
  </si>
  <si>
    <t xml:space="preserve">Weavile
</t>
  </si>
  <si>
    <t>Ice Body</t>
  </si>
  <si>
    <t>- Blizzard</t>
  </si>
  <si>
    <t>Speed Stat: 43 (69)</t>
  </si>
  <si>
    <t>- Sleep Talk</t>
  </si>
  <si>
    <t>Speed Stat: 76 (103)</t>
  </si>
  <si>
    <t>Speed Stat: 135 163)</t>
  </si>
  <si>
    <t xml:space="preserve">Aurorus
</t>
  </si>
  <si>
    <t>HP: 123</t>
  </si>
  <si>
    <t>SpA: 99</t>
  </si>
  <si>
    <t>Spe: 54</t>
  </si>
  <si>
    <t>Speed Stat: 66 (93)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</si>
  <si>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https://pokepast.es/7cf534aa07fd0b82</t>
    </r>
  </si>
  <si>
    <t>Fisherman Claude - Route 114 (Permanent Snow)</t>
  </si>
  <si>
    <t xml:space="preserve">Beartic
</t>
  </si>
  <si>
    <t xml:space="preserve">Arctovish
</t>
  </si>
  <si>
    <t xml:space="preserve">Cloyster
</t>
  </si>
  <si>
    <t>- Fishous Rend</t>
  </si>
  <si>
    <t>- Icicle Spear</t>
  </si>
  <si>
    <t xml:space="preserve">- Crunch </t>
  </si>
  <si>
    <t>Speed Stat: 66 (94)
Snow Up: 132 (188)</t>
  </si>
  <si>
    <t>Speed Stat: 85 (111)
Snow Up: 170 (222)</t>
  </si>
  <si>
    <t>- Hydro Pump</t>
  </si>
  <si>
    <t xml:space="preserve">Speed Stat: 83 (113)
</t>
  </si>
  <si>
    <t xml:space="preserve">Araquanid
</t>
  </si>
  <si>
    <t>Water Bubble</t>
  </si>
  <si>
    <t>Def: 92</t>
  </si>
  <si>
    <t>SpD: 132</t>
  </si>
  <si>
    <t>Spe: 42</t>
  </si>
  <si>
    <t>Speed Stat: 53 (79)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</si>
  <si>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https://pokepast.es/ce2afe5e16292ca2</t>
    </r>
  </si>
  <si>
    <t>Hiker Lucas - Route 114 (Permanent Snow)</t>
  </si>
  <si>
    <t xml:space="preserve">Lunatone
</t>
  </si>
  <si>
    <t xml:space="preserve">Eiscue
</t>
  </si>
  <si>
    <t xml:space="preserve">Ninetales-Alola
</t>
  </si>
  <si>
    <t>Ice Face</t>
  </si>
  <si>
    <t>Salac Berry</t>
  </si>
  <si>
    <t>Def: 110 / 70</t>
  </si>
  <si>
    <t>Light Clay</t>
  </si>
  <si>
    <t>- Belly Drum</t>
  </si>
  <si>
    <t>SpD: 90 / 50</t>
  </si>
  <si>
    <t>- Hypnosis</t>
  </si>
  <si>
    <t>Spe: 50 / 130</t>
  </si>
  <si>
    <t>- Aurora Veil</t>
  </si>
  <si>
    <t>Speed Stat: 118 (149)</t>
  </si>
  <si>
    <t>Salac Proc: 99 (141)</t>
  </si>
  <si>
    <t>Ability Proc: 139 (168)</t>
  </si>
  <si>
    <t>Ability + Salac Proc: 208 (252)</t>
  </si>
  <si>
    <t xml:space="preserve">Toxicroak
</t>
  </si>
  <si>
    <t xml:space="preserve">Arctozolt
</t>
  </si>
  <si>
    <t>Dry Skin</t>
  </si>
  <si>
    <t>Atk: 106</t>
  </si>
  <si>
    <t>- Bolt Beak</t>
  </si>
  <si>
    <t>- Pluck</t>
  </si>
  <si>
    <t>Speed Stat: 97 (126)</t>
  </si>
  <si>
    <t>Speed Stat: 70 (99)
Snow Up: 140 (198)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</si>
  <si>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https://pokepast.es/d0bee84cd5d6169e</t>
    </r>
  </si>
  <si>
    <t>Camper Charlotte - Route 114 (Permanent Snow)</t>
  </si>
  <si>
    <t xml:space="preserve">Darmanitan-Galar
</t>
  </si>
  <si>
    <t xml:space="preserve">Golem
</t>
  </si>
  <si>
    <t xml:space="preserve">Tatsugiri
</t>
  </si>
  <si>
    <t>Gorilla Tactics</t>
  </si>
  <si>
    <t>Spe: 82</t>
  </si>
  <si>
    <t>Speed Stat: 106 (136)
Scarfed: 159 (204)</t>
  </si>
  <si>
    <t xml:space="preserve">Speed Stat: 55
</t>
  </si>
  <si>
    <t>- Nasty Plot</t>
  </si>
  <si>
    <t xml:space="preserve">Speed Stat: 94 (124)
</t>
  </si>
  <si>
    <t xml:space="preserve">Froslass
</t>
  </si>
  <si>
    <t xml:space="preserve">Glalie-Mega
</t>
  </si>
  <si>
    <t>Glalitite</t>
  </si>
  <si>
    <t>Speed Stat: 114 (144)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</si>
  <si>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https://pokepast.es/c0aae7680b0c465a</t>
    </r>
  </si>
  <si>
    <t>Magma Admin Courtney &amp; Grunt - Mt. Chimney (Double Battle)</t>
  </si>
  <si>
    <t xml:space="preserve">(Lead Slot 1)
Cradily
</t>
  </si>
  <si>
    <t xml:space="preserve">Bombirdier
</t>
  </si>
  <si>
    <t xml:space="preserve">Iron Thorns
</t>
  </si>
  <si>
    <t>Rocky Payload</t>
  </si>
  <si>
    <t>Atk: 103</t>
  </si>
  <si>
    <t>Atk: 134</t>
  </si>
  <si>
    <t>SpD: 84</t>
  </si>
  <si>
    <t>Speed Stat: 94 (124)</t>
  </si>
  <si>
    <t>Speed Stat: 80 (107)</t>
  </si>
  <si>
    <t xml:space="preserve">(Lead Slot 2)
Centiskorch-Mega
</t>
  </si>
  <si>
    <t xml:space="preserve">Serperior
</t>
  </si>
  <si>
    <t xml:space="preserve">Tauros-Paldea-Blaze
</t>
  </si>
  <si>
    <t>Mountaineer</t>
  </si>
  <si>
    <t>Contrary</t>
  </si>
  <si>
    <t>Centiskite</t>
  </si>
  <si>
    <t>- Fire Lash</t>
  </si>
  <si>
    <t>- Leaf Storm</t>
  </si>
  <si>
    <t>- Glare</t>
  </si>
  <si>
    <t>- Raging Bull</t>
  </si>
  <si>
    <t>Spe: 113</t>
  </si>
  <si>
    <t>Speed Stat: 126 (156)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</si>
  <si>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https://pokepast.es/86b590ab07b6b6da</t>
    </r>
  </si>
  <si>
    <t>Magma Admin Tabitha - Mt. Chimney</t>
  </si>
  <si>
    <t xml:space="preserve">Emboar
</t>
  </si>
  <si>
    <t xml:space="preserve">Arcanine-Hisui
</t>
  </si>
  <si>
    <t xml:space="preserve">Conkeldurr
</t>
  </si>
  <si>
    <t>HP: 110</t>
  </si>
  <si>
    <t>Bull Rush</t>
  </si>
  <si>
    <t>Atk: 123</t>
  </si>
  <si>
    <t>Speed Stat: 75 (103)</t>
  </si>
  <si>
    <t>Speed Stat: 104 (134)</t>
  </si>
  <si>
    <t>Speed Stat: 57 (84)</t>
  </si>
  <si>
    <t>Bull Rush Up: 112 (154)</t>
  </si>
  <si>
    <t xml:space="preserve">Salazzle
</t>
  </si>
  <si>
    <t xml:space="preserve">Houndoom-Mega
</t>
  </si>
  <si>
    <t>Corrosion</t>
  </si>
  <si>
    <t>Dark Aura</t>
  </si>
  <si>
    <t>Houndoominite</t>
  </si>
  <si>
    <t>SpA: 111</t>
  </si>
  <si>
    <t>Spe: 117</t>
  </si>
  <si>
    <t>Speed Stat: 129 (160)</t>
  </si>
  <si>
    <t>Speed Stat: 130 (161)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</si>
  <si>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https://pokepast.es/e8b5b778c0a7a24f</t>
    </r>
  </si>
  <si>
    <t>Magma Leader Maxie - Mt. Chimney</t>
  </si>
  <si>
    <t xml:space="preserve">Gigalith
</t>
  </si>
  <si>
    <t xml:space="preserve">Cacturne
</t>
  </si>
  <si>
    <t xml:space="preserve">Coalossal
</t>
  </si>
  <si>
    <t>Mild</t>
  </si>
  <si>
    <t>Steam Engine</t>
  </si>
  <si>
    <t>Custap Berry</t>
  </si>
  <si>
    <t>Speed Stat: 40 (68)</t>
  </si>
  <si>
    <t>Speed Stat: 67 (94)</t>
  </si>
  <si>
    <t xml:space="preserve">Hawlucha
</t>
  </si>
  <si>
    <t xml:space="preserve">Chi-Yu
</t>
  </si>
  <si>
    <t xml:space="preserve">Camerupt-Mega
</t>
  </si>
  <si>
    <t>Beads of Ruin</t>
  </si>
  <si>
    <t>Cameruptite</t>
  </si>
  <si>
    <t>SpA: 74</t>
  </si>
  <si>
    <t>Spe: 118</t>
  </si>
  <si>
    <t>Speed Stat: 134 (165)</t>
  </si>
  <si>
    <t>Speed Stat: 116 (147)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</si>
  <si>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https://pokepast.es/b682d3fa69d0b862</t>
    </r>
  </si>
  <si>
    <t>Maylene - Jagged Pass (Optional)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</si>
  <si>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https://pokepast.es/315a65f0405751d0</t>
    </r>
  </si>
  <si>
    <t>Infernite</t>
  </si>
  <si>
    <t>Speed Stat: 99</t>
  </si>
  <si>
    <t>Speed Stat: 61 (91)</t>
  </si>
  <si>
    <t>Speed Stat: 145 (177)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</si>
  <si>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https://pokepast.es/92efa6f1024413fb</t>
    </r>
  </si>
  <si>
    <t xml:space="preserve"> </t>
  </si>
  <si>
    <t>Psychic</t>
  </si>
  <si>
    <t>Fire</t>
  </si>
  <si>
    <t>Ground</t>
  </si>
  <si>
    <t>Fighting</t>
  </si>
  <si>
    <t>Dark</t>
  </si>
  <si>
    <t>Electric</t>
  </si>
  <si>
    <t>Steel</t>
  </si>
  <si>
    <t>Rock</t>
  </si>
  <si>
    <t>Normal</t>
  </si>
  <si>
    <t>Dragon</t>
  </si>
  <si>
    <t>Grass</t>
  </si>
  <si>
    <t>Ghost</t>
  </si>
  <si>
    <t>Poison</t>
  </si>
  <si>
    <t>Ice</t>
  </si>
  <si>
    <t>Water</t>
  </si>
  <si>
    <t>Bug</t>
  </si>
  <si>
    <t>Flying</t>
  </si>
  <si>
    <t>Winstrate Victor - Route 111 (Back to Back #1) (Optional)</t>
  </si>
  <si>
    <t xml:space="preserve">Boltund
</t>
  </si>
  <si>
    <t xml:space="preserve">Pidgeot-Mega
</t>
  </si>
  <si>
    <t>HP: 69</t>
  </si>
  <si>
    <t>Speed Stat: 170 (207)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</si>
  <si>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https://pokepast.es/946dbf745e743a17</t>
    </r>
  </si>
  <si>
    <t>Winstrate Victoria - Route 111 (Back to Back #2) (Optional)</t>
  </si>
  <si>
    <t xml:space="preserve">Cetitan
</t>
  </si>
  <si>
    <t xml:space="preserve">Slowbro-Mega
</t>
  </si>
  <si>
    <t>HP: 170</t>
  </si>
  <si>
    <t>Atk: 113</t>
  </si>
  <si>
    <t>Slowbronite</t>
  </si>
  <si>
    <t>Spe: 73</t>
  </si>
  <si>
    <t>Speed Stat: 102 (137)</t>
  </si>
  <si>
    <t>Speed Stat: 55 (89)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</si>
  <si>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https://pokepast.es/28c5b84854e3ec55</t>
    </r>
  </si>
  <si>
    <t>Winstrate Vivi - Route 111 (Back to Back #3) (Optional)</t>
  </si>
  <si>
    <t xml:space="preserve">Pelipper
</t>
  </si>
  <si>
    <t xml:space="preserve">Scizor-Mega
</t>
  </si>
  <si>
    <t>Sharp Beak</t>
  </si>
  <si>
    <t>Scizorite</t>
  </si>
  <si>
    <t>Speed Stat: 100 (137)</t>
  </si>
  <si>
    <t>Speed Stat: 114 (152)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</si>
  <si>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https://pokepast.es/203f5781dceacf6e</t>
    </r>
  </si>
  <si>
    <t>Winstrate Vicky - Route 111 (Back to Back #4) (Optional)</t>
  </si>
  <si>
    <t xml:space="preserve">Duraludon
</t>
  </si>
  <si>
    <t xml:space="preserve">Medicham-Mega
</t>
  </si>
  <si>
    <t>Alakazite</t>
  </si>
  <si>
    <t>Applite</t>
  </si>
  <si>
    <t>Aggronite</t>
  </si>
  <si>
    <t>Audinite</t>
  </si>
  <si>
    <t>Gardevoirite</t>
  </si>
  <si>
    <t>Mawilite</t>
  </si>
  <si>
    <t>Absolite</t>
  </si>
  <si>
    <t>Houndoomite</t>
  </si>
  <si>
    <t>Sharpedonite</t>
  </si>
  <si>
    <t>Pinsirite</t>
  </si>
  <si>
    <t>Coalossite</t>
  </si>
  <si>
    <t>Lopunnite</t>
  </si>
  <si>
    <t>Orbeetite</t>
  </si>
  <si>
    <t>Heavy Metal</t>
  </si>
  <si>
    <t>Medichamite</t>
  </si>
  <si>
    <t>Beedrilite</t>
  </si>
  <si>
    <t>Aerodactylite</t>
  </si>
  <si>
    <t xml:space="preserve">- Fake Out </t>
  </si>
  <si>
    <t>Glalite</t>
  </si>
  <si>
    <t>Galladite</t>
  </si>
  <si>
    <t>Abomasite</t>
  </si>
  <si>
    <t>Speed Stat: 115</t>
  </si>
  <si>
    <t>Speed Stat: 145 (182)</t>
  </si>
  <si>
    <t>Sandacondite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</si>
  <si>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https://pokepast.es/b49bb0027ac38cd1</t>
    </r>
  </si>
  <si>
    <t>Camper Celia - Route 111 (Permanent Sand)</t>
  </si>
  <si>
    <t xml:space="preserve">Gastrodon
</t>
  </si>
  <si>
    <t xml:space="preserve">Wyrdeer
</t>
  </si>
  <si>
    <t xml:space="preserve">Dracozolt
</t>
  </si>
  <si>
    <t>HP: 111</t>
  </si>
  <si>
    <t>HP: 103</t>
  </si>
  <si>
    <t>Sand Force</t>
  </si>
  <si>
    <t>Def: 68</t>
  </si>
  <si>
    <t>Safety Goggles</t>
  </si>
  <si>
    <t>- Clear Smog</t>
  </si>
  <si>
    <t xml:space="preserve">Speed Stat: 63 (97)
</t>
  </si>
  <si>
    <t xml:space="preserve">Speed Stat: 100 (137)
</t>
  </si>
  <si>
    <t>Speed Stat: 112 (149)
Sand Up: 224 (298)</t>
  </si>
  <si>
    <t xml:space="preserve">Mawile-Mega
</t>
  </si>
  <si>
    <t>Def: 125</t>
  </si>
  <si>
    <t>Speed Stat: 77 (111)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</si>
  <si>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https://pokepast.es/a31a01c002fa6770</t>
    </r>
  </si>
  <si>
    <t>Hiker Dusty - Route 111 (Permanent Sand)</t>
  </si>
  <si>
    <t xml:space="preserve">Dugtrio-Alola
</t>
  </si>
  <si>
    <t xml:space="preserve">Minior
</t>
  </si>
  <si>
    <t xml:space="preserve">Dracovish
</t>
  </si>
  <si>
    <t>Shields Down</t>
  </si>
  <si>
    <t>Atk: 60 / 100</t>
  </si>
  <si>
    <t>Def: 100 / 60</t>
  </si>
  <si>
    <t>SpA: 60 / 100</t>
  </si>
  <si>
    <t>SpD: 100 / 60</t>
  </si>
  <si>
    <t>Spe: 60 / 120</t>
  </si>
  <si>
    <t xml:space="preserve">Speed Stat: 154 (191)
</t>
  </si>
  <si>
    <t>Speed Stat: 94 (132)
Ability Proc: 166 (203)</t>
  </si>
  <si>
    <t xml:space="preserve">Aerodactyl-Mega
</t>
  </si>
  <si>
    <t>- Hone Claws</t>
  </si>
  <si>
    <t>Speed Stat: 205 (243)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</si>
  <si>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https://pokepast.es/5f17d8600d77b55e</t>
    </r>
  </si>
  <si>
    <t>Camper Drew &amp; Branden - Route 111 (Permanent Sand) (Double Battle)</t>
  </si>
  <si>
    <t>Excadrill
(Lead Slot 1)</t>
  </si>
  <si>
    <t xml:space="preserve">Sandy Shocks
</t>
  </si>
  <si>
    <t xml:space="preserve">Sandaconda-Mega
</t>
  </si>
  <si>
    <t>Aerilate</t>
  </si>
  <si>
    <t>Def: 160</t>
  </si>
  <si>
    <t>Spe: 88</t>
  </si>
  <si>
    <t>Speed Stat: 129 (168)
Sand Up: 258 (336)</t>
  </si>
  <si>
    <t xml:space="preserve">Speed Stat: 146 (183)
</t>
  </si>
  <si>
    <t>- Scale Shot</t>
  </si>
  <si>
    <t xml:space="preserve">Speed Stat: 122 (159)
</t>
  </si>
  <si>
    <t>Rotom-Mow
(Lead Slot 2)</t>
  </si>
  <si>
    <t xml:space="preserve">Mr. Rime
</t>
  </si>
  <si>
    <t>Screen Cleaner</t>
  </si>
  <si>
    <t>- Freeze Dry</t>
  </si>
  <si>
    <t>- Extremespeed</t>
  </si>
  <si>
    <t>Speed Stat: 127 (166)</t>
  </si>
  <si>
    <t>Speed Stat: 133 (170)</t>
  </si>
  <si>
    <t>- Teeter Dance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</si>
  <si>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https://pokepast.es/fbb10040a5832480</t>
    </r>
  </si>
  <si>
    <t>Wally - Route 110</t>
  </si>
  <si>
    <t xml:space="preserve">Galvantula
</t>
  </si>
  <si>
    <t xml:space="preserve">Corviknight
</t>
  </si>
  <si>
    <t>Atk: 87</t>
  </si>
  <si>
    <t>Speed Stat: 169 (206)</t>
  </si>
  <si>
    <t>Speed Stat: 154 (192)</t>
  </si>
  <si>
    <t>Speed Stat: 95</t>
  </si>
  <si>
    <t>Unburden 338 (412)</t>
  </si>
  <si>
    <t xml:space="preserve">Darmanitan
</t>
  </si>
  <si>
    <t xml:space="preserve">Wishiwashi-School
</t>
  </si>
  <si>
    <t xml:space="preserve">Gardevoir-Mega
</t>
  </si>
  <si>
    <t>Schooling</t>
  </si>
  <si>
    <t>Trace / Pixilate</t>
  </si>
  <si>
    <t>Speed Stat: 138 (177)</t>
  </si>
  <si>
    <t>Big Fish</t>
  </si>
  <si>
    <t>Small Fish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</si>
  <si>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https://pokepast.es/c434c2048cc793bf</t>
    </r>
  </si>
  <si>
    <t>Lass Sally - Trick House (Puzzle 1)</t>
  </si>
  <si>
    <t xml:space="preserve">Arbok
</t>
  </si>
  <si>
    <t xml:space="preserve">Grafaiai
</t>
  </si>
  <si>
    <t>HP: 63</t>
  </si>
  <si>
    <t>Normal Gem</t>
  </si>
  <si>
    <t>- Fury Swipes</t>
  </si>
  <si>
    <t>Speed Stat: 108 (142)</t>
  </si>
  <si>
    <t>Speed Stat: 154 (191)</t>
  </si>
  <si>
    <t>Speed Stat: 124 (161)</t>
  </si>
  <si>
    <t xml:space="preserve">Gengar
</t>
  </si>
  <si>
    <t xml:space="preserve">Iron Moth
</t>
  </si>
  <si>
    <t>- Fiery Dance</t>
  </si>
  <si>
    <t>Speed Stat: 157 (194)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</si>
  <si>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https://pokepast.es/5cf2e8a41ebbb216</t>
    </r>
  </si>
  <si>
    <t>Lass Robin - Trick House (Puzzle 1)</t>
  </si>
  <si>
    <t xml:space="preserve">Weezing-Galar
</t>
  </si>
  <si>
    <t xml:space="preserve">Ariados
</t>
  </si>
  <si>
    <t xml:space="preserve">Tentacruel
</t>
  </si>
  <si>
    <t>- Strange Steam</t>
  </si>
  <si>
    <t>- Megahorn</t>
  </si>
  <si>
    <t>Speed Stat: 86</t>
  </si>
  <si>
    <t>Speed Stat: 106 (144)</t>
  </si>
  <si>
    <t>Speed Stat: 141 (179)</t>
  </si>
  <si>
    <t xml:space="preserve">Toxtricity
</t>
  </si>
  <si>
    <t xml:space="preserve">Garbodor-Mega
</t>
  </si>
  <si>
    <t xml:space="preserve">Nihilego
</t>
  </si>
  <si>
    <t>Parasitic Waste</t>
  </si>
  <si>
    <t>Beast Boost</t>
  </si>
  <si>
    <t>Garbodorite</t>
  </si>
  <si>
    <t>Def: 47</t>
  </si>
  <si>
    <t>SpA: 114</t>
  </si>
  <si>
    <t>- Gunk Shot</t>
  </si>
  <si>
    <t>SpA: 127</t>
  </si>
  <si>
    <t>SpD: 131</t>
  </si>
  <si>
    <t>Spe: 103</t>
  </si>
  <si>
    <t>Speed Stat: 112 (149)</t>
  </si>
  <si>
    <t>Speed Stat: 148 (187)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</si>
  <si>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https://pokepast.es/a53643ab904e4dda</t>
    </r>
  </si>
  <si>
    <t>Youngster Eddie - Trick House (Puzzle 1)</t>
  </si>
  <si>
    <t xml:space="preserve">Revavroom
</t>
  </si>
  <si>
    <t xml:space="preserve">Drapion
</t>
  </si>
  <si>
    <t>Filter</t>
  </si>
  <si>
    <t>Atk: 119</t>
  </si>
  <si>
    <t>- Wicked Blow</t>
  </si>
  <si>
    <t>- Shift Gear</t>
  </si>
  <si>
    <t>Speed Stat: 113</t>
  </si>
  <si>
    <t>Speed Stat: 129 (167)</t>
  </si>
  <si>
    <t>Speed Stat: 136 (173)</t>
  </si>
  <si>
    <t xml:space="preserve">Beedrill-Mega
</t>
  </si>
  <si>
    <t xml:space="preserve">Naganadel
</t>
  </si>
  <si>
    <t>Atk: 73</t>
  </si>
  <si>
    <t>Beedrillite</t>
  </si>
  <si>
    <t>Def: 73</t>
  </si>
  <si>
    <t>SpA: 15</t>
  </si>
  <si>
    <t>- Fire Blast</t>
  </si>
  <si>
    <t>Speed Stat: 195 (233)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</si>
  <si>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https://pokepast.es/1e25bed63b921c4c</t>
    </r>
  </si>
  <si>
    <t>Picknicker Rachel - Trick House (Puzzle 2)</t>
  </si>
  <si>
    <t xml:space="preserve">Leavanny
</t>
  </si>
  <si>
    <t xml:space="preserve">Electrode-Hisui
</t>
  </si>
  <si>
    <t xml:space="preserve">Crustle
</t>
  </si>
  <si>
    <t>Reckless</t>
  </si>
  <si>
    <t>- Chloroblast</t>
  </si>
  <si>
    <t>Speed Stat: 183 (217)</t>
  </si>
  <si>
    <t>Speed Stat: 81 (115)</t>
  </si>
  <si>
    <t xml:space="preserve">Kartana
</t>
  </si>
  <si>
    <t>HP: 59</t>
  </si>
  <si>
    <t>Atk: 181</t>
  </si>
  <si>
    <t>Roseradite</t>
  </si>
  <si>
    <t>SpA: 59</t>
  </si>
  <si>
    <t>- Smart Strike</t>
  </si>
  <si>
    <t>SpD: 31</t>
  </si>
  <si>
    <t>Speed Stat: 165 (202)</t>
  </si>
  <si>
    <t>Speed Stat: 155 (193)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</si>
  <si>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https://pokepast.es/0df0084abe06535c</t>
    </r>
  </si>
  <si>
    <t>Girl Georgia - Trick House (Puzzle 2)</t>
  </si>
  <si>
    <t xml:space="preserve">Trevanant
</t>
  </si>
  <si>
    <t xml:space="preserve">Masquerain
</t>
  </si>
  <si>
    <t>Def: 62</t>
  </si>
  <si>
    <t>- Horn Leech</t>
  </si>
  <si>
    <t>Spe: 56</t>
  </si>
  <si>
    <t>- Poltergeist</t>
  </si>
  <si>
    <t>Speed Stat: 118 (156)</t>
  </si>
  <si>
    <t xml:space="preserve">Butterfree-Mega
</t>
  </si>
  <si>
    <t xml:space="preserve">Wo-Chien
</t>
  </si>
  <si>
    <t>Tablet of Ruin</t>
  </si>
  <si>
    <t>Butterfrite</t>
  </si>
  <si>
    <t xml:space="preserve">- Ruination 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</si>
  <si>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https://pokepast.es/f12279cc948f4a30</t>
    </r>
  </si>
  <si>
    <t>Kid Ted - Trick House (Puzzle 2)</t>
  </si>
  <si>
    <t xml:space="preserve">Kleavor
</t>
  </si>
  <si>
    <t xml:space="preserve">Jumpluff
</t>
  </si>
  <si>
    <t xml:space="preserve">Parasect
</t>
  </si>
  <si>
    <t>- Stone Axe</t>
  </si>
  <si>
    <t>- Sappy Seed</t>
  </si>
  <si>
    <t>- Crabhammer</t>
  </si>
  <si>
    <t>Speed Stat: 54 (88)</t>
  </si>
  <si>
    <t xml:space="preserve">Snorlax-Mega
</t>
  </si>
  <si>
    <t xml:space="preserve">Pheromosa
</t>
  </si>
  <si>
    <t>Snorlaxite</t>
  </si>
  <si>
    <t>Def: 37</t>
  </si>
  <si>
    <t>Spe: 151</t>
  </si>
  <si>
    <t>Speed Stat: 188 (222)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</si>
  <si>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https://pokepast.es/b2295de955acfb76</t>
    </r>
  </si>
  <si>
    <t>Camper Rusty - Trick House (Puzzle 3)</t>
  </si>
  <si>
    <t xml:space="preserve">Bronzong
</t>
  </si>
  <si>
    <t xml:space="preserve">Gholdengo
</t>
  </si>
  <si>
    <t>HP: 87</t>
  </si>
  <si>
    <t>Atk: 89</t>
  </si>
  <si>
    <t>Good as Gold</t>
  </si>
  <si>
    <t>Def: 116</t>
  </si>
  <si>
    <t>SpA: 79</t>
  </si>
  <si>
    <t>SpA: 133</t>
  </si>
  <si>
    <t>SpD: 91</t>
  </si>
  <si>
    <t>- Make It Rain</t>
  </si>
  <si>
    <t>Spe: 84</t>
  </si>
  <si>
    <t>Speed Stat: 123 (160)</t>
  </si>
  <si>
    <t xml:space="preserve">Samurott
</t>
  </si>
  <si>
    <t xml:space="preserve">Iron Crown
</t>
  </si>
  <si>
    <t>Atk: 72</t>
  </si>
  <si>
    <t>- Tachyon Cutter</t>
  </si>
  <si>
    <t>SpA: 122</t>
  </si>
  <si>
    <t>- Secret Sword</t>
  </si>
  <si>
    <t>Spe: 98</t>
  </si>
  <si>
    <t>Speed Stat: 141 (180)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</si>
  <si>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https://pokepast.es/ae499ca88200ceab</t>
    </r>
  </si>
  <si>
    <t>Hiker Alan - Trick House (Puzzle 3)</t>
  </si>
  <si>
    <t>Claydol</t>
  </si>
  <si>
    <t>Speed Stat: 86 (120)</t>
  </si>
  <si>
    <t>Speed Stat: 91</t>
  </si>
  <si>
    <t>Stakataka</t>
  </si>
  <si>
    <t>Def: 211</t>
  </si>
  <si>
    <t>SpD: 101</t>
  </si>
  <si>
    <t>Spe: 13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</si>
  <si>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https://pokepast.es/f9f43b183d6de35d</t>
    </r>
  </si>
  <si>
    <t>Picnicker Martha- Trick House (Puzzle 3)</t>
  </si>
  <si>
    <t xml:space="preserve">Durant
</t>
  </si>
  <si>
    <t xml:space="preserve">Bastiodon
</t>
  </si>
  <si>
    <t>Atk: 109</t>
  </si>
  <si>
    <t>Atk: 52</t>
  </si>
  <si>
    <t>Def: 112</t>
  </si>
  <si>
    <t>Def: 168</t>
  </si>
  <si>
    <t>- Metal Burst</t>
  </si>
  <si>
    <t>SpA: 47</t>
  </si>
  <si>
    <t>SpD: 48</t>
  </si>
  <si>
    <t>SpD: 138</t>
  </si>
  <si>
    <t>- Fly</t>
  </si>
  <si>
    <t>Speed Stat: 152 (190)</t>
  </si>
  <si>
    <t>Speed Stat: 97</t>
  </si>
  <si>
    <t xml:space="preserve">Kingler-Mega
</t>
  </si>
  <si>
    <t xml:space="preserve">Iron Treads
</t>
  </si>
  <si>
    <t>Kinglerite</t>
  </si>
  <si>
    <t>SpA: 72</t>
  </si>
  <si>
    <t>- Ice Hammer</t>
  </si>
  <si>
    <t>Speed Stat: 151 (190)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</si>
  <si>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https://pokepast.es/877419b588db77aa</t>
    </r>
  </si>
  <si>
    <t>Norman</t>
  </si>
  <si>
    <t>Obstagoon</t>
  </si>
  <si>
    <t>Slakingite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</si>
  <si>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https://pokepast.es/ec8d5e1dead2a2d7</t>
    </r>
  </si>
  <si>
    <t>Crasher Wake - Route 118 (Optional) (Surf Required)</t>
  </si>
  <si>
    <t>Rain Up: 288 (376)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</si>
  <si>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https://pokepast.es/7174965d4c452217</t>
    </r>
  </si>
  <si>
    <t>Aqua Admin Matt &amp; Grunt (Double Battle) - Weather Institute</t>
  </si>
  <si>
    <t>Machamp-Mega
(Lead Slot 1)</t>
  </si>
  <si>
    <t xml:space="preserve">Ogerpon-Wellspring
</t>
  </si>
  <si>
    <t xml:space="preserve">Greninja-Bond
</t>
  </si>
  <si>
    <t>ORAORAORAORA</t>
  </si>
  <si>
    <t>Battle Bond</t>
  </si>
  <si>
    <t>Wellspring Mask</t>
  </si>
  <si>
    <t>Def: 67</t>
  </si>
  <si>
    <t>- Ivy Cudgel</t>
  </si>
  <si>
    <t>Spe: 122</t>
  </si>
  <si>
    <t>Speed Stat: 120 (161)</t>
  </si>
  <si>
    <t>Speed Stat: 181 (225)</t>
  </si>
  <si>
    <t>Speed Stat: 199 (243)</t>
  </si>
  <si>
    <t>Armaldo
(Lead Slot 2)</t>
  </si>
  <si>
    <t xml:space="preserve">Starmie
</t>
  </si>
  <si>
    <t xml:space="preserve">Iron Jugulus
</t>
  </si>
  <si>
    <t>HP: 94</t>
  </si>
  <si>
    <t>Illuminate</t>
  </si>
  <si>
    <t>Passho Berry</t>
  </si>
  <si>
    <t>Speed Stat: 81 (120)</t>
  </si>
  <si>
    <t>Speed Stat: 185 (229)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</si>
  <si>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https://pokepast.es/7a624d3f5c389e09</t>
    </r>
  </si>
  <si>
    <t>Aqua Admin Shelly - Weather Institute</t>
  </si>
  <si>
    <t xml:space="preserve">Huntail
</t>
  </si>
  <si>
    <t xml:space="preserve">Keldeo-Resolute
</t>
  </si>
  <si>
    <t xml:space="preserve">Haxorus
</t>
  </si>
  <si>
    <t>HP: 91</t>
  </si>
  <si>
    <t>Defiant</t>
  </si>
  <si>
    <t>Atk: 104</t>
  </si>
  <si>
    <t>Atk: 147</t>
  </si>
  <si>
    <t>- Wave Crash</t>
  </si>
  <si>
    <t>SpA: 94</t>
  </si>
  <si>
    <t>SpA: 129</t>
  </si>
  <si>
    <t>Speed Stat: 100 (144)</t>
  </si>
  <si>
    <t>Speed Stat: 179 (223)</t>
  </si>
  <si>
    <t xml:space="preserve">Decidueye
</t>
  </si>
  <si>
    <t xml:space="preserve">Braviary-Hisui
</t>
  </si>
  <si>
    <t xml:space="preserve">Gyarados-Mega
</t>
  </si>
  <si>
    <t>Atk: 107</t>
  </si>
  <si>
    <t>-&gt; Mold Breaker</t>
  </si>
  <si>
    <t>Def: 109</t>
  </si>
  <si>
    <t>SpA: 112</t>
  </si>
  <si>
    <t>- Spirit Shackle</t>
  </si>
  <si>
    <t>- Thousand Arrows</t>
  </si>
  <si>
    <t>Speed Stat: 167 (212)</t>
  </si>
  <si>
    <t>Speed Stat: 108 (148)</t>
  </si>
  <si>
    <t>Speed Stat: 140 (184)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</si>
  <si>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https://pokepast.es/680f88ea62cec887</t>
    </r>
  </si>
  <si>
    <r>
      <rPr>
        <rFont val="Nunito"/>
        <b/>
        <i/>
        <color rgb="FFFFFFFF"/>
        <sz val="21.0"/>
      </rPr>
      <t xml:space="preserve">Rival Fight (Brendan / May) - Route 119 (If You Chose </t>
    </r>
    <r>
      <rPr>
        <rFont val="Nunito"/>
        <b/>
        <i/>
        <color rgb="FF3C78D8"/>
        <sz val="21.0"/>
      </rPr>
      <t>Water</t>
    </r>
    <r>
      <rPr>
        <rFont val="Nunito"/>
        <b/>
        <i/>
        <color rgb="FFFFFFFF"/>
        <sz val="21.0"/>
      </rPr>
      <t xml:space="preserve"> Starter)</t>
    </r>
  </si>
  <si>
    <t xml:space="preserve">Dragonite
</t>
  </si>
  <si>
    <t>Multiscale</t>
  </si>
  <si>
    <t>Speed Stat: 210 (254)</t>
  </si>
  <si>
    <t>Speed Stat: 91 (131)</t>
  </si>
  <si>
    <t xml:space="preserve">Urshifu
</t>
  </si>
  <si>
    <t xml:space="preserve">Armarouge
</t>
  </si>
  <si>
    <t xml:space="preserve">Sceptile-Mega
</t>
  </si>
  <si>
    <t>Speed Stat: 231 (275)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</si>
  <si>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https://pokepast.es/33223de0ecb791e1</t>
    </r>
  </si>
  <si>
    <r>
      <rPr>
        <rFont val="Nunito"/>
        <b/>
        <i/>
        <color rgb="FFFFFFFF"/>
        <sz val="21.0"/>
      </rPr>
      <t xml:space="preserve">Rival Fight (Brendan / May) - Route 119 (If You Chose </t>
    </r>
    <r>
      <rPr>
        <rFont val="Nunito"/>
        <b/>
        <i/>
        <color rgb="FF38761D"/>
        <sz val="21.0"/>
      </rPr>
      <t xml:space="preserve">Grass </t>
    </r>
    <r>
      <rPr>
        <rFont val="Nunito"/>
        <b/>
        <i/>
        <color rgb="FFFFFFFF"/>
        <sz val="21.0"/>
      </rPr>
      <t>Starter)</t>
    </r>
  </si>
  <si>
    <t xml:space="preserve">Metagross
</t>
  </si>
  <si>
    <t>- Meteor Mash</t>
  </si>
  <si>
    <t>Speed Stat: 190 (234)</t>
  </si>
  <si>
    <t xml:space="preserve">Basculegion-F
</t>
  </si>
  <si>
    <t xml:space="preserve">Blaziken-Mega
</t>
  </si>
  <si>
    <t>Spe: 78</t>
  </si>
  <si>
    <t>Speed Stat: 124 (165)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</si>
  <si>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https://pokepast.es/e58a82f23b2e395b</t>
    </r>
  </si>
  <si>
    <r>
      <rPr>
        <rFont val="Nunito"/>
        <b/>
        <i/>
        <color rgb="FFFFFFFF"/>
        <sz val="22.0"/>
      </rPr>
      <t xml:space="preserve">Rival Fight (Brendan / May) - Route 119 (If You Chose </t>
    </r>
    <r>
      <rPr>
        <rFont val="Nunito"/>
        <b/>
        <i/>
        <color rgb="FFE69138"/>
        <sz val="22.0"/>
      </rPr>
      <t>Fire</t>
    </r>
    <r>
      <rPr>
        <rFont val="Nunito"/>
        <b/>
        <i/>
        <color rgb="FF38761D"/>
        <sz val="22.0"/>
      </rPr>
      <t xml:space="preserve"> </t>
    </r>
    <r>
      <rPr>
        <rFont val="Nunito"/>
        <b/>
        <i/>
        <color rgb="FFFFFFFF"/>
        <sz val="22.0"/>
      </rPr>
      <t>Starter)</t>
    </r>
  </si>
  <si>
    <t xml:space="preserve">Goodra-Hisui
</t>
  </si>
  <si>
    <t xml:space="preserve">Air Balloon </t>
  </si>
  <si>
    <t>- Wish</t>
  </si>
  <si>
    <t xml:space="preserve">Swampert-Mega
</t>
  </si>
  <si>
    <t>Speed Stat: 216 (257)</t>
  </si>
  <si>
    <t>Rain Up: 228 (308)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</si>
  <si>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https://pokepast.es/5e634d4460eaf3f9</t>
    </r>
  </si>
  <si>
    <t>Trainer Iriv24 - Fortree City (Optional)</t>
  </si>
  <si>
    <t xml:space="preserve">Rillaboom
</t>
  </si>
  <si>
    <t xml:space="preserve">Alakazam
</t>
  </si>
  <si>
    <t xml:space="preserve">Tyranitar
</t>
  </si>
  <si>
    <t>Empoleonite O</t>
  </si>
  <si>
    <t>Blastoisinite</t>
  </si>
  <si>
    <t>TM Substitute</t>
  </si>
  <si>
    <t>Grassy Surge</t>
  </si>
  <si>
    <t>Spe: 61</t>
  </si>
  <si>
    <t>Speed Stat: 141 (184)</t>
  </si>
  <si>
    <t>Speed Stat: 207 (255)</t>
  </si>
  <si>
    <t>Speed Stat: 109 (151)</t>
  </si>
  <si>
    <t>The level cap used for the speed calculation was 68</t>
  </si>
  <si>
    <t xml:space="preserve">Ampharos
</t>
  </si>
  <si>
    <t xml:space="preserve">Florges
</t>
  </si>
  <si>
    <t xml:space="preserve">Empoleon-Mega O
</t>
  </si>
  <si>
    <t>Static</t>
  </si>
  <si>
    <t>Emperor's Prescence</t>
  </si>
  <si>
    <t>SpD: 154</t>
  </si>
  <si>
    <t>Speed Stat: 100 (143)</t>
  </si>
  <si>
    <t>Speed Stat: 127 (170)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</si>
  <si>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https://pokepast.es/13bc623d4ef4197d</t>
    </r>
  </si>
  <si>
    <t>Trainer X - Fortree City (Optional)</t>
  </si>
  <si>
    <t xml:space="preserve">Malamar
</t>
  </si>
  <si>
    <t>Torterrite</t>
  </si>
  <si>
    <t>Venusaurite</t>
  </si>
  <si>
    <t>TM Earthquake</t>
  </si>
  <si>
    <t>- Psycho Cut</t>
  </si>
  <si>
    <t>Speed Stat: 189 (236)</t>
  </si>
  <si>
    <t>Speed Stat: 137 (184)</t>
  </si>
  <si>
    <t>Speed Stat: 170 (217)</t>
  </si>
  <si>
    <t xml:space="preserve">Mimikyu
</t>
  </si>
  <si>
    <t xml:space="preserve">Greninja
</t>
  </si>
  <si>
    <t xml:space="preserve">Torterra-Mega
</t>
  </si>
  <si>
    <t>Disguise</t>
  </si>
  <si>
    <t>Protean</t>
  </si>
  <si>
    <t>Ice Eater</t>
  </si>
  <si>
    <t>Atk: 139</t>
  </si>
  <si>
    <t>Spell Tag</t>
  </si>
  <si>
    <t>- Water Shuriken</t>
  </si>
  <si>
    <t>Speed Stat: 211 (257)</t>
  </si>
  <si>
    <t>Speed Stat: 102 (145)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</si>
  <si>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https://pokepast.es/d5e94cd33999cacb</t>
    </r>
  </si>
  <si>
    <t>Trainer Cap - Fortree City (Optional)</t>
  </si>
  <si>
    <t xml:space="preserve">Muk-Alola
</t>
  </si>
  <si>
    <t xml:space="preserve">Donphan
</t>
  </si>
  <si>
    <t>Charizardite X</t>
  </si>
  <si>
    <t>Charizardite Y</t>
  </si>
  <si>
    <t>TM Dragon Dance</t>
  </si>
  <si>
    <t>Speed Stat: 94 (136)</t>
  </si>
  <si>
    <t>Speed Stat: 87 (130)</t>
  </si>
  <si>
    <t xml:space="preserve">Celesteela
</t>
  </si>
  <si>
    <t xml:space="preserve">Charizard-Mega X
</t>
  </si>
  <si>
    <t>Atk: 101</t>
  </si>
  <si>
    <t>Def: 103</t>
  </si>
  <si>
    <t>Def: 111</t>
  </si>
  <si>
    <t>SpA: 107</t>
  </si>
  <si>
    <t>Speed Stat: 117 (160)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</si>
  <si>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https://pokepast.es/8cfdb4334e4d8e7b</t>
    </r>
  </si>
  <si>
    <t>Winona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</si>
  <si>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https://pokepast.es/e224af7f74767337</t>
    </r>
  </si>
  <si>
    <t>Byron - Route 121 (Permanent Rain) (Optional)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</si>
  <si>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rgb="FFFFFFFF"/>
        <sz val="16.0"/>
      </rPr>
      <t xml:space="preserve"> </t>
    </r>
    <r>
      <rPr>
        <rFont val="Nunito"/>
        <b/>
        <i/>
        <color rgb="FF1155CC"/>
        <sz val="16.0"/>
        <u/>
      </rPr>
      <t>https://pokepast.es/ef53557cbf52903a</t>
    </r>
  </si>
  <si>
    <t>Maniac Cale - Route 121 (Permanent Rain)</t>
  </si>
  <si>
    <t xml:space="preserve">Golduck
</t>
  </si>
  <si>
    <t xml:space="preserve">Clawitzer
</t>
  </si>
  <si>
    <t xml:space="preserve">Shiinotic
</t>
  </si>
  <si>
    <t>Rain Dish</t>
  </si>
  <si>
    <t>SpD: 89</t>
  </si>
  <si>
    <t>Speed Stat: 180 (227)
Rain Up: 360 (454)</t>
  </si>
  <si>
    <t xml:space="preserve">Speed Stat: 125 (169)
</t>
  </si>
  <si>
    <t xml:space="preserve">Speed Stat: 67
</t>
  </si>
  <si>
    <t xml:space="preserve">Zebstrika
</t>
  </si>
  <si>
    <t>Speed Stat: 207 (256)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</si>
  <si>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https://pokepast.es/87e4882d962e677a</t>
    </r>
  </si>
  <si>
    <t>Maniac Tammy - Route 121 (Permanent Rain)</t>
  </si>
  <si>
    <t xml:space="preserve">Jynx
</t>
  </si>
  <si>
    <t xml:space="preserve">Heliolisk
</t>
  </si>
  <si>
    <t>HP: 62</t>
  </si>
  <si>
    <t>- Psystrike</t>
  </si>
  <si>
    <t>- Lovely Kiss</t>
  </si>
  <si>
    <t>Speed Stat: 180 (227)</t>
  </si>
  <si>
    <t>Speed Stat: 157 (205)</t>
  </si>
  <si>
    <t>Speed Stat: 193 (242)</t>
  </si>
  <si>
    <t xml:space="preserve">Vivillon
</t>
  </si>
  <si>
    <t>Spe: 89</t>
  </si>
  <si>
    <t>Speed Stat: 166 (214)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</si>
  <si>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https://pokepast.es/2a98c573db04851e</t>
    </r>
  </si>
  <si>
    <t>Beauty Jessica - Route 121 (Permanent Rain)</t>
  </si>
  <si>
    <t xml:space="preserve">Magnezone
</t>
  </si>
  <si>
    <t xml:space="preserve">Crawdaunt
</t>
  </si>
  <si>
    <t xml:space="preserve">Gliscor
</t>
  </si>
  <si>
    <t>Speed Stat: 172 (220)</t>
  </si>
  <si>
    <t xml:space="preserve">Blastoise-Mega
</t>
  </si>
  <si>
    <t>Speed Stat: 148 (198)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</si>
  <si>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https://pokepast.es/419ffe25a33846df</t>
    </r>
  </si>
  <si>
    <t>Gentleman Walter &amp; Pokefan Vanessa - Route 121 (Permanent Rain) (Double Battle)</t>
  </si>
  <si>
    <t>Seaking
(Lead Slot 1)</t>
  </si>
  <si>
    <t xml:space="preserve">Omastar
</t>
  </si>
  <si>
    <t>Spe: 68</t>
  </si>
  <si>
    <t>Speed Stat: 133 (182)</t>
  </si>
  <si>
    <t>Speed Stat: 120 (164)</t>
  </si>
  <si>
    <t>Speed Stat: 113 (161)
Rain Up: 226 (322)</t>
  </si>
  <si>
    <t>Kilowattrel
(Lead Slot 2)</t>
  </si>
  <si>
    <t xml:space="preserve">Kabutops
</t>
  </si>
  <si>
    <t xml:space="preserve">Drednaw-Mega
</t>
  </si>
  <si>
    <t>- Weather Ball</t>
  </si>
  <si>
    <t>Speed Stat: 221 (269)</t>
  </si>
  <si>
    <t>Speed Stat: 151 (200)
Rain Up: 302 (400)</t>
  </si>
  <si>
    <t>- Aqua Fang</t>
  </si>
  <si>
    <t>Speed Stat: 159 (207)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</si>
  <si>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https://pokepast.es/6904133719fe5353</t>
    </r>
  </si>
  <si>
    <t>Dawn - Lilycove City</t>
  </si>
  <si>
    <t xml:space="preserve">Meowscarada
</t>
  </si>
  <si>
    <t>- Flower Trick</t>
  </si>
  <si>
    <t>Speed Stat: 221 (270)</t>
  </si>
  <si>
    <t xml:space="preserve">Iron Boulder
</t>
  </si>
  <si>
    <t>Atk: 86</t>
  </si>
  <si>
    <t>- Mighty Cleave</t>
  </si>
  <si>
    <t>Speed Stat: 154 (203)</t>
  </si>
  <si>
    <t>Speed Stat: 223 (271)</t>
  </si>
  <si>
    <t>Booster: 334 (406)</t>
  </si>
  <si>
    <r>
      <rPr>
        <rFont val="Nunito"/>
        <b/>
        <i/>
        <color rgb="FFFFFFFF"/>
        <sz val="16.0"/>
      </rPr>
      <t xml:space="preserve">Poke Paste: </t>
    </r>
    <r>
      <rPr>
        <rFont val="Nunito"/>
        <b/>
        <i/>
        <color rgb="FF1155CC"/>
        <sz val="16.0"/>
        <u/>
      </rPr>
      <t>https://pokepast.es/9f518690f1136450</t>
    </r>
  </si>
  <si>
    <t>Aqua Leader Archie - Team Aqua Hideout</t>
  </si>
  <si>
    <t xml:space="preserve">Overqwil
</t>
  </si>
  <si>
    <t xml:space="preserve">Basculegion
</t>
  </si>
  <si>
    <t xml:space="preserve">Eelektross
</t>
  </si>
  <si>
    <t>Speed Stat: 168 (220)</t>
  </si>
  <si>
    <t>Speed Stat: 143 (190)</t>
  </si>
  <si>
    <t>- Thunderclap</t>
  </si>
  <si>
    <t>Speed Stat: 111 (162)</t>
  </si>
  <si>
    <t xml:space="preserve">Poliwrath
</t>
  </si>
  <si>
    <t xml:space="preserve">Iron Bundle
</t>
  </si>
  <si>
    <t xml:space="preserve">Sharpedo-Mega
</t>
  </si>
  <si>
    <t>HP: 56</t>
  </si>
  <si>
    <t>Def: 114</t>
  </si>
  <si>
    <t>SpA: 124</t>
  </si>
  <si>
    <t>Spe: 136</t>
  </si>
  <si>
    <t>Speed Stat: 144 (195)</t>
  </si>
  <si>
    <t>Speed Stat: 250 (302)</t>
  </si>
  <si>
    <t>Speed Stat: 201 (251)</t>
  </si>
  <si>
    <t>Booster: 375 (453)</t>
  </si>
  <si>
    <r>
      <rPr>
        <rFont val="Nunito"/>
        <b/>
        <i/>
        <color rgb="FFFFFFFF"/>
        <sz val="16.0"/>
      </rPr>
      <t xml:space="preserve">Poke Paste: </t>
    </r>
    <r>
      <rPr>
        <rFont val="Nunito"/>
        <b/>
        <i/>
        <color rgb="FF1155CC"/>
        <sz val="16.0"/>
        <u/>
      </rPr>
      <t>https://pokepast.es/058d66e4a4e5b2bf</t>
    </r>
  </si>
  <si>
    <t>Battle Girl Jenny - Route 124 (Permanent Sun)</t>
  </si>
  <si>
    <t>Heliolisk</t>
  </si>
  <si>
    <t>Torkoal</t>
  </si>
  <si>
    <t>Victreebel</t>
  </si>
  <si>
    <t>Solar Power</t>
  </si>
  <si>
    <t>White Smoke</t>
  </si>
  <si>
    <t>- Solar Blade</t>
  </si>
  <si>
    <t>- Solar Beam</t>
  </si>
  <si>
    <t>- Hidden Power Ice</t>
  </si>
  <si>
    <t>Speed Stat: 206</t>
  </si>
  <si>
    <t xml:space="preserve">Speed Stat: 51
</t>
  </si>
  <si>
    <t>Sun Up: 288 (390)</t>
  </si>
  <si>
    <t>Archeops</t>
  </si>
  <si>
    <t>Flapple Mega</t>
  </si>
  <si>
    <t>Defeatist</t>
  </si>
  <si>
    <t>Dragon's Maw</t>
  </si>
  <si>
    <t>Flapplite</t>
  </si>
  <si>
    <t>- Grav Apple</t>
  </si>
  <si>
    <t>Speed Stat: 212 (264)</t>
  </si>
  <si>
    <t>Speed Stat: 203 (256)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</si>
  <si>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https://pokepast.es/2087fbfcbacc75a6</t>
    </r>
  </si>
  <si>
    <t>Kindler Spencer - Route 124 (Permanent Sun)</t>
  </si>
  <si>
    <t>Swampert</t>
  </si>
  <si>
    <t>Sunflora</t>
  </si>
  <si>
    <t>Chandelure</t>
  </si>
  <si>
    <t>Careful</t>
  </si>
  <si>
    <t>- Seed Flare</t>
  </si>
  <si>
    <t>Speed Stat: 116</t>
  </si>
  <si>
    <t>Speed Stat: 119 (170)</t>
  </si>
  <si>
    <t>Speed Stat: 160 (211)</t>
  </si>
  <si>
    <t>Sun Up: 238 (340)</t>
  </si>
  <si>
    <t>Baxcalibur</t>
  </si>
  <si>
    <t>Mega Medicham</t>
  </si>
  <si>
    <t>Thermal Exchange</t>
  </si>
  <si>
    <t>- Glaive Rush</t>
  </si>
  <si>
    <t>SpD: 86</t>
  </si>
  <si>
    <t>Speed Stat: 173 (226)</t>
  </si>
  <si>
    <t>Speed Stat: 195 (247)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</si>
  <si>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https://pokepast.es/f2ad1c79092e707d</t>
    </r>
  </si>
  <si>
    <t>Triathlete Grace &amp; Declan Double Battle - Route 124 (Permanent Sun)</t>
  </si>
  <si>
    <t>Shiftry</t>
  </si>
  <si>
    <t>Coalossal-Mega</t>
  </si>
  <si>
    <t>Typhlosion</t>
  </si>
  <si>
    <t>Naughty</t>
  </si>
  <si>
    <t>Blazing Soul</t>
  </si>
  <si>
    <t>- Eruption</t>
  </si>
  <si>
    <t>- Burn Up</t>
  </si>
  <si>
    <t>- Ceaseless Edge</t>
  </si>
  <si>
    <t>Speed Stat: 155</t>
  </si>
  <si>
    <t>- HP Rock</t>
  </si>
  <si>
    <t>Speed Stat: 147 (194)
Sun Up: 294 (388)</t>
  </si>
  <si>
    <t>Speed Stat: 64</t>
  </si>
  <si>
    <t>Slither Wing</t>
  </si>
  <si>
    <t>Cinderace</t>
  </si>
  <si>
    <t>Farigiraf</t>
  </si>
  <si>
    <t>Armor Tail</t>
  </si>
  <si>
    <t>Libero</t>
  </si>
  <si>
    <t>Atk: 116</t>
  </si>
  <si>
    <t>- Pyro Ball</t>
  </si>
  <si>
    <t>Spe: 119</t>
  </si>
  <si>
    <t>- Trick Room</t>
  </si>
  <si>
    <t>Speed Stat: 85</t>
  </si>
  <si>
    <t>Speed Stat: 226 (279)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</si>
  <si>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https://pokepast.es/13392b438740bd04</t>
    </r>
  </si>
  <si>
    <t>Trainer Sunbird - Mossdeep City (Optional - Tyrantrum follower)</t>
  </si>
  <si>
    <t xml:space="preserve">Glimmora
</t>
  </si>
  <si>
    <t>Gift Celebi</t>
  </si>
  <si>
    <t>Gentle</t>
  </si>
  <si>
    <t>- HP Dark</t>
  </si>
  <si>
    <t>- Outrage</t>
  </si>
  <si>
    <t>Speed Stat: 142 (190)</t>
  </si>
  <si>
    <t>Speed Stat: 150 (198)</t>
  </si>
  <si>
    <t xml:space="preserve">Skeledirge
</t>
  </si>
  <si>
    <t xml:space="preserve">Tyrantrum
</t>
  </si>
  <si>
    <t>HP: 82</t>
  </si>
  <si>
    <t>Atk: 121</t>
  </si>
  <si>
    <t>Def: 119</t>
  </si>
  <si>
    <t>- Snarl</t>
  </si>
  <si>
    <t>- Poison Fang</t>
  </si>
  <si>
    <t>SpD: 59</t>
  </si>
  <si>
    <t>Speed Stat: 215 (263)</t>
  </si>
  <si>
    <t>Speed Stat: 128 (176)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</si>
  <si>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https://pokepast.es/57258d7f1ea25bd6</t>
    </r>
  </si>
  <si>
    <t>Trainer Suneal - Mossdeep City (Optional - Kingambit follower)</t>
  </si>
  <si>
    <t xml:space="preserve">Dragapult
</t>
  </si>
  <si>
    <t xml:space="preserve">Blaziken
</t>
  </si>
  <si>
    <t>Gift Darkrai</t>
  </si>
  <si>
    <t>Draco Plate</t>
  </si>
  <si>
    <t>- Dragon Darts</t>
  </si>
  <si>
    <t>Spe: 142</t>
  </si>
  <si>
    <t>Speed Stat: 268 (321)</t>
  </si>
  <si>
    <t>Speed Stat: 231 (283)</t>
  </si>
  <si>
    <t>Scarfed : 346 (424)</t>
  </si>
  <si>
    <t xml:space="preserve">Baxcalibur
</t>
  </si>
  <si>
    <t>Black Glasses</t>
  </si>
  <si>
    <t>Speed Stat: 160 (208)</t>
  </si>
  <si>
    <t>Speed Stat: 151 (199)</t>
  </si>
  <si>
    <t>- Kowtow Cleave</t>
  </si>
  <si>
    <t>Speed Stat: 104 (152)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</si>
  <si>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https://pokepast.es/99af0debee1108ba</t>
    </r>
  </si>
  <si>
    <t>Trainer Dollamike - Mossdeep City (Optional - Blaziken follower)</t>
  </si>
  <si>
    <t xml:space="preserve">Gengar-Mega
</t>
  </si>
  <si>
    <t>Gift Victini</t>
  </si>
  <si>
    <t>Shell Bell</t>
  </si>
  <si>
    <t>SpA: 170</t>
  </si>
  <si>
    <t>Speed Stat: 248 (301)</t>
  </si>
  <si>
    <t>Speed Stat: 165(217)</t>
  </si>
  <si>
    <t>Speed Stat: 213 (266)</t>
  </si>
  <si>
    <t xml:space="preserve">Swampert
</t>
  </si>
  <si>
    <t xml:space="preserve">Sylveon
</t>
  </si>
  <si>
    <t xml:space="preserve">Silvally
</t>
  </si>
  <si>
    <t>- Iron Tail</t>
  </si>
  <si>
    <t>Speed Stat: 119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</si>
  <si>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https://pokepast.es/995f948f6b263b24</t>
    </r>
  </si>
  <si>
    <t>Tate &amp; Liza (Double Battle)</t>
  </si>
  <si>
    <t xml:space="preserve">(Lead Slot 1)
Tapu Lele
</t>
  </si>
  <si>
    <t xml:space="preserve">
Espathra
</t>
  </si>
  <si>
    <t xml:space="preserve">(Lead Slot 2)
Iron Leaves
</t>
  </si>
  <si>
    <r>
      <rPr>
        <rFont val="Nunito"/>
        <b/>
        <i/>
        <color rgb="FFFFFFFF"/>
        <sz val="16.0"/>
      </rPr>
      <t xml:space="preserve">Poke Paste: </t>
    </r>
    <r>
      <rPr>
        <rFont val="Nunito"/>
        <b/>
        <i/>
        <color rgb="FF1155CC"/>
        <sz val="16.0"/>
        <u/>
      </rPr>
      <t>https://pokepast.es/cee5594c310a4c95</t>
    </r>
  </si>
  <si>
    <t>Magma Admin Courtney - Magma Hideout (Back to Back #1)</t>
  </si>
  <si>
    <t xml:space="preserve">Talonflame
</t>
  </si>
  <si>
    <t xml:space="preserve">Kommo-O
</t>
  </si>
  <si>
    <t>Gale Wings</t>
  </si>
  <si>
    <t>Atk: 91</t>
  </si>
  <si>
    <t>Overcoat</t>
  </si>
  <si>
    <t>- Clanging Scales</t>
  </si>
  <si>
    <t>Spe: 126</t>
  </si>
  <si>
    <t>Speed Stat: 254 (309)</t>
  </si>
  <si>
    <t>Speed Stat: 229 (286)</t>
  </si>
  <si>
    <t>- Clangorous Soul</t>
  </si>
  <si>
    <t xml:space="preserve">Centiskorch-Mega
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</si>
  <si>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https://pokepast.es/3bf5af6c30fe01bb</t>
    </r>
  </si>
  <si>
    <t>Magma Admin Tabitha - Magma Hideout (Back to Back #2)</t>
  </si>
  <si>
    <t xml:space="preserve">Pawmot
</t>
  </si>
  <si>
    <t xml:space="preserve">Hydreigon
</t>
  </si>
  <si>
    <t>Speed Stat: 146 (202)</t>
  </si>
  <si>
    <t>Speed Stat: 204 (260)</t>
  </si>
  <si>
    <t>Bull Rush: 219 (303)</t>
  </si>
  <si>
    <t>- Fiery Wrath</t>
  </si>
  <si>
    <t>Speed Stat: 234 (290)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</si>
  <si>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https://pokepast.es/b43ebd3a0ceec60c</t>
    </r>
  </si>
  <si>
    <t>Magma Leader Maxie - Magma Hideout (True Double Battle)</t>
  </si>
  <si>
    <t xml:space="preserve">(Lead Slot 1)
Incineroar
</t>
  </si>
  <si>
    <t xml:space="preserve">(Lead Slot 2)
Hawlucha
</t>
  </si>
  <si>
    <t>- Darkest Lariat</t>
  </si>
  <si>
    <t>Speed Stat: 137 (193)</t>
  </si>
  <si>
    <t>Speed Stat: 218 (269)</t>
  </si>
  <si>
    <t>Speed Stat: 128 (184)</t>
  </si>
  <si>
    <t>Unburden: 436 (538)</t>
  </si>
  <si>
    <t xml:space="preserve">Groudon-Primal
</t>
  </si>
  <si>
    <t>Desolate Land</t>
  </si>
  <si>
    <t>Atk: 180</t>
  </si>
  <si>
    <t>Red Orb</t>
  </si>
  <si>
    <t>SpA: 150</t>
  </si>
  <si>
    <t>- Precipice Blades</t>
  </si>
  <si>
    <t>Speed Stat: 207 (264)</t>
  </si>
  <si>
    <t>Speed Stat: 61 (112)</t>
  </si>
  <si>
    <t>Speed Stat: 190 (246)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</si>
  <si>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https://pokepast.es/5eb06a0f9a2afc0a</t>
    </r>
  </si>
  <si>
    <t>Aqua Admin Shelly - Seafloor Cavern (Back to Back #1)</t>
  </si>
  <si>
    <t>Speed Stat: 222 (253)</t>
  </si>
  <si>
    <t>Speed Stat: 125</t>
  </si>
  <si>
    <t>Speed Stat: 174 (229)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</si>
  <si>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https://pokepast.es/345e5656ee159ba6</t>
    </r>
  </si>
  <si>
    <t>Aqua Admin Matt - Seafloor Cavern (Back to Back #2)</t>
  </si>
  <si>
    <t>Stakeout</t>
  </si>
  <si>
    <t>- Wake-Up Slap</t>
  </si>
  <si>
    <t>Speed Stat: 225 (281)</t>
  </si>
  <si>
    <t>Speed Stat: 247 (302)</t>
  </si>
  <si>
    <t>Speed Stat: 172 (228)</t>
  </si>
  <si>
    <t>Ability Proc: 265 (320)</t>
  </si>
  <si>
    <t xml:space="preserve">Machamp-Mega
</t>
  </si>
  <si>
    <t>Speed Stat: 149 (200)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</si>
  <si>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https://pokepast.es/ba92efa89654c893</t>
    </r>
  </si>
  <si>
    <t>Aqua Leader Archie - Seafloor Cavern (True Double Battle)</t>
  </si>
  <si>
    <t xml:space="preserve">(Lead Slot 1)
Iron Bundle
</t>
  </si>
  <si>
    <t xml:space="preserve">(Lead Slot 2)
Golurk
</t>
  </si>
  <si>
    <t>Fatal Precision</t>
  </si>
  <si>
    <t>- Dynamic Punch</t>
  </si>
  <si>
    <t>Speed Stat: 270 (326)</t>
  </si>
  <si>
    <t>Speed Stat: 117 (168)</t>
  </si>
  <si>
    <t>Speed Stat: 119 (176)</t>
  </si>
  <si>
    <t>Booster: 405 (489)</t>
  </si>
  <si>
    <t xml:space="preserve">Quaquaval
</t>
  </si>
  <si>
    <t xml:space="preserve">Kyogre-Primal
</t>
  </si>
  <si>
    <t>Primordial Sea</t>
  </si>
  <si>
    <t>Blue Orb</t>
  </si>
  <si>
    <t xml:space="preserve">- Aqua Step </t>
  </si>
  <si>
    <t>- Origin Pulse</t>
  </si>
  <si>
    <t>- Water Spout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</si>
  <si>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https://pokepast.es/7f3378ae0572f7c0</t>
    </r>
  </si>
  <si>
    <t>Elite Four Drake - Sky Pillar (True Double Battle)</t>
  </si>
  <si>
    <t xml:space="preserve">(Lead Slot 1)
Salamence
</t>
  </si>
  <si>
    <t xml:space="preserve">(Lead Slot 2)
Magearna
</t>
  </si>
  <si>
    <t xml:space="preserve">Archaludon
</t>
  </si>
  <si>
    <t>Soul-Heart</t>
  </si>
  <si>
    <t>Bad Company</t>
  </si>
  <si>
    <t>Power Herb</t>
  </si>
  <si>
    <t>- Electro Shot</t>
  </si>
  <si>
    <t>Speed Stat: 213 (270)</t>
  </si>
  <si>
    <t>Speed Stat: 137 (188)</t>
  </si>
  <si>
    <t>Speed Stat: 169 (221)</t>
  </si>
  <si>
    <t xml:space="preserve">Tauros-Paldea-Aqua
</t>
  </si>
  <si>
    <t xml:space="preserve">Gouging Fire
</t>
  </si>
  <si>
    <t xml:space="preserve">Rayquaza-Mega
</t>
  </si>
  <si>
    <t>Delta Stream</t>
  </si>
  <si>
    <t>Def: 121</t>
  </si>
  <si>
    <t>- Dragon Ascent</t>
  </si>
  <si>
    <t>SpA: 180</t>
  </si>
  <si>
    <t>SpD: 93</t>
  </si>
  <si>
    <t>Spe: 91</t>
  </si>
  <si>
    <t>Speed Stat: 179 (231)</t>
  </si>
  <si>
    <t>Speed Stat: 240 (297)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</si>
  <si>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https://pokepast.es/5bd5ef1d25fd14bb</t>
    </r>
  </si>
  <si>
    <t>Trainer Danni - Sootopolis City (Optional - Urshifu follower)</t>
  </si>
  <si>
    <t xml:space="preserve">Darkrai
</t>
  </si>
  <si>
    <t>Gift Genesect</t>
  </si>
  <si>
    <t>Bad Dreams</t>
  </si>
  <si>
    <t>- Dark Void</t>
  </si>
  <si>
    <t>Speed Stat: 207 (265)</t>
  </si>
  <si>
    <t>Speed Stat: 289 (345)</t>
  </si>
  <si>
    <t>The level cap used for the speed calculation was 82</t>
  </si>
  <si>
    <t xml:space="preserve">Cinderace
</t>
  </si>
  <si>
    <t>Speed Stat: 247 (304)</t>
  </si>
  <si>
    <t>Speed Stat: 86 (137)</t>
  </si>
  <si>
    <t>Booster: 414 (499)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</si>
  <si>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https://pokepast.es/cd538ceb938ec541</t>
    </r>
  </si>
  <si>
    <t>Trainer Masta Janes - Sootopolis City (Optional - Meowscarada follower)</t>
  </si>
  <si>
    <t>Gift Shiny Ditto</t>
  </si>
  <si>
    <t>Magic Guard</t>
  </si>
  <si>
    <t>Speed Stat: 278 (335)</t>
  </si>
  <si>
    <t>Speed Stat: 232 (283)</t>
  </si>
  <si>
    <t>Speed Stat: 227 (278)</t>
  </si>
  <si>
    <t>Booster: 417 (502)</t>
  </si>
  <si>
    <t xml:space="preserve">Ninjask
</t>
  </si>
  <si>
    <t>Spe: 160</t>
  </si>
  <si>
    <t>Speed Stat: 292 (344)</t>
  </si>
  <si>
    <t>Speed Stat: 249 (305)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</si>
  <si>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https://pokepast.es/66202551ebb513d1</t>
    </r>
  </si>
  <si>
    <t>Trainer Befools - Sootopolis City (Optional - Gengar follower)</t>
  </si>
  <si>
    <t>Gift Hoopa</t>
  </si>
  <si>
    <t>Hard Stone</t>
  </si>
  <si>
    <t>Speed Stat: 267 (324)</t>
  </si>
  <si>
    <t>Speed Stat: 209</t>
  </si>
  <si>
    <t>- Fusion Bolt</t>
  </si>
  <si>
    <t>Speed Stat: 162 (220)</t>
  </si>
  <si>
    <t xml:space="preserve">Ceruledge
</t>
  </si>
  <si>
    <t xml:space="preserve">Tapu Koko
</t>
  </si>
  <si>
    <t>Weak Armor</t>
  </si>
  <si>
    <t>- Electric Terrain</t>
  </si>
  <si>
    <t>- Electro Ball</t>
  </si>
  <si>
    <t>- Force Palm</t>
  </si>
  <si>
    <t>- Nature's Madness</t>
  </si>
  <si>
    <t>Speed Stat: 243 (295)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</si>
  <si>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https://pokepast.es/d026820267da98df</t>
    </r>
  </si>
  <si>
    <t>Trainer Natn - Sootopolis City (Optional - Kingambit follower)</t>
  </si>
  <si>
    <t xml:space="preserve">Salamence-Mega
</t>
  </si>
  <si>
    <t xml:space="preserve">Primarina
</t>
  </si>
  <si>
    <t>Gift Meloetta</t>
  </si>
  <si>
    <t>Intimidate -&gt; Aerilate</t>
  </si>
  <si>
    <t>- Nuzzle</t>
  </si>
  <si>
    <t>Speed Stat: 128 (180)</t>
  </si>
  <si>
    <t>Speed Stat: 168 (225)</t>
  </si>
  <si>
    <t>Speed Stat: 177 (234)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</si>
  <si>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https://pokepast.es/9caee3d762424edd</t>
    </r>
  </si>
  <si>
    <t>Trainer Master Poucine - Sootopolis City (Optional - Dragapult follower)</t>
  </si>
  <si>
    <t>Gift Marshadow</t>
  </si>
  <si>
    <t>Dragon Fang</t>
  </si>
  <si>
    <t xml:space="preserve">Mamoswine
</t>
  </si>
  <si>
    <t>Soft Sand</t>
  </si>
  <si>
    <t>Speed Stat: 161 (213)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</si>
  <si>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https://pokepast.es/2eca5561001d2c65</t>
    </r>
  </si>
  <si>
    <t>Trainer Oblivion Wing - Sootopolis City (Optional Greninja follower)</t>
  </si>
  <si>
    <t>Gift Zarude</t>
  </si>
  <si>
    <t>- Triple Arrows</t>
  </si>
  <si>
    <t>Speed Stat: 179 (235)</t>
  </si>
  <si>
    <t>Speed Stat: 253 (310)</t>
  </si>
  <si>
    <t xml:space="preserve">Roaring Moon
</t>
  </si>
  <si>
    <t>Intimidate -&gt; Strong Jaw</t>
  </si>
  <si>
    <t>Luxite</t>
  </si>
  <si>
    <t>- Zing Zap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</si>
  <si>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https://pokepast.es/1feba61594b6a4f7</t>
    </r>
  </si>
  <si>
    <t>Trainer Burak - Sootopolis City (Optional - Spidops follower)</t>
  </si>
  <si>
    <t>Infernape-Mega</t>
  </si>
  <si>
    <t>Gouging Fire</t>
  </si>
  <si>
    <t>Gift Volcanion</t>
  </si>
  <si>
    <t>- Heat Crash</t>
  </si>
  <si>
    <t>- Burning Bulwark</t>
  </si>
  <si>
    <t>- Morning Sun</t>
  </si>
  <si>
    <t>Speed Stat: 196 (254)</t>
  </si>
  <si>
    <t>Speed Stat: 128</t>
  </si>
  <si>
    <t>Gyarados</t>
  </si>
  <si>
    <t>Kingambit</t>
  </si>
  <si>
    <t>Spidops</t>
  </si>
  <si>
    <t>SpA: 32</t>
  </si>
  <si>
    <t>- Skitter Smack</t>
  </si>
  <si>
    <t>Speed Stat: 163 (214)</t>
  </si>
  <si>
    <t>Speed Stat: 87 (139)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</si>
  <si>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https://pokepast.es/1feba61594b6a4f7</t>
    </r>
  </si>
  <si>
    <r>
      <rPr>
        <rFont val="Nunito"/>
        <b/>
        <color rgb="FFFFFFFF"/>
      </rPr>
      <t xml:space="preserve">Ursaluna
</t>
    </r>
    <r>
      <rPr>
        <rFont val="Nunito"/>
        <b/>
        <color rgb="FFFF0000"/>
      </rPr>
      <t>PRE-BURNED</t>
    </r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</si>
  <si>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color rgb="FFFFFFFF"/>
        <sz val="16.0"/>
      </rPr>
      <t xml:space="preserve"> </t>
    </r>
    <r>
      <rPr>
        <rFont val="Nunito"/>
        <b/>
        <i/>
        <color rgb="FF1155CC"/>
        <sz val="16.0"/>
        <u/>
      </rPr>
      <t>https://pokepast.es/5db6df757c529837</t>
    </r>
  </si>
  <si>
    <t>Dawn - Evergrande City</t>
  </si>
  <si>
    <t>Speed Stat: 312 (370)</t>
  </si>
  <si>
    <t>Speed Stat: 260 (319)</t>
  </si>
  <si>
    <t xml:space="preserve">Blacephalon
</t>
  </si>
  <si>
    <t xml:space="preserve">Empoleon-Mega-D
</t>
  </si>
  <si>
    <t>Atk: 127</t>
  </si>
  <si>
    <t>SpA: 151</t>
  </si>
  <si>
    <t>Spe: 107</t>
  </si>
  <si>
    <t>- Mind Blown</t>
  </si>
  <si>
    <t>Speed Stat: 231 (289)</t>
  </si>
  <si>
    <t>Speed Stat: 262 (321)</t>
  </si>
  <si>
    <t>Booster: 393 (481)</t>
  </si>
  <si>
    <r>
      <rPr>
        <rFont val="Nunito"/>
        <b/>
        <i/>
        <color rgb="FFFFFFFF"/>
        <sz val="16.0"/>
      </rPr>
      <t xml:space="preserve">Poke Paste: </t>
    </r>
    <r>
      <rPr>
        <rFont val="Nunito"/>
        <b/>
        <i/>
        <color rgb="FF1155CC"/>
        <sz val="16.0"/>
        <u/>
      </rPr>
      <t>https://pokepast.es/20c7a595db1eefef</t>
    </r>
  </si>
  <si>
    <r>
      <rPr>
        <rFont val="Nunito"/>
        <b/>
        <i/>
        <color rgb="FFFFFFFF"/>
        <sz val="21.0"/>
      </rPr>
      <t xml:space="preserve">Rival Fight (Brendan / May) - Evergrande City (If You Chose </t>
    </r>
    <r>
      <rPr>
        <rFont val="Nunito"/>
        <b/>
        <i/>
        <color rgb="FF3C78D8"/>
        <sz val="21.0"/>
      </rPr>
      <t>Water</t>
    </r>
    <r>
      <rPr>
        <rFont val="Nunito"/>
        <b/>
        <i/>
        <color rgb="FFFFFFFF"/>
        <sz val="21.0"/>
      </rPr>
      <t xml:space="preserve"> Starter)</t>
    </r>
  </si>
  <si>
    <t>Misty Seed</t>
  </si>
  <si>
    <t xml:space="preserve">- Moonblast </t>
  </si>
  <si>
    <t>Speed Stat: 273 (332)</t>
  </si>
  <si>
    <t>Speed Stat: 181 (239)</t>
  </si>
  <si>
    <t>Speed Stat: 190 (248)</t>
  </si>
  <si>
    <t xml:space="preserve">Volcarona
</t>
  </si>
  <si>
    <t xml:space="preserve">Sceptile
</t>
  </si>
  <si>
    <t>Flame Body</t>
  </si>
  <si>
    <t>Speed Stat: 218 (276)</t>
  </si>
  <si>
    <t>Speed Stat: 301 (359)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</si>
  <si>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https://pokepast.es/3961df0446a0daea</t>
    </r>
  </si>
  <si>
    <r>
      <rPr>
        <rFont val="Nunito"/>
        <b/>
        <i/>
        <color rgb="FFFFFFFF"/>
        <sz val="21.0"/>
      </rPr>
      <t xml:space="preserve">Rival Fight (Brendan / May) - Evergrande City (If You Chose </t>
    </r>
    <r>
      <rPr>
        <rFont val="Nunito"/>
        <b/>
        <i/>
        <color rgb="FF38761D"/>
        <sz val="21.0"/>
      </rPr>
      <t xml:space="preserve">Grass </t>
    </r>
    <r>
      <rPr>
        <rFont val="Nunito"/>
        <b/>
        <i/>
        <color rgb="FFFFFFFF"/>
        <sz val="21.0"/>
      </rPr>
      <t>Starter)</t>
    </r>
  </si>
  <si>
    <t xml:space="preserve">Tapu Bulu
</t>
  </si>
  <si>
    <t>Grassy Seed</t>
  </si>
  <si>
    <t>Speed Stat: 148 (201)</t>
  </si>
  <si>
    <t>Speed Stat: 172 (229)</t>
  </si>
  <si>
    <t xml:space="preserve">Milotic
</t>
  </si>
  <si>
    <t>Competitive</t>
  </si>
  <si>
    <t>- Bouncy Bubble</t>
  </si>
  <si>
    <t xml:space="preserve">Speed Stat: 175 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</si>
  <si>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https://pokepast.es/7e807417a9c2a532</t>
    </r>
  </si>
  <si>
    <r>
      <rPr>
        <rFont val="Nunito"/>
        <b/>
        <i/>
        <color rgb="FFFFFFFF"/>
        <sz val="22.0"/>
      </rPr>
      <t xml:space="preserve">Rival Fight (Brendan / May) - Evergrande City (If You Chose </t>
    </r>
    <r>
      <rPr>
        <rFont val="Nunito"/>
        <b/>
        <i/>
        <color rgb="FFE69138"/>
        <sz val="22.0"/>
      </rPr>
      <t>Fire</t>
    </r>
    <r>
      <rPr>
        <rFont val="Nunito"/>
        <b/>
        <i/>
        <color rgb="FF38761D"/>
        <sz val="22.0"/>
      </rPr>
      <t xml:space="preserve"> </t>
    </r>
    <r>
      <rPr>
        <rFont val="Nunito"/>
        <b/>
        <i/>
        <color rgb="FFFFFFFF"/>
        <sz val="22.0"/>
      </rPr>
      <t>Starter)</t>
    </r>
  </si>
  <si>
    <t>Electric Seed</t>
  </si>
  <si>
    <t>Speed Stat: 131</t>
  </si>
  <si>
    <t xml:space="preserve">Ogerpon-Hearthflame
</t>
  </si>
  <si>
    <t>Hearthflame Mask</t>
  </si>
  <si>
    <t>Speed Stat: 236 (294)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</si>
  <si>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https://pokepast.es/ec27b213db6adeea</t>
    </r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</si>
  <si>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https://pokepast.es/3cfbe7d9114902c6</t>
    </r>
  </si>
  <si>
    <t>Wally - Victory Road</t>
  </si>
  <si>
    <t xml:space="preserve">Shaymin-Sky
</t>
  </si>
  <si>
    <t xml:space="preserve">Atk: 103 </t>
  </si>
  <si>
    <t>- Meteor Beam</t>
  </si>
  <si>
    <t>Spe: 127</t>
  </si>
  <si>
    <t>Speed Stat: 255 (313)</t>
  </si>
  <si>
    <t>Speed Stat: 268 (326)</t>
  </si>
  <si>
    <t>Speed Stat: 133 (186)</t>
  </si>
  <si>
    <t xml:space="preserve">Raging Bolt
</t>
  </si>
  <si>
    <t>Speed Stat: 209 (267)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</si>
  <si>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https://pokepast.es/20b48e5412a8915a</t>
    </r>
  </si>
  <si>
    <t>Cooltrainer Albert - Victory Road</t>
  </si>
  <si>
    <t xml:space="preserve">Toxapex
</t>
  </si>
  <si>
    <t xml:space="preserve">Mabostiff
</t>
  </si>
  <si>
    <t xml:space="preserve">Sigilyph
</t>
  </si>
  <si>
    <t>Atk: 63</t>
  </si>
  <si>
    <t>Def: 152</t>
  </si>
  <si>
    <t>SpD: 142</t>
  </si>
  <si>
    <t>Speed Stat: 188 (246)</t>
  </si>
  <si>
    <t>- Cosmic Power</t>
  </si>
  <si>
    <t>Speed Stat: 210 (268)</t>
  </si>
  <si>
    <t xml:space="preserve">Rhyperior
</t>
  </si>
  <si>
    <t xml:space="preserve">Venusaur-Mega
</t>
  </si>
  <si>
    <t>Def: 123</t>
  </si>
  <si>
    <t>Speed Stat: 106 (163)</t>
  </si>
  <si>
    <t>Speed Stat: 180 (238)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</si>
  <si>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https://pokepast.es/40ab1c79b819b5b3</t>
    </r>
  </si>
  <si>
    <t>Cooltrainer Hope - Victory Road</t>
  </si>
  <si>
    <t xml:space="preserve">Maushold
</t>
  </si>
  <si>
    <t xml:space="preserve">Marowak-Alola
</t>
  </si>
  <si>
    <t xml:space="preserve">Togekiss
</t>
  </si>
  <si>
    <t>- Population Bomb</t>
  </si>
  <si>
    <t>- Tidy Up</t>
  </si>
  <si>
    <t>Speed Stat: 235 (293)</t>
  </si>
  <si>
    <t>Speed Stat: 105 (157)</t>
  </si>
  <si>
    <t>Speed Stat: 179 (236)</t>
  </si>
  <si>
    <t xml:space="preserve">Xurkitree
</t>
  </si>
  <si>
    <t xml:space="preserve">Orbeetle-Mega
</t>
  </si>
  <si>
    <t>Orbeetlite</t>
  </si>
  <si>
    <t>SpA: 173</t>
  </si>
  <si>
    <t>- Tail Glow</t>
  </si>
  <si>
    <t>Speed Stat: 212 (269)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</si>
  <si>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https://pokepast.es/492c42ed442319fc</t>
    </r>
  </si>
  <si>
    <t>Cooltrainer Samuel - Victory Road</t>
  </si>
  <si>
    <t xml:space="preserve">Mienshao
</t>
  </si>
  <si>
    <t xml:space="preserve">Flapple
</t>
  </si>
  <si>
    <t>- Freezy Frost</t>
  </si>
  <si>
    <t>Speed Stat: 225 (282)</t>
  </si>
  <si>
    <t>Speed Stat: 146 (199)</t>
  </si>
  <si>
    <t>Speed Stat: 215 (273)</t>
  </si>
  <si>
    <t xml:space="preserve">Inteleon
</t>
  </si>
  <si>
    <t xml:space="preserve">Pinsir-Mega
</t>
  </si>
  <si>
    <t>- Snipe Shot</t>
  </si>
  <si>
    <t>Speed Stat: 251 (310)</t>
  </si>
  <si>
    <t>Speed Stat: 227 (286)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</si>
  <si>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https://pokepast.es/22243951238ccb7d</t>
    </r>
  </si>
  <si>
    <t>Cooltrainer Caroline - Victory Road</t>
  </si>
  <si>
    <t xml:space="preserve">Magcargo
</t>
  </si>
  <si>
    <t xml:space="preserve">Barraskewda
</t>
  </si>
  <si>
    <t>Simple</t>
  </si>
  <si>
    <t>Speed Stat: 261 (319)</t>
  </si>
  <si>
    <t>Speed Stat: 88 (145)</t>
  </si>
  <si>
    <t>Speed Stat: 281 (338)</t>
  </si>
  <si>
    <t xml:space="preserve">Lopunny-Mega
</t>
  </si>
  <si>
    <t>Atk: 136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</si>
  <si>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https://pokepast.es/ada6d5ab719f60ab</t>
    </r>
  </si>
  <si>
    <t>Cooltrainer Felix - Victory Road</t>
  </si>
  <si>
    <t xml:space="preserve">Reuniclus
</t>
  </si>
  <si>
    <t xml:space="preserve">Regidrago
</t>
  </si>
  <si>
    <t>HP: 200</t>
  </si>
  <si>
    <t>- Dragon Energy</t>
  </si>
  <si>
    <t>Speed Stat: 80 (132)</t>
  </si>
  <si>
    <t>Bull Rush: 157 (235)</t>
  </si>
  <si>
    <t xml:space="preserve">Aegislash
</t>
  </si>
  <si>
    <t xml:space="preserve">Manectric-Mega
</t>
  </si>
  <si>
    <t xml:space="preserve">HP: 60 </t>
  </si>
  <si>
    <t>Atk: 140 / 50</t>
  </si>
  <si>
    <t>Def: 50 / 140</t>
  </si>
  <si>
    <t>Manectite</t>
  </si>
  <si>
    <t>SpA: 140 / 50</t>
  </si>
  <si>
    <t>SpD: 50 / 140</t>
  </si>
  <si>
    <t>Blade / Shield</t>
  </si>
  <si>
    <t>Speed Stat: 130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</si>
  <si>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https://pokepast.es/969a8e32ee6ca54d</t>
    </r>
  </si>
  <si>
    <t>Cooltrainer Michelle - Victory Road</t>
  </si>
  <si>
    <t xml:space="preserve">Carbink
</t>
  </si>
  <si>
    <t xml:space="preserve">Chatot
</t>
  </si>
  <si>
    <t>- Chatter</t>
  </si>
  <si>
    <t>SpD: 42</t>
  </si>
  <si>
    <t>- Synchronoise</t>
  </si>
  <si>
    <t>Speed Stat: 160 (218)</t>
  </si>
  <si>
    <t>Speed Stat: 217 (275)</t>
  </si>
  <si>
    <t xml:space="preserve">Torterra
</t>
  </si>
  <si>
    <t xml:space="preserve">Aggron-Mega
</t>
  </si>
  <si>
    <t>Self Sufficient</t>
  </si>
  <si>
    <t>Speed Stat: 123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</si>
  <si>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https://pokepast.es/e99919973013e6fb</t>
    </r>
  </si>
  <si>
    <t>Elite Four - Sidney (Team 1) aka Sydney Tailwind</t>
  </si>
  <si>
    <t xml:space="preserve">Moltres-Galar
</t>
  </si>
  <si>
    <t xml:space="preserve">Grimmsnarl
</t>
  </si>
  <si>
    <t xml:space="preserve">Munkidori
</t>
  </si>
  <si>
    <t>Berserk</t>
  </si>
  <si>
    <t>Toxic Chain</t>
  </si>
  <si>
    <t xml:space="preserve">- Spirit Break </t>
  </si>
  <si>
    <t>Speed Stat: 202 (260)</t>
  </si>
  <si>
    <t>Speed Stat: 146 (204)</t>
  </si>
  <si>
    <t>Speed Stat: 232 (291)</t>
  </si>
  <si>
    <t xml:space="preserve">Delphox
</t>
  </si>
  <si>
    <t xml:space="preserve">Absol-Mega
</t>
  </si>
  <si>
    <t xml:space="preserve">- Mind Blown </t>
  </si>
  <si>
    <t xml:space="preserve">- Dragon Dance </t>
  </si>
  <si>
    <t>Speed Stat: 228 (287)</t>
  </si>
  <si>
    <t>Speed Stat: 233 (287)</t>
  </si>
  <si>
    <t>Speed Stat: 248 (308)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</si>
  <si>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https://pokepast.es/733b104e36e1fc61</t>
    </r>
  </si>
  <si>
    <t>Elite Four - Sidney (Team 2) aka Sydney TrickRoom</t>
  </si>
  <si>
    <t xml:space="preserve">Absol
</t>
  </si>
  <si>
    <t>Speed Stat: 142</t>
  </si>
  <si>
    <t>Speed Stat: 118</t>
  </si>
  <si>
    <t xml:space="preserve">Victini
</t>
  </si>
  <si>
    <t xml:space="preserve">Guzzlord
</t>
  </si>
  <si>
    <t xml:space="preserve">Grimmsnarl-Mega
</t>
  </si>
  <si>
    <t>HP: 203</t>
  </si>
  <si>
    <t>Victory Star</t>
  </si>
  <si>
    <t>Room Service</t>
  </si>
  <si>
    <t>Grimmsnarlite</t>
  </si>
  <si>
    <t>- Bolt Strike</t>
  </si>
  <si>
    <t>Spe: 23</t>
  </si>
  <si>
    <t>- V-Create</t>
  </si>
  <si>
    <t>Speed Stat: 157</t>
  </si>
  <si>
    <t>Speed Stat: 96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</si>
  <si>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https://pokepast.es/fbe8be14336ee120</t>
    </r>
  </si>
  <si>
    <t>Elite Four - Phoebe (Team 1) aka Phoebe Dusknoir</t>
  </si>
  <si>
    <t>Okidogi</t>
  </si>
  <si>
    <t xml:space="preserve">Annihilape
</t>
  </si>
  <si>
    <t>SpD: 54</t>
  </si>
  <si>
    <t>- Rage Fist</t>
  </si>
  <si>
    <t>Speed Stat: 167 (220)</t>
  </si>
  <si>
    <t>Speed Stat: 192 (251)</t>
  </si>
  <si>
    <t>Naganadel</t>
  </si>
  <si>
    <t xml:space="preserve">Calyrex-Shadow
</t>
  </si>
  <si>
    <t xml:space="preserve">Dusknoir-Mega
</t>
  </si>
  <si>
    <t>As One (Spectrier)</t>
  </si>
  <si>
    <t>THE GRIPPER</t>
  </si>
  <si>
    <t>- Shadow Punch</t>
  </si>
  <si>
    <t>- Draco Barrage</t>
  </si>
  <si>
    <t>- Astral Barrage</t>
  </si>
  <si>
    <t>Speed Stat: 314 (372)</t>
  </si>
  <si>
    <t>Speed Stat: 107</t>
  </si>
  <si>
    <r>
      <rPr>
        <rFont val="Nunito"/>
        <b/>
        <i/>
        <color rgb="FFFFFFFF"/>
        <sz val="16.0"/>
      </rPr>
      <t xml:space="preserve">Poke Paste: </t>
    </r>
    <r>
      <rPr>
        <rFont val="Nunito"/>
        <b/>
        <i/>
        <color rgb="FF1155CC"/>
        <sz val="16.0"/>
        <u/>
      </rPr>
      <t>https://pokepast.es/16fa5363ee73896b</t>
    </r>
  </si>
  <si>
    <t>Elite Four - Phoebe (Team 2) aka Phoebe Gengar</t>
  </si>
  <si>
    <t>Speed Stat: 299 (358)</t>
  </si>
  <si>
    <t>Speed Stat: 211 (270)</t>
  </si>
  <si>
    <t xml:space="preserve">Pecharunt
</t>
  </si>
  <si>
    <t>Poison Puppeteer</t>
  </si>
  <si>
    <t>Atk: 88</t>
  </si>
  <si>
    <t>- Malignant Chain</t>
  </si>
  <si>
    <t>SpA: 88</t>
  </si>
  <si>
    <t>SpD: 88</t>
  </si>
  <si>
    <t>Speed Stat: 198 (256)</t>
  </si>
  <si>
    <t>Speed Stat: 277 (335)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</si>
  <si>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https://pokepast.es/164407645a49fa87</t>
    </r>
  </si>
  <si>
    <t>Elite Four - Glacia (Team 1) aka Glacia Sun</t>
  </si>
  <si>
    <t xml:space="preserve">Decidueye-Hisui
</t>
  </si>
  <si>
    <t xml:space="preserve">Darmanitan-Galar-Zen
</t>
  </si>
  <si>
    <t>Quill Rush</t>
  </si>
  <si>
    <t>Zen Mode</t>
  </si>
  <si>
    <t>Speed Stat: 221 (279)</t>
  </si>
  <si>
    <t>Speed Stat: 165 (223)</t>
  </si>
  <si>
    <t>Speed Stat: 286 (345)</t>
  </si>
  <si>
    <t>Quill Rush: 247 (334)</t>
  </si>
  <si>
    <t xml:space="preserve">Volcanion
</t>
  </si>
  <si>
    <t xml:space="preserve">Reshiram
</t>
  </si>
  <si>
    <t xml:space="preserve">Charizard-Mega-Y
</t>
  </si>
  <si>
    <t>Turboblaze</t>
  </si>
  <si>
    <t>- Fusion Flare</t>
  </si>
  <si>
    <t>SpA: 159</t>
  </si>
  <si>
    <t>- Defog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</si>
  <si>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https://pokepast.es/c22186cca9d4602d</t>
    </r>
  </si>
  <si>
    <t>Elite Four - Glacia (Team 2) aka Glacia Snow</t>
  </si>
  <si>
    <t xml:space="preserve">Electivire
</t>
  </si>
  <si>
    <t>Icy Rock</t>
  </si>
  <si>
    <t>Speed Stat: 237 (297)</t>
  </si>
  <si>
    <t xml:space="preserve">Kyurem-Black
</t>
  </si>
  <si>
    <t xml:space="preserve">Abomasnow
</t>
  </si>
  <si>
    <t>Teravolt</t>
  </si>
  <si>
    <t>Atk: 170</t>
  </si>
  <si>
    <t>- Steam Eruption</t>
  </si>
  <si>
    <t>SpA: 132</t>
  </si>
  <si>
    <t>Snow Up: 292 (408)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</si>
  <si>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</rPr>
      <t>https://pokepast.es/6281e63858f8c77c</t>
    </r>
  </si>
  <si>
    <t>Elite Four - Cynthia</t>
  </si>
  <si>
    <t xml:space="preserve">Heatran
</t>
  </si>
  <si>
    <t xml:space="preserve">Cramorant
</t>
  </si>
  <si>
    <t>Gulp Missile</t>
  </si>
  <si>
    <t>Def: 106</t>
  </si>
  <si>
    <t>- Dark Hole</t>
  </si>
  <si>
    <t>SpD: 106</t>
  </si>
  <si>
    <t>- Dream Eater</t>
  </si>
  <si>
    <t>Spe: 77</t>
  </si>
  <si>
    <t>Speed Stat: 81</t>
  </si>
  <si>
    <t>Speed Stat: 178 (236)</t>
  </si>
  <si>
    <t>Speed Stat: 229 (289)</t>
  </si>
  <si>
    <t xml:space="preserve">Zamazenta-Crowned
</t>
  </si>
  <si>
    <t xml:space="preserve">Xerneas
</t>
  </si>
  <si>
    <t xml:space="preserve">Garchomp-Mega
</t>
  </si>
  <si>
    <t>HP: 126</t>
  </si>
  <si>
    <t>Fairy Aura</t>
  </si>
  <si>
    <t>Rusted Shield</t>
  </si>
  <si>
    <t>Garchompite</t>
  </si>
  <si>
    <t>- Behemoth Bash</t>
  </si>
  <si>
    <t>Spe: 99</t>
  </si>
  <si>
    <t>Spe: 102</t>
  </si>
  <si>
    <t>Speed Stat: 272 (332)</t>
  </si>
  <si>
    <t>- Geomancy</t>
  </si>
  <si>
    <t>Speed Stat: 217 (277)</t>
  </si>
  <si>
    <t>Speed Stat: 224 (283)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</si>
  <si>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https://pokepast.es/f5f0160e34249fba</t>
    </r>
  </si>
  <si>
    <t>Champion Wallace &amp; Steven (Double Battle)</t>
  </si>
  <si>
    <t xml:space="preserve">(Lead Slot 2)
Empoleon-Mega O
</t>
  </si>
  <si>
    <t xml:space="preserve">Palkia-Primal
</t>
  </si>
  <si>
    <t xml:space="preserve">Suicune
</t>
  </si>
  <si>
    <t>Primal Armor</t>
  </si>
  <si>
    <t>-&gt; Emperor's Presence</t>
  </si>
  <si>
    <t>Lustrous Orb</t>
  </si>
  <si>
    <t>- Spacial Rend</t>
  </si>
  <si>
    <t>SpA: 185</t>
  </si>
  <si>
    <t>Speed Stat: 258 (316)</t>
  </si>
  <si>
    <t xml:space="preserve">(Lead Slot 1)
Empoleon-Mega D
</t>
  </si>
  <si>
    <t xml:space="preserve">Dialga-Primal
</t>
  </si>
  <si>
    <t>-&gt; Lightning Rod</t>
  </si>
  <si>
    <t>Adamant Orb</t>
  </si>
  <si>
    <r>
      <rPr>
        <rFont val="Nunito"/>
        <b/>
        <i/>
        <color rgb="FFFFFFFF"/>
        <sz val="16.0"/>
      </rPr>
      <t>Poke Paste:</t>
    </r>
    <r>
      <rPr>
        <rFont val="Nunito"/>
        <b/>
        <i/>
        <sz val="16.0"/>
      </rPr>
      <t xml:space="preserve"> </t>
    </r>
    <r>
      <rPr>
        <rFont val="Nunito"/>
        <b/>
        <i/>
        <color rgb="FF1155CC"/>
        <sz val="16.0"/>
        <u/>
      </rPr>
      <t>https://pokepast.es/dee4f090dd95e4ef</t>
    </r>
  </si>
  <si>
    <t>ROXANNE - (Location)</t>
  </si>
  <si>
    <t>Pokemon:</t>
  </si>
  <si>
    <t>Rhyhorn</t>
  </si>
  <si>
    <t>Wooper-Paldea</t>
  </si>
  <si>
    <t>Gligar</t>
  </si>
  <si>
    <t>Nosepass</t>
  </si>
  <si>
    <t>https://pokepast.es/60afad327a9b2073</t>
  </si>
  <si>
    <t>BRAWLY - (Location)</t>
  </si>
  <si>
    <t>Pikachu - Libre</t>
  </si>
  <si>
    <t>Sandslash - Alola</t>
  </si>
  <si>
    <t>Lycanroc - Dusk</t>
  </si>
  <si>
    <t>Gurdurr</t>
  </si>
  <si>
    <t>Hariyama</t>
  </si>
  <si>
    <t>- Hidden Power Fighting</t>
  </si>
  <si>
    <t>https://pokepast.es/fea085110380df18</t>
  </si>
  <si>
    <t>WATTSON - (Location)</t>
  </si>
  <si>
    <t>Dedenne</t>
  </si>
  <si>
    <t>Kilowattrel</t>
  </si>
  <si>
    <t>Magneton</t>
  </si>
  <si>
    <t>Vikavolt</t>
  </si>
  <si>
    <t>Luxray</t>
  </si>
  <si>
    <t>Luxray - Mega</t>
  </si>
  <si>
    <t>Fairy</t>
  </si>
  <si>
    <t>Speed Stat: 92</t>
  </si>
  <si>
    <t>https://pokepast.es/ba62f04eb44c4ad5</t>
  </si>
  <si>
    <t>FLANNERY - (Location)</t>
  </si>
  <si>
    <t>Ninetales</t>
  </si>
  <si>
    <t>Walking Wake</t>
  </si>
  <si>
    <t>Scovillain</t>
  </si>
  <si>
    <t>Rotom-Heat</t>
  </si>
  <si>
    <t>Infernape</t>
  </si>
  <si>
    <t>Infernape - Mega</t>
  </si>
  <si>
    <t>Adapatability</t>
  </si>
  <si>
    <t>- Hidden Power Poison</t>
  </si>
  <si>
    <t>- Pain Split</t>
  </si>
  <si>
    <t>Speed Stat: 153 (182)</t>
  </si>
  <si>
    <t xml:space="preserve"> https://pokepast.es/92efa6f1024413fb</t>
  </si>
  <si>
    <t>NORMAN - (Location)</t>
  </si>
  <si>
    <t>Zoroark - Hisui</t>
  </si>
  <si>
    <t>Iron Valiant</t>
  </si>
  <si>
    <t>Ursaluna - Bloodmoon</t>
  </si>
  <si>
    <t>Cyclizar</t>
  </si>
  <si>
    <t>Slaking</t>
  </si>
  <si>
    <t>Slaking - Mega</t>
  </si>
  <si>
    <t>Truant</t>
  </si>
  <si>
    <t>- Obstruct</t>
  </si>
  <si>
    <t>Speed Stat: 155 (195)</t>
  </si>
  <si>
    <t>https://pokepast.es/ec8d5e1dead2a2d7</t>
  </si>
  <si>
    <t>WINONA - (Location)</t>
  </si>
  <si>
    <t>Staraptor</t>
  </si>
  <si>
    <t>Aggron</t>
  </si>
  <si>
    <t>Flygon</t>
  </si>
  <si>
    <t>Frosmoth</t>
  </si>
  <si>
    <t>Thundurus-Therian</t>
  </si>
  <si>
    <t>Altaria-Mega</t>
  </si>
  <si>
    <t>- Hidden Power Flying</t>
  </si>
  <si>
    <t>https://pokepast.es/e224af7f74767337</t>
  </si>
  <si>
    <t>TATE &amp; LIZA (DOUBLE!!) - (Location)</t>
  </si>
  <si>
    <t>Tapu Lele (Lead)</t>
  </si>
  <si>
    <t>Espathra</t>
  </si>
  <si>
    <t>Kangaskhan-Mega</t>
  </si>
  <si>
    <t>Iron Leaves (Lead)</t>
  </si>
  <si>
    <t>Alakazam-Mega</t>
  </si>
  <si>
    <t>Speed Stat: 206 (259)</t>
  </si>
  <si>
    <t>https://pokepast.es/cee5594c310a4c95</t>
  </si>
  <si>
    <t>JUAN - (Location)</t>
  </si>
  <si>
    <t>Tapu Fini</t>
  </si>
  <si>
    <t>Tinkaton</t>
  </si>
  <si>
    <t>Rapidash-Galar</t>
  </si>
  <si>
    <t>Ursaluna</t>
  </si>
  <si>
    <t>Flutter Mane</t>
  </si>
  <si>
    <t>Diancie-Mega</t>
  </si>
  <si>
    <t>Bulletproof</t>
  </si>
  <si>
    <t>Speed Stat: 231 (28)</t>
  </si>
  <si>
    <t>https://pokepast.es/5db6df757c529837</t>
  </si>
  <si>
    <t>Roark - Route 116</t>
  </si>
  <si>
    <t>TM: Rock Tomb</t>
  </si>
  <si>
    <t>Shieldon</t>
  </si>
  <si>
    <t>Tyrunt</t>
  </si>
  <si>
    <t>Cranidos</t>
  </si>
  <si>
    <t>Rock / Steel</t>
  </si>
  <si>
    <t>Rock / Dragon</t>
  </si>
  <si>
    <t>Atk: 42</t>
  </si>
  <si>
    <t>Speed Stat: 15</t>
  </si>
  <si>
    <t>Speed Stat: 21</t>
  </si>
  <si>
    <r>
      <rPr>
        <b/>
        <i/>
        <color rgb="FFFFFFFF"/>
        <sz val="13.0"/>
      </rPr>
      <t xml:space="preserve">Poke Paste: </t>
    </r>
    <r>
      <rPr>
        <b/>
        <i/>
        <color rgb="FF1155CC"/>
        <sz val="13.0"/>
        <u/>
      </rPr>
      <t>https://pokepast.es/652c21f46d0f1803</t>
    </r>
  </si>
  <si>
    <t>Gardenia (Pre-3rd Gym Badge) - Petalburg Woods</t>
  </si>
  <si>
    <t>Roserade</t>
  </si>
  <si>
    <t>Dolliv</t>
  </si>
  <si>
    <t>Sudowoodo</t>
  </si>
  <si>
    <t>Gloom</t>
  </si>
  <si>
    <t>Grass / Poison</t>
  </si>
  <si>
    <t>Grass / Normal</t>
  </si>
  <si>
    <t>- Hidden Power Fire</t>
  </si>
  <si>
    <r>
      <rPr>
        <b/>
        <i/>
        <color rgb="FFFFFFFF"/>
        <sz val="13.0"/>
      </rPr>
      <t xml:space="preserve">Poke Paste: </t>
    </r>
    <r>
      <rPr>
        <b/>
        <i/>
        <color rgb="FF1155CC"/>
        <sz val="13.0"/>
        <u/>
      </rPr>
      <t>https://pokepast.es/ad2c5b76a59e6597</t>
    </r>
    <r>
      <rPr>
        <b/>
        <i/>
        <color rgb="FFFFFFFF"/>
        <sz val="13.0"/>
      </rPr>
      <t xml:space="preserve"> </t>
    </r>
  </si>
  <si>
    <t>Gardenia (Post-3rd Gym Badge) - Petalburg Woods</t>
  </si>
  <si>
    <t>Vileplume</t>
  </si>
  <si>
    <t>Arboliva</t>
  </si>
  <si>
    <t>Bellossom</t>
  </si>
  <si>
    <t>Grass / Fairy</t>
  </si>
  <si>
    <t>Speed Stat: 35 (55 with EVs)</t>
  </si>
  <si>
    <t>Speed Stat: 89 (106 with EVs)</t>
  </si>
  <si>
    <r>
      <rPr>
        <b/>
        <i/>
        <color rgb="FFFFFFFF"/>
        <sz val="13.0"/>
      </rPr>
      <t xml:space="preserve">Poke Paste: </t>
    </r>
    <r>
      <rPr>
        <b/>
        <i/>
        <color rgb="FF1155CC"/>
        <sz val="13.0"/>
        <u/>
      </rPr>
      <t>https://pokepast.es/6d5527f70d58d481</t>
    </r>
  </si>
  <si>
    <t>Roserade-Mega</t>
  </si>
  <si>
    <t>Speed Stat: 113 (137 with EVs)</t>
  </si>
  <si>
    <t>*calculated at Lv 34</t>
  </si>
  <si>
    <t>Fantina - Route 117</t>
  </si>
  <si>
    <t>Cursola</t>
  </si>
  <si>
    <t>Gallade</t>
  </si>
  <si>
    <t>Zoroark</t>
  </si>
  <si>
    <t>Banette-Mega</t>
  </si>
  <si>
    <t>Ghost / Fairy</t>
  </si>
  <si>
    <t>Psychic / Fighting</t>
  </si>
  <si>
    <t>Ghost / Normal</t>
  </si>
  <si>
    <t>Speed Stat: 118 (148 with EVs)</t>
  </si>
  <si>
    <t>Speed Stat: 65 (92 with EVs)</t>
  </si>
  <si>
    <t>Speed Stat: 95 (125 with EVs)</t>
  </si>
  <si>
    <t>Speed Stat: 122 (151 with EVs)</t>
  </si>
  <si>
    <t>Speed Stat: 92 (123 with EVs)</t>
  </si>
  <si>
    <r>
      <rPr>
        <b/>
        <i/>
        <color rgb="FFFFFFFF"/>
        <sz val="13.0"/>
      </rPr>
      <t xml:space="preserve">Poke Paste: </t>
    </r>
    <r>
      <rPr>
        <b/>
        <i/>
        <color rgb="FF1155CC"/>
        <sz val="13.0"/>
        <u/>
      </rPr>
      <t>https://pokepast.es/2188a0995a3f653d</t>
    </r>
  </si>
  <si>
    <t>*calculated at lv 43</t>
  </si>
  <si>
    <t>*calculated at lv 44</t>
  </si>
  <si>
    <t>Meloetta-Pirouette</t>
  </si>
  <si>
    <t>Pangoro</t>
  </si>
  <si>
    <t>Garganacl</t>
  </si>
  <si>
    <t>Lilligant-Hisui</t>
  </si>
  <si>
    <t>Lucario-Mega</t>
  </si>
  <si>
    <t>Normal / Fighting</t>
  </si>
  <si>
    <t>Fighting / Dark</t>
  </si>
  <si>
    <t>Grass / Fighting</t>
  </si>
  <si>
    <t>Fighting / Steel</t>
  </si>
  <si>
    <t>Steel / Dark</t>
  </si>
  <si>
    <t>Speed Stat: 254 (309 with EVs)</t>
  </si>
  <si>
    <t>Speed Stat: 121 (170 with EVs)</t>
  </si>
  <si>
    <t>Speed Stat: 84 (134 with EVs)</t>
  </si>
  <si>
    <t>Speed Stat: 195 (25 with EVs)</t>
  </si>
  <si>
    <t>Speed Stat: 229 (284 with EVs)</t>
  </si>
  <si>
    <t>Speed Stat: 109 (160 with EVs)</t>
  </si>
  <si>
    <r>
      <rPr>
        <b/>
        <i/>
        <color rgb="FFFFFFFF"/>
        <sz val="13.0"/>
      </rPr>
      <t xml:space="preserve">Poke Paste: </t>
    </r>
    <r>
      <rPr>
        <b/>
        <i/>
        <color rgb="FF1155CC"/>
        <sz val="13.0"/>
        <u/>
      </rPr>
      <t>https://pokepast.es/315a65f0405751d0</t>
    </r>
  </si>
  <si>
    <t>*calculated at lv 79</t>
  </si>
  <si>
    <t>*calculated at lv 80</t>
  </si>
  <si>
    <t>Politoed</t>
  </si>
  <si>
    <t>Kingdra</t>
  </si>
  <si>
    <t>Toedscruel</t>
  </si>
  <si>
    <t>Urshifu-Rapid-Strike</t>
  </si>
  <si>
    <t>Lapras-Mega</t>
  </si>
  <si>
    <t>Water / Flying</t>
  </si>
  <si>
    <t>Water / Dragon</t>
  </si>
  <si>
    <t>Grass / Ground</t>
  </si>
  <si>
    <t>Water / Fighting</t>
  </si>
  <si>
    <t>Water / Ice</t>
  </si>
  <si>
    <t>- Bounce</t>
  </si>
  <si>
    <t>Speed Stat: 112 (152 with EVs)</t>
  </si>
  <si>
    <t>Speed Stat: 138 (182 with EVs)</t>
  </si>
  <si>
    <t>Speed Stat: 144 (188 with EVs)</t>
  </si>
  <si>
    <t>Speed Stat: 165 (209 with EVs)</t>
  </si>
  <si>
    <t>Speed Stat: 163 (207 with EVs)</t>
  </si>
  <si>
    <t>Speed Stat: 114 (154 with EVs)</t>
  </si>
  <si>
    <t>*calculated at lv 63</t>
  </si>
  <si>
    <t>Rain UP</t>
  </si>
  <si>
    <t>Speed Stat: 288 (376 with EVs)</t>
  </si>
  <si>
    <t>*calculated at lv 64</t>
  </si>
  <si>
    <r>
      <rPr>
        <b/>
        <i/>
        <color rgb="FFFFFFFF"/>
        <sz val="13.0"/>
      </rPr>
      <t xml:space="preserve">Poke Paste: </t>
    </r>
    <r>
      <rPr>
        <b/>
        <i/>
        <color rgb="FF1155CC"/>
        <sz val="13.0"/>
        <u/>
      </rPr>
      <t>https://pokepast.es/6f3d6f956bf57d29</t>
    </r>
  </si>
  <si>
    <t>Skarmory</t>
  </si>
  <si>
    <t>Polteageist</t>
  </si>
  <si>
    <t>Scizor</t>
  </si>
  <si>
    <t>Melmetal</t>
  </si>
  <si>
    <t>Copperajah-Mega</t>
  </si>
  <si>
    <t>Steel / Flying</t>
  </si>
  <si>
    <t>Steel / Bug</t>
  </si>
  <si>
    <t>Steel / Fighting</t>
  </si>
  <si>
    <t>Gift Mon: Meltan</t>
  </si>
  <si>
    <t xml:space="preserve">Speed Stat: 124 </t>
  </si>
  <si>
    <t>Speed Stat: 136 (184 with EVs)</t>
  </si>
  <si>
    <t>Speed Stat: 128 (177 with EVs)</t>
  </si>
  <si>
    <t>Speed Stat: 75 (120 with EVs)</t>
  </si>
  <si>
    <t xml:space="preserve">Speed Stat: 49 </t>
  </si>
  <si>
    <r>
      <rPr>
        <b/>
        <i/>
        <color rgb="FFFFFFFF"/>
        <sz val="13.0"/>
      </rPr>
      <t xml:space="preserve">Poke Paste: </t>
    </r>
    <r>
      <rPr>
        <b/>
        <i/>
        <color rgb="FF1155CC"/>
        <sz val="13.0"/>
        <u/>
      </rPr>
      <t>https://pokepast.es/ef53557cbf52903a</t>
    </r>
  </si>
  <si>
    <t>*calculated at lv 70</t>
  </si>
  <si>
    <t>*calculated at lv 71</t>
  </si>
  <si>
    <t>Candice - Route 125</t>
  </si>
  <si>
    <t>TM: Blizzard</t>
  </si>
  <si>
    <t>Vanilluxe</t>
  </si>
  <si>
    <t>Slowking-Galar</t>
  </si>
  <si>
    <t>Glaceon</t>
  </si>
  <si>
    <t>Chien-Pao</t>
  </si>
  <si>
    <t>Glalie-Mega</t>
  </si>
  <si>
    <t>Poison / Psychic</t>
  </si>
  <si>
    <t>Ice / Dragon</t>
  </si>
  <si>
    <t>Ice / Dark</t>
  </si>
  <si>
    <t>Sword of Ruin</t>
  </si>
  <si>
    <t>Ice Rock</t>
  </si>
  <si>
    <t>Chocie Band</t>
  </si>
  <si>
    <t>- Chilly Reception</t>
  </si>
  <si>
    <t>Speed Stat: 169 (221 with EVs)</t>
  </si>
  <si>
    <t>Speed Stat: 154 (206 with EVs)</t>
  </si>
  <si>
    <t>Speed Stat: 173 (226 with EVs)</t>
  </si>
  <si>
    <t>Speed Stat: 256 (309 with EVs)</t>
  </si>
  <si>
    <t>Speed Stat: 198 (250 with EVs)</t>
  </si>
  <si>
    <t>*calculated at lv 75</t>
  </si>
  <si>
    <t>Snow UP</t>
  </si>
  <si>
    <t>Speed Stat: 308 (412 with EVs)</t>
  </si>
  <si>
    <t>*calculated at lv 76</t>
  </si>
  <si>
    <r>
      <rPr>
        <b/>
        <i/>
        <color rgb="FFFFFFFF"/>
        <sz val="13.0"/>
      </rPr>
      <t xml:space="preserve">Poke Paste: </t>
    </r>
    <r>
      <rPr>
        <b/>
        <i/>
        <color rgb="FF1155CC"/>
        <sz val="13.0"/>
        <u/>
      </rPr>
      <t>https://pokepast.es/c73c01991687ce7c</t>
    </r>
  </si>
  <si>
    <t>Volkner</t>
  </si>
  <si>
    <t>Miraidon</t>
  </si>
  <si>
    <t>Raichu-Alola</t>
  </si>
  <si>
    <t>Iron Hands</t>
  </si>
  <si>
    <t>Dodrio</t>
  </si>
  <si>
    <t>Zeraora</t>
  </si>
  <si>
    <t>Toxtricity-Mega</t>
  </si>
  <si>
    <t>Electric / Dragon</t>
  </si>
  <si>
    <t>Electric / Psychic</t>
  </si>
  <si>
    <t>Electric / Fighting</t>
  </si>
  <si>
    <t>Normal / Flying</t>
  </si>
  <si>
    <t>Electric Poison</t>
  </si>
  <si>
    <t>-Dragon Pulse</t>
  </si>
  <si>
    <t>- Hidden Power Grass</t>
  </si>
  <si>
    <t>Speed Stat: 282 (341 with EVs)</t>
  </si>
  <si>
    <t>Speed Stat: 213 (265 with EVs)</t>
  </si>
  <si>
    <t>Speed Stat: 113 (166 with EVs)</t>
  </si>
  <si>
    <t>Speed Stat: 234 (291 with EVs)</t>
  </si>
  <si>
    <t>Speed Stat: 268 (320 with EVs)</t>
  </si>
  <si>
    <t>Speed Stat: 238 (297 with EVs)</t>
  </si>
  <si>
    <t>*calculated at lv 84</t>
  </si>
  <si>
    <t>Electric Terrain UP</t>
  </si>
  <si>
    <t>Speed Stat: 426 (530 with EVs)</t>
  </si>
  <si>
    <t>*calculated at lv 83</t>
  </si>
  <si>
    <r>
      <rPr>
        <b/>
        <i/>
        <color rgb="FFFFFFFF"/>
        <sz val="13.0"/>
      </rPr>
      <t xml:space="preserve">Poke Paste: </t>
    </r>
    <r>
      <rPr>
        <b/>
        <i/>
        <color rgb="FF1155CC"/>
        <sz val="13.0"/>
        <u/>
      </rPr>
      <t>https://pokepast.es/3cfbe7d9114902c6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</si>
</sst>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2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b/>
      <u/>
      <sz val="15.0"/>
      <color rgb="FF0000FF"/>
    </font>
    <font>
      <b/>
      <sz val="11.0"/>
      <color rgb="FF000000"/>
      <name val="Roboto"/>
    </font>
    <font>
      <sz val="11.0"/>
      <color rgb="FF000000"/>
      <name val="Docs-Roboto"/>
    </font>
    <font>
      <u/>
      <sz val="11.0"/>
      <color rgb="FF0000FF"/>
      <name val="Roboto"/>
    </font>
    <font>
      <color theme="1"/>
      <name val="Arial"/>
    </font>
    <font>
      <sz val="9.0"/>
      <color rgb="FF444746"/>
      <name val="&quot;Google Sans&quot;"/>
    </font>
    <font>
      <u/>
      <color rgb="FF1155CC"/>
      <name val="Arial"/>
    </font>
    <font>
      <u/>
      <sz val="11.0"/>
      <color rgb="FF0000FF"/>
      <name val="Arial"/>
    </font>
    <font>
      <sz val="11.0"/>
      <color theme="1"/>
      <name val="Docs-Roboto"/>
    </font>
    <font>
      <b/>
      <u/>
      <sz val="11.0"/>
      <color rgb="FF000000"/>
      <name val="Docs-Roboto"/>
    </font>
    <font/>
    <font>
      <b/>
      <u/>
      <sz val="11.0"/>
      <color rgb="FF000000"/>
      <name val="Docs-Roboto"/>
    </font>
    <font>
      <b/>
      <i/>
      <sz val="11.0"/>
      <color rgb="FF000000"/>
      <name val="Docs-Roboto"/>
    </font>
    <font>
      <b/>
      <u/>
      <sz val="11.0"/>
      <color rgb="FF000000"/>
      <name val="Roboto"/>
    </font>
    <font>
      <b/>
      <u/>
      <sz val="11.0"/>
      <color theme="1"/>
      <name val="Roboto"/>
    </font>
    <font>
      <sz val="11.0"/>
      <color theme="1"/>
      <name val="Roboto"/>
    </font>
    <font>
      <b/>
      <i/>
      <sz val="11.0"/>
      <color theme="1"/>
      <name val="Roboto"/>
    </font>
    <font>
      <sz val="11.0"/>
      <color rgb="FF000000"/>
      <name val="Roboto"/>
    </font>
    <font>
      <b/>
      <i/>
      <sz val="11.0"/>
      <color rgb="FF000000"/>
      <name val="Roboto"/>
    </font>
    <font>
      <color rgb="FF000000"/>
      <name val="Roboto"/>
    </font>
    <font>
      <sz val="36.0"/>
      <color theme="1"/>
      <name val="Lexend"/>
    </font>
    <font>
      <b/>
      <sz val="11.0"/>
      <color theme="1"/>
      <name val="Sofia Sans Semi Condensed"/>
    </font>
    <font>
      <b/>
      <u/>
      <sz val="11.0"/>
      <color theme="1"/>
      <name val="Sofia Sans Semi Condensed"/>
    </font>
    <font>
      <b/>
      <sz val="21.0"/>
      <color rgb="FFFFFFFF"/>
      <name val="Sofia Sans Semi Condensed"/>
    </font>
    <font>
      <color theme="1"/>
      <name val="Arial"/>
      <scheme val="minor"/>
    </font>
    <font>
      <b/>
      <sz val="17.0"/>
      <color rgb="FF0000FF"/>
      <name val="Nunito"/>
    </font>
    <font>
      <color theme="1"/>
      <name val="Nunito"/>
    </font>
    <font>
      <b/>
      <i/>
      <sz val="28.0"/>
      <color rgb="FFFFFFFF"/>
      <name val="Nunito"/>
    </font>
    <font>
      <b/>
      <color rgb="FFFFFFFF"/>
      <name val="Nunito"/>
    </font>
    <font>
      <b/>
      <color theme="1"/>
      <name val="Nunito"/>
    </font>
    <font>
      <b/>
      <i/>
      <color rgb="FFFFFFFF"/>
      <name val="Nunito"/>
    </font>
    <font>
      <b/>
      <i/>
      <color theme="1"/>
      <name val="Nunito"/>
    </font>
    <font>
      <u/>
      <color rgb="FF0000FF"/>
      <name val="Nunito"/>
    </font>
    <font>
      <b/>
      <i/>
      <sz val="23.0"/>
      <color rgb="FFFFFFFF"/>
      <name val="Nunito"/>
    </font>
    <font>
      <u/>
      <color rgb="FF0000FF"/>
      <name val="Nunito"/>
    </font>
    <font>
      <u/>
      <color rgb="FF0000FF"/>
      <name val="Nunito"/>
    </font>
    <font>
      <b/>
      <i/>
      <sz val="29.0"/>
      <color rgb="FFFFFFFF"/>
      <name val="Nunito"/>
    </font>
    <font>
      <u/>
      <color rgb="FF0000FF"/>
      <name val="Nunito"/>
    </font>
    <font>
      <b/>
      <i/>
      <sz val="25.0"/>
      <color rgb="FFFFFFFF"/>
      <name val="Nunito"/>
    </font>
    <font>
      <u/>
      <color rgb="FF0000FF"/>
      <name val="Nunito"/>
    </font>
    <font>
      <b/>
      <i/>
      <sz val="22.0"/>
      <color rgb="FFFFFF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b/>
      <i/>
      <sz val="18.0"/>
      <color rgb="FFFFFFFF"/>
      <name val="Nunito"/>
    </font>
    <font>
      <b/>
      <i/>
      <sz val="16.0"/>
      <color rgb="FFFFFFFF"/>
      <name val="Nunito"/>
    </font>
    <font>
      <b/>
      <i/>
      <color rgb="FFFF00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b/>
      <i/>
      <color rgb="FF000000"/>
      <name val="Nunito"/>
    </font>
    <font>
      <color rgb="FF0000FF"/>
      <name val="Nunito"/>
    </font>
    <font>
      <b/>
      <i/>
      <sz val="17.0"/>
      <color rgb="FFFFFF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b/>
      <i/>
      <sz val="21.0"/>
      <color rgb="FFFFFFFF"/>
      <name val="Nunito"/>
    </font>
    <font>
      <u/>
      <color rgb="FF0000FF"/>
      <name val="Nunito"/>
    </font>
    <font>
      <b/>
      <sz val="28.0"/>
      <color rgb="FFFFFFFF"/>
      <name val="Nunito"/>
    </font>
    <font>
      <b/>
      <color theme="1"/>
      <name val="Arial"/>
    </font>
    <font>
      <b/>
      <i/>
      <sz val="17.0"/>
      <color theme="1"/>
      <name val="Nunito"/>
    </font>
    <font>
      <b/>
      <color theme="1"/>
      <name val="Arial"/>
      <scheme val="minor"/>
    </font>
    <font>
      <b/>
      <color rgb="FF9900FF"/>
      <name val="Nunito"/>
    </font>
    <font>
      <b/>
      <color rgb="FF00FF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b/>
      <i/>
      <sz val="27.0"/>
      <color rgb="FFFFFF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b/>
      <i/>
      <sz val="19.0"/>
      <color rgb="FFFFFF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color theme="1"/>
      <name val="Roboto"/>
    </font>
    <font>
      <b/>
      <i/>
      <sz val="19.0"/>
      <color rgb="FFFFFFFF"/>
      <name val="Roboto"/>
    </font>
    <font>
      <b/>
      <i/>
      <sz val="18.0"/>
      <color rgb="FFFFFFFF"/>
      <name val="Roboto"/>
    </font>
    <font>
      <b/>
      <color theme="1"/>
      <name val="Roboto"/>
    </font>
    <font>
      <b/>
      <color rgb="FFFFFFFF"/>
      <name val="Roboto"/>
    </font>
    <font>
      <i/>
      <color theme="1"/>
      <name val="Roboto"/>
    </font>
    <font>
      <b/>
      <i/>
      <color theme="1"/>
      <name val="Roboto"/>
    </font>
    <font>
      <sz val="13.0"/>
      <color theme="1"/>
      <name val="Roboto"/>
    </font>
    <font>
      <b/>
      <i/>
      <sz val="13.0"/>
      <color rgb="FFFFFFFF"/>
      <name val="Roboto"/>
    </font>
    <font>
      <b/>
      <i/>
      <u/>
      <sz val="13.0"/>
      <color rgb="FF0000FF"/>
      <name val="Roboto"/>
    </font>
    <font>
      <b/>
      <i/>
      <sz val="28.0"/>
      <color rgb="FFFFFFFF"/>
      <name val="Roboto"/>
    </font>
    <font>
      <b/>
      <i/>
      <u/>
      <sz val="13.0"/>
      <color rgb="FF0000FF"/>
      <name val="Roboto"/>
    </font>
    <font>
      <b/>
      <i/>
      <u/>
      <sz val="13.0"/>
      <color rgb="FF0000FF"/>
      <name val="Roboto"/>
    </font>
    <font>
      <b/>
      <i/>
      <u/>
      <sz val="13.0"/>
      <color rgb="FF0000FF"/>
      <name val="Roboto"/>
    </font>
    <font>
      <b/>
      <i/>
      <u/>
      <sz val="13.0"/>
      <color rgb="FF0000FF"/>
      <name val="Roboto"/>
    </font>
    <font>
      <b/>
      <i/>
      <u/>
      <sz val="13.0"/>
      <color rgb="FF0000FF"/>
      <name val="Roboto"/>
    </font>
    <font>
      <b/>
      <i/>
      <u/>
      <sz val="13.0"/>
      <color rgb="FF0000FF"/>
      <name val="Roboto"/>
    </font>
    <font>
      <b/>
      <i/>
      <u/>
      <sz val="13.0"/>
      <color rgb="FF0000FF"/>
      <name val="Roboto"/>
    </font>
    <font>
      <b/>
      <i/>
      <sz val="18.0"/>
      <color rgb="FFFFFFFF"/>
      <name val="Arial"/>
      <scheme val="minor"/>
    </font>
    <font>
      <sz val="18.0"/>
      <color theme="1"/>
      <name val="Arial"/>
      <scheme val="minor"/>
    </font>
    <font>
      <b/>
      <color rgb="FFFFFFFF"/>
      <name val="Arial"/>
      <scheme val="minor"/>
    </font>
    <font>
      <b/>
      <i/>
      <color theme="1"/>
      <name val="Arial"/>
      <scheme val="minor"/>
    </font>
    <font>
      <u/>
      <sz val="13.0"/>
      <color rgb="FF0000FF"/>
    </font>
    <font>
      <b/>
      <i/>
      <u/>
      <sz val="13.0"/>
      <color rgb="FFFFFFFF"/>
    </font>
    <font>
      <sz val="13.0"/>
      <color theme="1"/>
      <name val="Arial"/>
      <scheme val="minor"/>
    </font>
    <font>
      <b/>
      <i/>
      <u/>
      <sz val="13.0"/>
      <color rgb="FFFFFFFF"/>
    </font>
    <font>
      <u/>
      <sz val="13.0"/>
      <color rgb="FF0000FF"/>
    </font>
    <font>
      <u/>
      <sz val="13.0"/>
      <color rgb="FF0000FF"/>
    </font>
    <font>
      <b/>
      <i/>
      <sz val="18.0"/>
      <color rgb="FFFFFFFF"/>
      <name val="Arial"/>
    </font>
    <font>
      <b/>
      <color rgb="FFFFFFFF"/>
      <name val="Arial"/>
    </font>
    <font>
      <b/>
      <i/>
      <color theme="1"/>
      <name val="Arial"/>
    </font>
    <font>
      <u/>
      <sz val="13.0"/>
      <color rgb="FF0000FF"/>
    </font>
    <font>
      <u/>
      <sz val="13.0"/>
      <color rgb="FF0000FF"/>
    </font>
    <font>
      <u/>
      <sz val="13.0"/>
      <color rgb="FF0000FF"/>
    </font>
  </fonts>
  <fills count="52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FEEE8"/>
        <bgColor rgb="FFEFEEE8"/>
      </patternFill>
    </fill>
    <fill>
      <patternFill patternType="solid">
        <fgColor rgb="FF666666"/>
        <bgColor rgb="FF666666"/>
      </patternFill>
    </fill>
    <fill>
      <patternFill patternType="solid">
        <fgColor rgb="FF6AA84F"/>
        <bgColor rgb="FF6AA84F"/>
      </patternFill>
    </fill>
    <fill>
      <patternFill patternType="solid">
        <fgColor rgb="FF999999"/>
        <bgColor rgb="FF999999"/>
      </patternFill>
    </fill>
    <fill>
      <patternFill patternType="solid">
        <fgColor rgb="FF78A557"/>
        <bgColor rgb="FF78A557"/>
      </patternFill>
    </fill>
    <fill>
      <patternFill patternType="solid">
        <fgColor rgb="FFB45F06"/>
        <bgColor rgb="FFB45F06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E69138"/>
        <bgColor rgb="FFE6913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A64D79"/>
        <bgColor rgb="FFA64D79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6D9EEB"/>
        <bgColor rgb="FF6D9EEB"/>
      </patternFill>
    </fill>
    <fill>
      <patternFill patternType="solid">
        <fgColor rgb="FF3D85C6"/>
        <bgColor rgb="FF3D85C6"/>
      </patternFill>
    </fill>
    <fill>
      <patternFill patternType="solid">
        <fgColor rgb="FFD9D2E9"/>
        <bgColor rgb="FFD9D2E9"/>
      </patternFill>
    </fill>
    <fill>
      <patternFill patternType="solid">
        <fgColor rgb="FF073763"/>
        <bgColor rgb="FF073763"/>
      </patternFill>
    </fill>
    <fill>
      <patternFill patternType="solid">
        <fgColor rgb="FF45818E"/>
        <bgColor rgb="FF45818E"/>
      </patternFill>
    </fill>
    <fill>
      <patternFill patternType="solid">
        <fgColor rgb="FF3E818D"/>
        <bgColor rgb="FF3E818D"/>
      </patternFill>
    </fill>
    <fill>
      <patternFill patternType="solid">
        <fgColor rgb="FF9FC4C9"/>
        <bgColor rgb="FF9FC4C9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76A5AF"/>
        <bgColor rgb="FF76A5AF"/>
      </patternFill>
    </fill>
    <fill>
      <patternFill patternType="solid">
        <fgColor rgb="FF38761D"/>
        <bgColor rgb="FF38761D"/>
      </patternFill>
    </fill>
    <fill>
      <patternFill patternType="solid">
        <fgColor rgb="FF85200C"/>
        <bgColor rgb="FF85200C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  <fill>
      <patternFill patternType="solid">
        <fgColor rgb="FFBF9000"/>
        <bgColor rgb="FFBF9000"/>
      </patternFill>
    </fill>
    <fill>
      <patternFill patternType="solid">
        <fgColor rgb="FF477428"/>
        <bgColor rgb="FF477428"/>
      </patternFill>
    </fill>
    <fill>
      <patternFill patternType="solid">
        <fgColor rgb="FF3C78D8"/>
        <bgColor rgb="FF3C78D8"/>
      </patternFill>
    </fill>
    <fill>
      <patternFill patternType="solid">
        <fgColor rgb="FF4A77D3"/>
        <bgColor rgb="FF4A77D3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74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medium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left style="thin">
        <color rgb="FF000000"/>
      </left>
    </border>
    <border>
      <top style="thin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ck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ck">
        <color rgb="FF000000"/>
      </bottom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1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bottom" wrapText="0"/>
    </xf>
    <xf borderId="1" fillId="2" fontId="3" numFmtId="0" xfId="0" applyAlignment="1" applyBorder="1" applyFill="1" applyFont="1">
      <alignment horizontal="left" readingOrder="0" shrinkToFit="0" vertical="bottom" wrapText="0"/>
    </xf>
    <xf borderId="2" fillId="2" fontId="4" numFmtId="0" xfId="0" applyAlignment="1" applyBorder="1" applyFont="1">
      <alignment horizontal="left" shrinkToFit="0" vertical="bottom" wrapText="0"/>
    </xf>
    <xf borderId="2" fillId="2" fontId="5" numFmtId="0" xfId="0" applyAlignment="1" applyBorder="1" applyFont="1">
      <alignment horizontal="left" readingOrder="0" shrinkToFit="0" vertical="bottom" wrapText="0"/>
    </xf>
    <xf borderId="3" fillId="2" fontId="4" numFmtId="0" xfId="0" applyAlignment="1" applyBorder="1" applyFont="1">
      <alignment horizontal="left" shrinkToFit="0" vertical="bottom" wrapText="0"/>
    </xf>
    <xf borderId="0" fillId="0" fontId="4" numFmtId="0" xfId="0" applyAlignment="1" applyFont="1">
      <alignment horizontal="left" shrinkToFit="0" vertical="bottom" wrapText="0"/>
    </xf>
    <xf borderId="1" fillId="2" fontId="6" numFmtId="0" xfId="0" applyAlignment="1" applyBorder="1" applyFont="1">
      <alignment vertical="bottom"/>
    </xf>
    <xf borderId="2" fillId="2" fontId="6" numFmtId="0" xfId="0" applyAlignment="1" applyBorder="1" applyFont="1">
      <alignment vertical="bottom"/>
    </xf>
    <xf borderId="4" fillId="2" fontId="6" numFmtId="0" xfId="0" applyAlignment="1" applyBorder="1" applyFont="1">
      <alignment vertical="bottom"/>
    </xf>
    <xf borderId="0" fillId="0" fontId="7" numFmtId="0" xfId="0" applyAlignment="1" applyFont="1">
      <alignment horizontal="center" readingOrder="0"/>
    </xf>
    <xf borderId="4" fillId="2" fontId="4" numFmtId="0" xfId="0" applyAlignment="1" applyBorder="1" applyFont="1">
      <alignment horizontal="left" shrinkToFit="0" vertical="bottom" wrapText="0"/>
    </xf>
    <xf borderId="5" fillId="2" fontId="8" numFmtId="0" xfId="0" applyAlignment="1" applyBorder="1" applyFont="1">
      <alignment vertical="bottom"/>
    </xf>
    <xf borderId="0" fillId="2" fontId="6" numFmtId="0" xfId="0" applyAlignment="1" applyFont="1">
      <alignment vertical="bottom"/>
    </xf>
    <xf borderId="6" fillId="2" fontId="6" numFmtId="0" xfId="0" applyAlignment="1" applyBorder="1" applyFont="1">
      <alignment vertical="bottom"/>
    </xf>
    <xf borderId="5" fillId="2" fontId="3" numFmtId="0" xfId="0" applyAlignment="1" applyBorder="1" applyFont="1">
      <alignment horizontal="left" readingOrder="0" shrinkToFit="0" vertical="bottom" wrapText="0"/>
    </xf>
    <xf borderId="0" fillId="2" fontId="4" numFmtId="0" xfId="0" applyAlignment="1" applyFont="1">
      <alignment horizontal="left" shrinkToFit="0" vertical="bottom" wrapText="0"/>
    </xf>
    <xf borderId="0" fillId="2" fontId="9" numFmtId="0" xfId="0" applyAlignment="1" applyFont="1">
      <alignment horizontal="left" readingOrder="0" shrinkToFit="0" vertical="bottom" wrapText="0"/>
    </xf>
    <xf borderId="6" fillId="2" fontId="10" numFmtId="0" xfId="0" applyAlignment="1" applyBorder="1" applyFont="1">
      <alignment horizontal="left" readingOrder="0" shrinkToFit="0" vertical="bottom" wrapText="0"/>
    </xf>
    <xf borderId="7" fillId="2" fontId="6" numFmtId="0" xfId="0" applyAlignment="1" applyBorder="1" applyFont="1">
      <alignment vertical="bottom"/>
    </xf>
    <xf borderId="8" fillId="2" fontId="6" numFmtId="0" xfId="0" applyAlignment="1" applyBorder="1" applyFont="1">
      <alignment vertical="bottom"/>
    </xf>
    <xf borderId="9" fillId="2" fontId="6" numFmtId="0" xfId="0" applyAlignment="1" applyBorder="1" applyFont="1">
      <alignment vertical="bottom"/>
    </xf>
    <xf borderId="10" fillId="2" fontId="11" numFmtId="0" xfId="0" applyAlignment="1" applyBorder="1" applyFont="1">
      <alignment horizontal="center" readingOrder="0" shrinkToFit="0" vertical="bottom" wrapText="0"/>
    </xf>
    <xf borderId="11" fillId="0" fontId="12" numFmtId="0" xfId="0" applyBorder="1" applyFont="1"/>
    <xf borderId="11" fillId="2" fontId="13" numFmtId="0" xfId="0" applyAlignment="1" applyBorder="1" applyFont="1">
      <alignment horizontal="center" shrinkToFit="0" vertical="bottom" wrapText="0"/>
    </xf>
    <xf borderId="12" fillId="2" fontId="4" numFmtId="0" xfId="0" applyAlignment="1" applyBorder="1" applyFont="1">
      <alignment horizontal="left" shrinkToFit="0" vertical="bottom" wrapText="0"/>
    </xf>
    <xf borderId="13" fillId="2" fontId="4" numFmtId="0" xfId="0" applyAlignment="1" applyBorder="1" applyFont="1">
      <alignment horizontal="center" readingOrder="0" shrinkToFit="0" vertical="bottom" wrapText="0"/>
    </xf>
    <xf borderId="14" fillId="0" fontId="12" numFmtId="0" xfId="0" applyBorder="1" applyFont="1"/>
    <xf borderId="14" fillId="2" fontId="14" numFmtId="0" xfId="0" applyAlignment="1" applyBorder="1" applyFont="1">
      <alignment horizontal="center" readingOrder="0" shrinkToFit="0" vertical="bottom" wrapText="0"/>
    </xf>
    <xf borderId="15" fillId="2" fontId="4" numFmtId="0" xfId="0" applyAlignment="1" applyBorder="1" applyFont="1">
      <alignment horizontal="left" shrinkToFit="0" vertical="bottom" wrapText="0"/>
    </xf>
    <xf borderId="0" fillId="0" fontId="15" numFmtId="0" xfId="0" applyAlignment="1" applyFont="1">
      <alignment horizontal="center" readingOrder="0" shrinkToFit="0" vertical="bottom" wrapText="0"/>
    </xf>
    <xf borderId="16" fillId="2" fontId="4" numFmtId="0" xfId="0" applyAlignment="1" applyBorder="1" applyFont="1">
      <alignment horizontal="center" readingOrder="0" shrinkToFit="0" vertical="bottom" wrapText="0"/>
    </xf>
    <xf borderId="17" fillId="0" fontId="12" numFmtId="0" xfId="0" applyBorder="1" applyFont="1"/>
    <xf borderId="17" fillId="2" fontId="14" numFmtId="0" xfId="0" applyAlignment="1" applyBorder="1" applyFont="1">
      <alignment horizontal="center" readingOrder="0" shrinkToFit="0" vertical="bottom" wrapText="0"/>
    </xf>
    <xf borderId="18" fillId="2" fontId="4" numFmtId="0" xfId="0" applyAlignment="1" applyBorder="1" applyFont="1">
      <alignment horizontal="left" shrinkToFit="0" vertical="bottom" wrapText="0"/>
    </xf>
    <xf borderId="10" fillId="2" fontId="16" numFmtId="0" xfId="0" applyAlignment="1" applyBorder="1" applyFont="1">
      <alignment horizontal="center" vertical="bottom"/>
    </xf>
    <xf borderId="12" fillId="2" fontId="6" numFmtId="0" xfId="0" applyAlignment="1" applyBorder="1" applyFont="1">
      <alignment vertical="bottom"/>
    </xf>
    <xf borderId="13" fillId="2" fontId="17" numFmtId="0" xfId="0" applyAlignment="1" applyBorder="1" applyFont="1">
      <alignment horizontal="center" readingOrder="0" vertical="bottom"/>
    </xf>
    <xf borderId="15" fillId="2" fontId="18" numFmtId="0" xfId="0" applyAlignment="1" applyBorder="1" applyFont="1">
      <alignment horizontal="center" vertical="bottom"/>
    </xf>
    <xf borderId="16" fillId="2" fontId="17" numFmtId="0" xfId="0" applyAlignment="1" applyBorder="1" applyFont="1">
      <alignment horizontal="center" readingOrder="0" vertical="bottom"/>
    </xf>
    <xf borderId="18" fillId="2" fontId="18" numFmtId="0" xfId="0" applyAlignment="1" applyBorder="1" applyFont="1">
      <alignment horizontal="center" vertical="bottom"/>
    </xf>
    <xf borderId="6" fillId="2" fontId="18" numFmtId="0" xfId="0" applyAlignment="1" applyBorder="1" applyFont="1">
      <alignment horizontal="center" readingOrder="0" vertical="bottom"/>
    </xf>
    <xf borderId="16" fillId="2" fontId="17" numFmtId="0" xfId="0" applyAlignment="1" applyBorder="1" applyFont="1">
      <alignment horizontal="center" vertical="bottom"/>
    </xf>
    <xf borderId="17" fillId="0" fontId="12" numFmtId="0" xfId="0" applyBorder="1" applyFont="1"/>
    <xf borderId="19" fillId="2" fontId="18" numFmtId="0" xfId="0" applyAlignment="1" applyBorder="1" applyFont="1">
      <alignment horizontal="center" vertical="bottom"/>
    </xf>
    <xf borderId="16" fillId="2" fontId="17" numFmtId="0" xfId="0" applyAlignment="1" applyBorder="1" applyFont="1">
      <alignment horizontal="center" readingOrder="0" vertical="bottom"/>
    </xf>
    <xf borderId="17" fillId="0" fontId="12" numFmtId="0" xfId="0" applyBorder="1" applyFont="1"/>
    <xf borderId="18" fillId="2" fontId="18" numFmtId="0" xfId="0" applyAlignment="1" applyBorder="1" applyFont="1">
      <alignment horizontal="center" vertical="bottom"/>
    </xf>
    <xf borderId="16" fillId="2" fontId="19" numFmtId="0" xfId="0" applyAlignment="1" applyBorder="1" applyFont="1">
      <alignment horizontal="center" readingOrder="0" shrinkToFit="0" vertical="bottom" wrapText="0"/>
    </xf>
    <xf borderId="18" fillId="2" fontId="20" numFmtId="0" xfId="0" applyAlignment="1" applyBorder="1" applyFont="1">
      <alignment horizontal="center" readingOrder="0" shrinkToFit="0" vertical="bottom" wrapText="0"/>
    </xf>
    <xf borderId="7" fillId="2" fontId="19" numFmtId="0" xfId="0" applyAlignment="1" applyBorder="1" applyFont="1">
      <alignment horizontal="center" readingOrder="0" shrinkToFit="0" vertical="bottom" wrapText="0"/>
    </xf>
    <xf borderId="20" fillId="0" fontId="12" numFmtId="0" xfId="0" applyBorder="1" applyFont="1"/>
    <xf borderId="9" fillId="2" fontId="20" numFmtId="0" xfId="0" applyAlignment="1" applyBorder="1" applyFont="1">
      <alignment horizontal="center" readingOrder="0" shrinkToFit="0" vertical="bottom" wrapText="0"/>
    </xf>
    <xf borderId="16" fillId="2" fontId="4" numFmtId="0" xfId="0" applyAlignment="1" applyBorder="1" applyFont="1">
      <alignment horizontal="left" shrinkToFit="0" vertical="bottom" wrapText="0"/>
    </xf>
    <xf borderId="17" fillId="2" fontId="4" numFmtId="0" xfId="0" applyAlignment="1" applyBorder="1" applyFont="1">
      <alignment horizontal="left" shrinkToFit="0" vertical="bottom" wrapText="0"/>
    </xf>
    <xf borderId="7" fillId="2" fontId="4" numFmtId="0" xfId="0" applyAlignment="1" applyBorder="1" applyFont="1">
      <alignment horizontal="left" shrinkToFit="0" vertical="bottom" wrapText="0"/>
    </xf>
    <xf borderId="20" fillId="0" fontId="12" numFmtId="0" xfId="0" applyBorder="1" applyFont="1"/>
    <xf borderId="20" fillId="2" fontId="4" numFmtId="0" xfId="0" applyAlignment="1" applyBorder="1" applyFont="1">
      <alignment horizontal="left" shrinkToFit="0" vertical="bottom" wrapText="0"/>
    </xf>
    <xf borderId="9" fillId="2" fontId="4" numFmtId="0" xfId="0" applyAlignment="1" applyBorder="1" applyFont="1">
      <alignment horizontal="left" shrinkToFit="0" vertical="bottom" wrapText="0"/>
    </xf>
    <xf borderId="0" fillId="0" fontId="21" numFmtId="0" xfId="0" applyFont="1"/>
    <xf borderId="1" fillId="3" fontId="6" numFmtId="0" xfId="0" applyBorder="1" applyFill="1" applyFont="1"/>
    <xf borderId="2" fillId="3" fontId="6" numFmtId="0" xfId="0" applyBorder="1" applyFont="1"/>
    <xf borderId="4" fillId="3" fontId="6" numFmtId="0" xfId="0" applyBorder="1" applyFont="1"/>
    <xf borderId="5" fillId="3" fontId="6" numFmtId="0" xfId="0" applyBorder="1" applyFont="1"/>
    <xf borderId="0" fillId="4" fontId="22" numFmtId="0" xfId="0" applyAlignment="1" applyFill="1" applyFont="1">
      <alignment horizontal="center" readingOrder="0" vertical="center"/>
    </xf>
    <xf borderId="6" fillId="3" fontId="6" numFmtId="0" xfId="0" applyBorder="1" applyFont="1"/>
    <xf borderId="0" fillId="3" fontId="6" numFmtId="0" xfId="0" applyFont="1"/>
    <xf borderId="0" fillId="5" fontId="23" numFmtId="0" xfId="0" applyAlignment="1" applyFill="1" applyFont="1">
      <alignment horizontal="center" readingOrder="0" vertical="top"/>
    </xf>
    <xf borderId="0" fillId="5" fontId="23" numFmtId="0" xfId="0" applyAlignment="1" applyFont="1">
      <alignment horizontal="center" readingOrder="0" vertical="top"/>
    </xf>
    <xf borderId="0" fillId="5" fontId="24" numFmtId="0" xfId="0" applyAlignment="1" applyFont="1">
      <alignment horizontal="center" readingOrder="0" vertical="top"/>
    </xf>
    <xf borderId="10" fillId="6" fontId="23" numFmtId="0" xfId="0" applyAlignment="1" applyBorder="1" applyFill="1" applyFont="1">
      <alignment horizontal="center" readingOrder="0"/>
    </xf>
    <xf borderId="21" fillId="0" fontId="12" numFmtId="0" xfId="0" applyBorder="1" applyFont="1"/>
    <xf borderId="12" fillId="0" fontId="12" numFmtId="0" xfId="0" applyBorder="1" applyFont="1"/>
    <xf borderId="1" fillId="4" fontId="25" numFmtId="0" xfId="0" applyAlignment="1" applyBorder="1" applyFont="1">
      <alignment horizontal="center" readingOrder="0" vertical="center"/>
    </xf>
    <xf borderId="2" fillId="0" fontId="12" numFmtId="0" xfId="0" applyBorder="1" applyFont="1"/>
    <xf borderId="4" fillId="0" fontId="12" numFmtId="0" xfId="0" applyBorder="1" applyFont="1"/>
    <xf borderId="5" fillId="0" fontId="12" numFmtId="0" xfId="0" applyBorder="1" applyFont="1"/>
    <xf borderId="6" fillId="0" fontId="12" numFmtId="0" xfId="0" applyBorder="1" applyFont="1"/>
    <xf borderId="7" fillId="0" fontId="12" numFmtId="0" xfId="0" applyBorder="1" applyFont="1"/>
    <xf borderId="8" fillId="0" fontId="12" numFmtId="0" xfId="0" applyBorder="1" applyFont="1"/>
    <xf borderId="9" fillId="0" fontId="12" numFmtId="0" xfId="0" applyBorder="1" applyFont="1"/>
    <xf borderId="5" fillId="3" fontId="26" numFmtId="0" xfId="0" applyBorder="1" applyFont="1"/>
    <xf borderId="1" fillId="7" fontId="27" numFmtId="0" xfId="0" applyAlignment="1" applyBorder="1" applyFill="1" applyFont="1">
      <alignment horizontal="center" readingOrder="0" vertical="top"/>
    </xf>
    <xf borderId="6" fillId="3" fontId="26" numFmtId="0" xfId="0" applyBorder="1" applyFont="1"/>
    <xf borderId="0" fillId="3" fontId="26" numFmtId="0" xfId="0" applyFont="1"/>
    <xf borderId="7" fillId="3" fontId="26" numFmtId="0" xfId="0" applyBorder="1" applyFont="1"/>
    <xf borderId="8" fillId="3" fontId="26" numFmtId="0" xfId="0" applyBorder="1" applyFont="1"/>
    <xf borderId="9" fillId="3" fontId="26" numFmtId="0" xfId="0" applyBorder="1" applyFont="1"/>
    <xf borderId="1" fillId="0" fontId="26" numFmtId="0" xfId="0" applyBorder="1" applyFont="1"/>
    <xf borderId="2" fillId="0" fontId="26" numFmtId="0" xfId="0" applyBorder="1" applyFont="1"/>
    <xf borderId="4" fillId="0" fontId="26" numFmtId="0" xfId="0" applyBorder="1" applyFont="1"/>
    <xf borderId="5" fillId="0" fontId="26" numFmtId="0" xfId="0" applyBorder="1" applyFont="1"/>
    <xf borderId="6" fillId="0" fontId="26" numFmtId="0" xfId="0" applyBorder="1" applyFont="1"/>
    <xf borderId="1" fillId="0" fontId="26" numFmtId="0" xfId="0" applyAlignment="1" applyBorder="1" applyFont="1">
      <alignment readingOrder="0"/>
    </xf>
    <xf borderId="7" fillId="0" fontId="26" numFmtId="0" xfId="0" applyBorder="1" applyFont="1"/>
    <xf borderId="8" fillId="0" fontId="26" numFmtId="0" xfId="0" applyBorder="1" applyFont="1"/>
    <xf borderId="9" fillId="0" fontId="26" numFmtId="0" xfId="0" applyBorder="1" applyFont="1"/>
    <xf borderId="0" fillId="0" fontId="28" numFmtId="0" xfId="0" applyFont="1"/>
    <xf borderId="0" fillId="0" fontId="28" numFmtId="0" xfId="0" applyAlignment="1" applyFont="1">
      <alignment vertical="bottom"/>
    </xf>
    <xf borderId="1" fillId="8" fontId="28" numFmtId="0" xfId="0" applyAlignment="1" applyBorder="1" applyFill="1" applyFont="1">
      <alignment vertical="bottom"/>
    </xf>
    <xf borderId="1" fillId="8" fontId="29" numFmtId="0" xfId="0" applyAlignment="1" applyBorder="1" applyFont="1">
      <alignment horizontal="center" readingOrder="0" vertical="center"/>
    </xf>
    <xf borderId="3" fillId="0" fontId="12" numFmtId="0" xfId="0" applyBorder="1" applyFont="1"/>
    <xf borderId="2" fillId="8" fontId="30" numFmtId="0" xfId="0" applyAlignment="1" applyBorder="1" applyFont="1">
      <alignment horizontal="center" readingOrder="0" vertical="bottom"/>
    </xf>
    <xf borderId="22" fillId="0" fontId="12" numFmtId="0" xfId="0" applyBorder="1" applyFont="1"/>
    <xf borderId="16" fillId="0" fontId="12" numFmtId="0" xfId="0" applyBorder="1" applyFont="1"/>
    <xf borderId="0" fillId="0" fontId="31" numFmtId="0" xfId="0" applyAlignment="1" applyFont="1">
      <alignment horizontal="center" vertical="bottom"/>
    </xf>
    <xf borderId="5" fillId="8" fontId="31" numFmtId="0" xfId="0" applyAlignment="1" applyBorder="1" applyFont="1">
      <alignment horizontal="center" vertical="bottom"/>
    </xf>
    <xf borderId="23" fillId="0" fontId="12" numFmtId="0" xfId="0" applyBorder="1" applyFont="1"/>
    <xf borderId="18" fillId="0" fontId="12" numFmtId="0" xfId="0" applyBorder="1" applyFont="1"/>
    <xf borderId="0" fillId="8" fontId="32" numFmtId="0" xfId="0" applyAlignment="1" applyFont="1">
      <alignment horizontal="center" vertical="bottom"/>
    </xf>
    <xf borderId="24" fillId="8" fontId="32" numFmtId="0" xfId="0" applyAlignment="1" applyBorder="1" applyFont="1">
      <alignment horizontal="center" vertical="bottom"/>
    </xf>
    <xf borderId="24" fillId="0" fontId="12" numFmtId="0" xfId="0" applyBorder="1" applyFont="1"/>
    <xf borderId="8" fillId="8" fontId="32" numFmtId="0" xfId="0" applyAlignment="1" applyBorder="1" applyFont="1">
      <alignment horizontal="center" vertical="bottom"/>
    </xf>
    <xf borderId="8" fillId="8" fontId="33" numFmtId="0" xfId="0" applyAlignment="1" applyBorder="1" applyFont="1">
      <alignment horizontal="center" vertical="bottom"/>
    </xf>
    <xf borderId="5" fillId="9" fontId="31" numFmtId="0" xfId="0" applyAlignment="1" applyBorder="1" applyFill="1" applyFont="1">
      <alignment horizontal="center" vertical="bottom"/>
    </xf>
    <xf borderId="16" fillId="9" fontId="31" numFmtId="0" xfId="0" applyAlignment="1" applyBorder="1" applyFont="1">
      <alignment horizontal="center" vertical="bottom"/>
    </xf>
    <xf borderId="23" fillId="9" fontId="31" numFmtId="0" xfId="0" applyAlignment="1" applyBorder="1" applyFont="1">
      <alignment horizontal="center" vertical="bottom"/>
    </xf>
    <xf borderId="18" fillId="9" fontId="31" numFmtId="0" xfId="0" applyAlignment="1" applyBorder="1" applyFont="1">
      <alignment horizontal="center" vertical="bottom"/>
    </xf>
    <xf borderId="5" fillId="9" fontId="31" numFmtId="0" xfId="0" applyAlignment="1" applyBorder="1" applyFont="1">
      <alignment vertical="bottom"/>
    </xf>
    <xf borderId="0" fillId="9" fontId="31" numFmtId="0" xfId="0" applyAlignment="1" applyFont="1">
      <alignment vertical="bottom"/>
    </xf>
    <xf borderId="0" fillId="9" fontId="31" numFmtId="0" xfId="0" applyAlignment="1" applyFont="1">
      <alignment horizontal="center" vertical="bottom"/>
    </xf>
    <xf borderId="6" fillId="9" fontId="31" numFmtId="0" xfId="0" applyAlignment="1" applyBorder="1" applyFont="1">
      <alignment horizontal="center" vertical="bottom"/>
    </xf>
    <xf borderId="5" fillId="10" fontId="31" numFmtId="0" xfId="0" applyAlignment="1" applyBorder="1" applyFill="1" applyFont="1">
      <alignment horizontal="center" vertical="bottom"/>
    </xf>
    <xf borderId="5" fillId="10" fontId="33" numFmtId="0" xfId="0" applyAlignment="1" applyBorder="1" applyFont="1">
      <alignment vertical="bottom"/>
    </xf>
    <xf borderId="0" fillId="10" fontId="33" numFmtId="0" xfId="0" applyAlignment="1" applyFont="1">
      <alignment vertical="bottom"/>
    </xf>
    <xf borderId="0" fillId="10" fontId="31" numFmtId="0" xfId="0" applyAlignment="1" applyFont="1">
      <alignment horizontal="center" vertical="bottom"/>
    </xf>
    <xf borderId="6" fillId="10" fontId="31" numFmtId="0" xfId="0" applyAlignment="1" applyBorder="1" applyFont="1">
      <alignment horizontal="center" vertical="bottom"/>
    </xf>
    <xf borderId="5" fillId="10" fontId="33" numFmtId="0" xfId="0" applyAlignment="1" applyBorder="1" applyFont="1">
      <alignment readingOrder="0" vertical="bottom"/>
    </xf>
    <xf borderId="5" fillId="10" fontId="28" numFmtId="0" xfId="0" applyAlignment="1" applyBorder="1" applyFont="1">
      <alignment vertical="bottom"/>
    </xf>
    <xf borderId="7" fillId="10" fontId="33" numFmtId="0" xfId="0" applyAlignment="1" applyBorder="1" applyFont="1">
      <alignment vertical="bottom"/>
    </xf>
    <xf borderId="8" fillId="10" fontId="33" numFmtId="0" xfId="0" applyAlignment="1" applyBorder="1" applyFont="1">
      <alignment vertical="bottom"/>
    </xf>
    <xf borderId="8" fillId="10" fontId="28" numFmtId="0" xfId="0" applyAlignment="1" applyBorder="1" applyFont="1">
      <alignment vertical="bottom"/>
    </xf>
    <xf borderId="8" fillId="10" fontId="31" numFmtId="0" xfId="0" applyAlignment="1" applyBorder="1" applyFont="1">
      <alignment vertical="bottom"/>
    </xf>
    <xf borderId="25" fillId="8" fontId="28" numFmtId="0" xfId="0" applyAlignment="1" applyBorder="1" applyFont="1">
      <alignment vertical="bottom"/>
    </xf>
    <xf borderId="2" fillId="8" fontId="28" numFmtId="0" xfId="0" applyAlignment="1" applyBorder="1" applyFont="1">
      <alignment vertical="bottom"/>
    </xf>
    <xf borderId="26" fillId="0" fontId="12" numFmtId="0" xfId="0" applyBorder="1" applyFont="1"/>
    <xf borderId="27" fillId="8" fontId="28" numFmtId="0" xfId="0" applyAlignment="1" applyBorder="1" applyFont="1">
      <alignment vertical="bottom"/>
    </xf>
    <xf borderId="28" fillId="0" fontId="12" numFmtId="0" xfId="0" applyBorder="1" applyFont="1"/>
    <xf borderId="9" fillId="8" fontId="32" numFmtId="0" xfId="0" applyAlignment="1" applyBorder="1" applyFont="1">
      <alignment horizontal="center" vertical="bottom"/>
    </xf>
    <xf borderId="24" fillId="8" fontId="28" numFmtId="0" xfId="0" applyAlignment="1" applyBorder="1" applyFont="1">
      <alignment vertical="bottom"/>
    </xf>
    <xf borderId="13" fillId="9" fontId="28" numFmtId="0" xfId="0" applyAlignment="1" applyBorder="1" applyFont="1">
      <alignment vertical="bottom"/>
    </xf>
    <xf borderId="29" fillId="9" fontId="28" numFmtId="0" xfId="0" applyAlignment="1" applyBorder="1" applyFont="1">
      <alignment vertical="bottom"/>
    </xf>
    <xf borderId="15" fillId="9" fontId="28" numFmtId="0" xfId="0" applyAlignment="1" applyBorder="1" applyFont="1">
      <alignment vertical="bottom"/>
    </xf>
    <xf borderId="5" fillId="9" fontId="28" numFmtId="0" xfId="0" applyAlignment="1" applyBorder="1" applyFont="1">
      <alignment vertical="bottom"/>
    </xf>
    <xf borderId="0" fillId="9" fontId="28" numFmtId="0" xfId="0" applyAlignment="1" applyFont="1">
      <alignment vertical="bottom"/>
    </xf>
    <xf borderId="6" fillId="9" fontId="28" numFmtId="0" xfId="0" applyAlignment="1" applyBorder="1" applyFont="1">
      <alignment vertical="bottom"/>
    </xf>
    <xf borderId="0" fillId="10" fontId="28" numFmtId="0" xfId="0" applyAlignment="1" applyFont="1">
      <alignment vertical="bottom"/>
    </xf>
    <xf borderId="6" fillId="10" fontId="28" numFmtId="0" xfId="0" applyAlignment="1" applyBorder="1" applyFont="1">
      <alignment vertical="bottom"/>
    </xf>
    <xf borderId="7" fillId="10" fontId="33" numFmtId="0" xfId="0" applyAlignment="1" applyBorder="1" applyFont="1">
      <alignment readingOrder="0" vertical="bottom"/>
    </xf>
    <xf borderId="7" fillId="10" fontId="28" numFmtId="0" xfId="0" applyAlignment="1" applyBorder="1" applyFont="1">
      <alignment vertical="bottom"/>
    </xf>
    <xf borderId="0" fillId="0" fontId="28" numFmtId="0" xfId="0" applyAlignment="1" applyFont="1">
      <alignment horizontal="center" vertical="bottom"/>
    </xf>
    <xf borderId="10" fillId="8" fontId="34" numFmtId="0" xfId="0" applyAlignment="1" applyBorder="1" applyFont="1">
      <alignment horizontal="center" vertical="bottom"/>
    </xf>
    <xf borderId="30" fillId="11" fontId="28" numFmtId="0" xfId="0" applyAlignment="1" applyBorder="1" applyFill="1" applyFont="1">
      <alignment vertical="bottom"/>
    </xf>
    <xf borderId="1" fillId="11" fontId="35" numFmtId="0" xfId="0" applyAlignment="1" applyBorder="1" applyFont="1">
      <alignment horizontal="center" readingOrder="0" vertical="bottom"/>
    </xf>
    <xf borderId="31" fillId="0" fontId="12" numFmtId="0" xfId="0" applyBorder="1" applyFont="1"/>
    <xf borderId="1" fillId="11" fontId="28" numFmtId="0" xfId="0" applyAlignment="1" applyBorder="1" applyFont="1">
      <alignment vertical="bottom"/>
    </xf>
    <xf borderId="2" fillId="11" fontId="30" numFmtId="0" xfId="0" applyAlignment="1" applyBorder="1" applyFont="1">
      <alignment horizontal="center" readingOrder="0" vertical="bottom"/>
    </xf>
    <xf borderId="32" fillId="0" fontId="12" numFmtId="0" xfId="0" applyBorder="1" applyFont="1"/>
    <xf borderId="31" fillId="11" fontId="31" numFmtId="0" xfId="0" applyAlignment="1" applyBorder="1" applyFont="1">
      <alignment horizontal="center" vertical="bottom"/>
    </xf>
    <xf borderId="0" fillId="11" fontId="32" numFmtId="0" xfId="0" applyAlignment="1" applyFont="1">
      <alignment horizontal="center" vertical="bottom"/>
    </xf>
    <xf borderId="33" fillId="11" fontId="32" numFmtId="0" xfId="0" applyAlignment="1" applyBorder="1" applyFont="1">
      <alignment horizontal="center" vertical="bottom"/>
    </xf>
    <xf borderId="34" fillId="11" fontId="32" numFmtId="0" xfId="0" applyAlignment="1" applyBorder="1" applyFont="1">
      <alignment horizontal="center" vertical="bottom"/>
    </xf>
    <xf borderId="9" fillId="11" fontId="32" numFmtId="0" xfId="0" applyAlignment="1" applyBorder="1" applyFont="1">
      <alignment horizontal="center" vertical="bottom"/>
    </xf>
    <xf borderId="31" fillId="12" fontId="31" numFmtId="0" xfId="0" applyAlignment="1" applyBorder="1" applyFill="1" applyFont="1">
      <alignment horizontal="center" vertical="bottom"/>
    </xf>
    <xf borderId="16" fillId="12" fontId="31" numFmtId="0" xfId="0" applyAlignment="1" applyBorder="1" applyFont="1">
      <alignment horizontal="center" vertical="bottom"/>
    </xf>
    <xf borderId="23" fillId="12" fontId="31" numFmtId="0" xfId="0" applyAlignment="1" applyBorder="1" applyFont="1">
      <alignment horizontal="center" vertical="bottom"/>
    </xf>
    <xf borderId="18" fillId="12" fontId="31" numFmtId="0" xfId="0" applyAlignment="1" applyBorder="1" applyFont="1">
      <alignment horizontal="center" vertical="bottom"/>
    </xf>
    <xf borderId="5" fillId="12" fontId="31" numFmtId="0" xfId="0" applyAlignment="1" applyBorder="1" applyFont="1">
      <alignment vertical="bottom"/>
    </xf>
    <xf borderId="0" fillId="12" fontId="31" numFmtId="0" xfId="0" applyAlignment="1" applyFont="1">
      <alignment vertical="bottom"/>
    </xf>
    <xf borderId="0" fillId="12" fontId="31" numFmtId="0" xfId="0" applyAlignment="1" applyFont="1">
      <alignment horizontal="center" vertical="bottom"/>
    </xf>
    <xf borderId="6" fillId="12" fontId="31" numFmtId="0" xfId="0" applyAlignment="1" applyBorder="1" applyFont="1">
      <alignment horizontal="center" vertical="bottom"/>
    </xf>
    <xf borderId="31" fillId="13" fontId="31" numFmtId="0" xfId="0" applyAlignment="1" applyBorder="1" applyFill="1" applyFont="1">
      <alignment horizontal="center" vertical="bottom"/>
    </xf>
    <xf borderId="5" fillId="13" fontId="33" numFmtId="0" xfId="0" applyAlignment="1" applyBorder="1" applyFont="1">
      <alignment vertical="bottom"/>
    </xf>
    <xf borderId="0" fillId="13" fontId="33" numFmtId="0" xfId="0" applyAlignment="1" applyFont="1">
      <alignment vertical="bottom"/>
    </xf>
    <xf borderId="0" fillId="13" fontId="31" numFmtId="0" xfId="0" applyAlignment="1" applyFont="1">
      <alignment horizontal="center" vertical="bottom"/>
    </xf>
    <xf borderId="6" fillId="13" fontId="31" numFmtId="0" xfId="0" applyAlignment="1" applyBorder="1" applyFont="1">
      <alignment horizontal="center" vertical="bottom"/>
    </xf>
    <xf borderId="31" fillId="13" fontId="28" numFmtId="0" xfId="0" applyAlignment="1" applyBorder="1" applyFont="1">
      <alignment vertical="bottom"/>
    </xf>
    <xf borderId="5" fillId="13" fontId="33" numFmtId="0" xfId="0" applyAlignment="1" applyBorder="1" applyFont="1">
      <alignment readingOrder="0" vertical="bottom"/>
    </xf>
    <xf borderId="35" fillId="13" fontId="28" numFmtId="0" xfId="0" applyAlignment="1" applyBorder="1" applyFont="1">
      <alignment vertical="bottom"/>
    </xf>
    <xf borderId="7" fillId="13" fontId="33" numFmtId="0" xfId="0" applyAlignment="1" applyBorder="1" applyFont="1">
      <alignment vertical="bottom"/>
    </xf>
    <xf borderId="8" fillId="13" fontId="33" numFmtId="0" xfId="0" applyAlignment="1" applyBorder="1" applyFont="1">
      <alignment vertical="bottom"/>
    </xf>
    <xf borderId="8" fillId="13" fontId="28" numFmtId="0" xfId="0" applyAlignment="1" applyBorder="1" applyFont="1">
      <alignment vertical="bottom"/>
    </xf>
    <xf borderId="8" fillId="13" fontId="31" numFmtId="0" xfId="0" applyAlignment="1" applyBorder="1" applyFont="1">
      <alignment vertical="bottom"/>
    </xf>
    <xf borderId="25" fillId="11" fontId="28" numFmtId="0" xfId="0" applyAlignment="1" applyBorder="1" applyFont="1">
      <alignment vertical="bottom"/>
    </xf>
    <xf borderId="2" fillId="11" fontId="28" numFmtId="0" xfId="0" applyAlignment="1" applyBorder="1" applyFont="1">
      <alignment vertical="bottom"/>
    </xf>
    <xf borderId="5" fillId="11" fontId="31" numFmtId="0" xfId="0" applyAlignment="1" applyBorder="1" applyFont="1">
      <alignment horizontal="center" vertical="bottom"/>
    </xf>
    <xf borderId="33" fillId="11" fontId="28" numFmtId="0" xfId="0" applyAlignment="1" applyBorder="1" applyFont="1">
      <alignment vertical="bottom"/>
    </xf>
    <xf borderId="34" fillId="0" fontId="12" numFmtId="0" xfId="0" applyBorder="1" applyFont="1"/>
    <xf borderId="23" fillId="12" fontId="28" numFmtId="0" xfId="0" applyAlignment="1" applyBorder="1" applyFont="1">
      <alignment vertical="bottom"/>
    </xf>
    <xf borderId="18" fillId="12" fontId="28" numFmtId="0" xfId="0" applyAlignment="1" applyBorder="1" applyFont="1">
      <alignment vertical="bottom"/>
    </xf>
    <xf borderId="0" fillId="12" fontId="28" numFmtId="0" xfId="0" applyAlignment="1" applyFont="1">
      <alignment vertical="bottom"/>
    </xf>
    <xf borderId="6" fillId="12" fontId="28" numFmtId="0" xfId="0" applyAlignment="1" applyBorder="1" applyFont="1">
      <alignment vertical="bottom"/>
    </xf>
    <xf borderId="0" fillId="12" fontId="31" numFmtId="0" xfId="0" applyAlignment="1" applyFont="1">
      <alignment readingOrder="0" vertical="bottom"/>
    </xf>
    <xf borderId="0" fillId="13" fontId="28" numFmtId="0" xfId="0" applyAlignment="1" applyFont="1">
      <alignment vertical="bottom"/>
    </xf>
    <xf borderId="6" fillId="13" fontId="28" numFmtId="0" xfId="0" applyAlignment="1" applyBorder="1" applyFont="1">
      <alignment vertical="bottom"/>
    </xf>
    <xf borderId="8" fillId="13" fontId="33" numFmtId="0" xfId="0" applyAlignment="1" applyBorder="1" applyFont="1">
      <alignment readingOrder="0" vertical="bottom"/>
    </xf>
    <xf borderId="10" fillId="11" fontId="36" numFmtId="0" xfId="0" applyAlignment="1" applyBorder="1" applyFont="1">
      <alignment horizontal="center" vertical="bottom"/>
    </xf>
    <xf borderId="1" fillId="14" fontId="28" numFmtId="0" xfId="0" applyAlignment="1" applyBorder="1" applyFill="1" applyFont="1">
      <alignment vertical="bottom"/>
    </xf>
    <xf borderId="1" fillId="14" fontId="29" numFmtId="0" xfId="0" applyAlignment="1" applyBorder="1" applyFont="1">
      <alignment horizontal="center" readingOrder="0" vertical="bottom"/>
    </xf>
    <xf borderId="2" fillId="14" fontId="30" numFmtId="0" xfId="0" applyAlignment="1" applyBorder="1" applyFont="1">
      <alignment horizontal="center" readingOrder="0" vertical="bottom"/>
    </xf>
    <xf borderId="5" fillId="14" fontId="31" numFmtId="0" xfId="0" applyAlignment="1" applyBorder="1" applyFont="1">
      <alignment horizontal="center" vertical="bottom"/>
    </xf>
    <xf borderId="0" fillId="14" fontId="32" numFmtId="0" xfId="0" applyAlignment="1" applyFont="1">
      <alignment horizontal="center" vertical="bottom"/>
    </xf>
    <xf borderId="34" fillId="14" fontId="32" numFmtId="0" xfId="0" applyAlignment="1" applyBorder="1" applyFont="1">
      <alignment horizontal="center" vertical="bottom"/>
    </xf>
    <xf borderId="5" fillId="15" fontId="31" numFmtId="0" xfId="0" applyAlignment="1" applyBorder="1" applyFill="1" applyFont="1">
      <alignment horizontal="center" vertical="bottom"/>
    </xf>
    <xf borderId="0" fillId="15" fontId="31" numFmtId="0" xfId="0" applyAlignment="1" applyFont="1">
      <alignment horizontal="center" vertical="bottom"/>
    </xf>
    <xf borderId="6" fillId="15" fontId="31" numFmtId="0" xfId="0" applyAlignment="1" applyBorder="1" applyFont="1">
      <alignment horizontal="center" vertical="bottom"/>
    </xf>
    <xf borderId="5" fillId="15" fontId="31" numFmtId="0" xfId="0" applyAlignment="1" applyBorder="1" applyFont="1">
      <alignment vertical="bottom"/>
    </xf>
    <xf borderId="0" fillId="15" fontId="31" numFmtId="0" xfId="0" applyAlignment="1" applyFont="1">
      <alignment vertical="bottom"/>
    </xf>
    <xf borderId="5" fillId="12" fontId="31" numFmtId="0" xfId="0" applyAlignment="1" applyBorder="1" applyFont="1">
      <alignment horizontal="center" vertical="bottom"/>
    </xf>
    <xf borderId="5" fillId="12" fontId="33" numFmtId="0" xfId="0" applyAlignment="1" applyBorder="1" applyFont="1">
      <alignment vertical="bottom"/>
    </xf>
    <xf borderId="0" fillId="12" fontId="33" numFmtId="0" xfId="0" applyAlignment="1" applyFont="1">
      <alignment vertical="bottom"/>
    </xf>
    <xf borderId="5" fillId="12" fontId="33" numFmtId="0" xfId="0" applyAlignment="1" applyBorder="1" applyFont="1">
      <alignment readingOrder="0" vertical="bottom"/>
    </xf>
    <xf borderId="5" fillId="12" fontId="28" numFmtId="0" xfId="0" applyAlignment="1" applyBorder="1" applyFont="1">
      <alignment vertical="bottom"/>
    </xf>
    <xf borderId="7" fillId="12" fontId="33" numFmtId="0" xfId="0" applyAlignment="1" applyBorder="1" applyFont="1">
      <alignment vertical="bottom"/>
    </xf>
    <xf borderId="8" fillId="12" fontId="33" numFmtId="0" xfId="0" applyAlignment="1" applyBorder="1" applyFont="1">
      <alignment vertical="bottom"/>
    </xf>
    <xf borderId="8" fillId="12" fontId="28" numFmtId="0" xfId="0" applyAlignment="1" applyBorder="1" applyFont="1">
      <alignment vertical="bottom"/>
    </xf>
    <xf borderId="8" fillId="12" fontId="31" numFmtId="0" xfId="0" applyAlignment="1" applyBorder="1" applyFont="1">
      <alignment readingOrder="0" vertical="bottom"/>
    </xf>
    <xf borderId="8" fillId="12" fontId="31" numFmtId="0" xfId="0" applyAlignment="1" applyBorder="1" applyFont="1">
      <alignment vertical="bottom"/>
    </xf>
    <xf borderId="25" fillId="14" fontId="28" numFmtId="0" xfId="0" applyAlignment="1" applyBorder="1" applyFont="1">
      <alignment vertical="bottom"/>
    </xf>
    <xf borderId="2" fillId="14" fontId="28" numFmtId="0" xfId="0" applyAlignment="1" applyBorder="1" applyFont="1">
      <alignment vertical="bottom"/>
    </xf>
    <xf borderId="33" fillId="14" fontId="28" numFmtId="0" xfId="0" applyAlignment="1" applyBorder="1" applyFont="1">
      <alignment vertical="bottom"/>
    </xf>
    <xf borderId="34" fillId="14" fontId="33" numFmtId="0" xfId="0" applyAlignment="1" applyBorder="1" applyFont="1">
      <alignment horizontal="center" vertical="bottom"/>
    </xf>
    <xf borderId="16" fillId="15" fontId="31" numFmtId="0" xfId="0" applyAlignment="1" applyBorder="1" applyFont="1">
      <alignment horizontal="center" vertical="bottom"/>
    </xf>
    <xf borderId="23" fillId="15" fontId="31" numFmtId="0" xfId="0" applyAlignment="1" applyBorder="1" applyFont="1">
      <alignment horizontal="center" vertical="bottom"/>
    </xf>
    <xf borderId="18" fillId="15" fontId="31" numFmtId="0" xfId="0" applyAlignment="1" applyBorder="1" applyFont="1">
      <alignment horizontal="center" vertical="bottom"/>
    </xf>
    <xf borderId="16" fillId="15" fontId="28" numFmtId="0" xfId="0" applyAlignment="1" applyBorder="1" applyFont="1">
      <alignment vertical="bottom"/>
    </xf>
    <xf borderId="23" fillId="15" fontId="28" numFmtId="0" xfId="0" applyAlignment="1" applyBorder="1" applyFont="1">
      <alignment vertical="bottom"/>
    </xf>
    <xf borderId="18" fillId="15" fontId="28" numFmtId="0" xfId="0" applyAlignment="1" applyBorder="1" applyFont="1">
      <alignment vertical="bottom"/>
    </xf>
    <xf borderId="5" fillId="15" fontId="28" numFmtId="0" xfId="0" applyAlignment="1" applyBorder="1" applyFont="1">
      <alignment vertical="bottom"/>
    </xf>
    <xf borderId="0" fillId="15" fontId="28" numFmtId="0" xfId="0" applyAlignment="1" applyFont="1">
      <alignment vertical="bottom"/>
    </xf>
    <xf borderId="6" fillId="15" fontId="28" numFmtId="0" xfId="0" applyAlignment="1" applyBorder="1" applyFont="1">
      <alignment vertical="bottom"/>
    </xf>
    <xf borderId="5" fillId="15" fontId="31" numFmtId="0" xfId="0" applyAlignment="1" applyBorder="1" applyFont="1">
      <alignment readingOrder="0" vertical="bottom"/>
    </xf>
    <xf borderId="7" fillId="12" fontId="28" numFmtId="0" xfId="0" applyAlignment="1" applyBorder="1" applyFont="1">
      <alignment vertical="bottom"/>
    </xf>
    <xf borderId="10" fillId="14" fontId="37" numFmtId="0" xfId="0" applyAlignment="1" applyBorder="1" applyFont="1">
      <alignment horizontal="center" vertical="bottom"/>
    </xf>
    <xf borderId="1" fillId="16" fontId="28" numFmtId="0" xfId="0" applyAlignment="1" applyBorder="1" applyFill="1" applyFont="1">
      <alignment vertical="bottom"/>
    </xf>
    <xf borderId="1" fillId="16" fontId="38" numFmtId="0" xfId="0" applyAlignment="1" applyBorder="1" applyFont="1">
      <alignment horizontal="center" readingOrder="0" vertical="bottom"/>
    </xf>
    <xf borderId="2" fillId="16" fontId="30" numFmtId="0" xfId="0" applyAlignment="1" applyBorder="1" applyFont="1">
      <alignment horizontal="center" readingOrder="0" vertical="bottom"/>
    </xf>
    <xf borderId="5" fillId="16" fontId="31" numFmtId="0" xfId="0" applyAlignment="1" applyBorder="1" applyFont="1">
      <alignment horizontal="center" vertical="bottom"/>
    </xf>
    <xf borderId="36" fillId="16" fontId="32" numFmtId="0" xfId="0" applyAlignment="1" applyBorder="1" applyFont="1">
      <alignment horizontal="center" vertical="bottom"/>
    </xf>
    <xf borderId="37" fillId="16" fontId="32" numFmtId="0" xfId="0" applyAlignment="1" applyBorder="1" applyFont="1">
      <alignment horizontal="center" readingOrder="0" vertical="bottom"/>
    </xf>
    <xf borderId="38" fillId="0" fontId="12" numFmtId="0" xfId="0" applyBorder="1" applyFont="1"/>
    <xf borderId="37" fillId="16" fontId="32" numFmtId="0" xfId="0" applyAlignment="1" applyBorder="1" applyFont="1">
      <alignment horizontal="center" vertical="bottom"/>
    </xf>
    <xf borderId="16" fillId="9" fontId="31" numFmtId="0" xfId="0" applyAlignment="1" applyBorder="1" applyFont="1">
      <alignment horizontal="center" vertical="bottom"/>
    </xf>
    <xf borderId="23" fillId="9" fontId="31" numFmtId="0" xfId="0" applyAlignment="1" applyBorder="1" applyFont="1">
      <alignment horizontal="center" vertical="bottom"/>
    </xf>
    <xf borderId="5" fillId="9" fontId="31" numFmtId="0" xfId="0" applyAlignment="1" applyBorder="1" applyFont="1">
      <alignment vertical="bottom"/>
    </xf>
    <xf borderId="0" fillId="9" fontId="31" numFmtId="0" xfId="0" applyAlignment="1" applyFont="1">
      <alignment vertical="bottom"/>
    </xf>
    <xf borderId="0" fillId="9" fontId="31" numFmtId="0" xfId="0" applyAlignment="1" applyFont="1">
      <alignment horizontal="center" vertical="bottom"/>
    </xf>
    <xf borderId="6" fillId="9" fontId="31" numFmtId="0" xfId="0" applyAlignment="1" applyBorder="1" applyFont="1">
      <alignment horizontal="center" vertical="bottom"/>
    </xf>
    <xf borderId="5" fillId="15" fontId="33" numFmtId="0" xfId="0" applyAlignment="1" applyBorder="1" applyFont="1">
      <alignment vertical="bottom"/>
    </xf>
    <xf borderId="0" fillId="15" fontId="33" numFmtId="0" xfId="0" applyAlignment="1" applyFont="1">
      <alignment vertical="bottom"/>
    </xf>
    <xf borderId="0" fillId="15" fontId="31" numFmtId="0" xfId="0" applyAlignment="1" applyFont="1">
      <alignment horizontal="center" vertical="bottom"/>
    </xf>
    <xf borderId="6" fillId="15" fontId="31" numFmtId="0" xfId="0" applyAlignment="1" applyBorder="1" applyFont="1">
      <alignment horizontal="center" vertical="bottom"/>
    </xf>
    <xf borderId="0" fillId="15" fontId="31" numFmtId="0" xfId="0" applyAlignment="1" applyFont="1">
      <alignment horizontal="center" readingOrder="0" vertical="bottom"/>
    </xf>
    <xf borderId="5" fillId="15" fontId="33" numFmtId="0" xfId="0" applyAlignment="1" applyBorder="1" applyFont="1">
      <alignment readingOrder="0" vertical="bottom"/>
    </xf>
    <xf borderId="0" fillId="15" fontId="31" numFmtId="0" xfId="0" applyAlignment="1" applyFont="1">
      <alignment readingOrder="0" vertical="bottom"/>
    </xf>
    <xf borderId="7" fillId="15" fontId="33" numFmtId="0" xfId="0" applyAlignment="1" applyBorder="1" applyFont="1">
      <alignment vertical="bottom"/>
    </xf>
    <xf borderId="8" fillId="15" fontId="33" numFmtId="0" xfId="0" applyAlignment="1" applyBorder="1" applyFont="1">
      <alignment vertical="bottom"/>
    </xf>
    <xf borderId="8" fillId="15" fontId="28" numFmtId="0" xfId="0" applyAlignment="1" applyBorder="1" applyFont="1">
      <alignment vertical="bottom"/>
    </xf>
    <xf borderId="8" fillId="15" fontId="31" numFmtId="0" xfId="0" applyAlignment="1" applyBorder="1" applyFont="1">
      <alignment readingOrder="0" vertical="bottom"/>
    </xf>
    <xf borderId="25" fillId="16" fontId="28" numFmtId="0" xfId="0" applyAlignment="1" applyBorder="1" applyFont="1">
      <alignment vertical="bottom"/>
    </xf>
    <xf borderId="5" fillId="9" fontId="31" numFmtId="0" xfId="0" applyAlignment="1" applyBorder="1" applyFont="1">
      <alignment readingOrder="0" vertical="bottom"/>
    </xf>
    <xf borderId="0" fillId="9" fontId="31" numFmtId="0" xfId="0" applyAlignment="1" applyFont="1">
      <alignment horizontal="center" readingOrder="0" vertical="bottom"/>
    </xf>
    <xf borderId="7" fillId="15" fontId="33" numFmtId="0" xfId="0" applyAlignment="1" applyBorder="1" applyFont="1">
      <alignment readingOrder="0" vertical="bottom"/>
    </xf>
    <xf borderId="8" fillId="15" fontId="33" numFmtId="0" xfId="0" applyAlignment="1" applyBorder="1" applyFont="1">
      <alignment vertical="bottom"/>
    </xf>
    <xf borderId="8" fillId="15" fontId="31" numFmtId="0" xfId="0" applyAlignment="1" applyBorder="1" applyFont="1">
      <alignment vertical="bottom"/>
    </xf>
    <xf borderId="10" fillId="17" fontId="39" numFmtId="0" xfId="0" applyAlignment="1" applyBorder="1" applyFill="1" applyFont="1">
      <alignment horizontal="center" readingOrder="0" vertical="bottom"/>
    </xf>
    <xf borderId="1" fillId="6" fontId="28" numFmtId="0" xfId="0" applyAlignment="1" applyBorder="1" applyFont="1">
      <alignment vertical="bottom"/>
    </xf>
    <xf borderId="1" fillId="6" fontId="40" numFmtId="0" xfId="0" applyAlignment="1" applyBorder="1" applyFont="1">
      <alignment horizontal="center" readingOrder="0" vertical="bottom"/>
    </xf>
    <xf borderId="2" fillId="6" fontId="30" numFmtId="0" xfId="0" applyAlignment="1" applyBorder="1" applyFont="1">
      <alignment horizontal="center" readingOrder="0" vertical="bottom"/>
    </xf>
    <xf borderId="5" fillId="6" fontId="31" numFmtId="0" xfId="0" applyAlignment="1" applyBorder="1" applyFont="1">
      <alignment horizontal="center" vertical="bottom"/>
    </xf>
    <xf borderId="0" fillId="6" fontId="33" numFmtId="0" xfId="0" applyAlignment="1" applyFont="1">
      <alignment horizontal="center" vertical="bottom"/>
    </xf>
    <xf borderId="0" fillId="6" fontId="32" numFmtId="0" xfId="0" applyAlignment="1" applyFont="1">
      <alignment horizontal="center" vertical="bottom"/>
    </xf>
    <xf borderId="34" fillId="6" fontId="32" numFmtId="0" xfId="0" applyAlignment="1" applyBorder="1" applyFont="1">
      <alignment horizontal="center" vertical="bottom"/>
    </xf>
    <xf borderId="5" fillId="18" fontId="31" numFmtId="0" xfId="0" applyAlignment="1" applyBorder="1" applyFill="1" applyFont="1">
      <alignment horizontal="center" vertical="bottom"/>
    </xf>
    <xf borderId="13" fillId="18" fontId="31" numFmtId="0" xfId="0" applyAlignment="1" applyBorder="1" applyFont="1">
      <alignment horizontal="center" vertical="bottom"/>
    </xf>
    <xf borderId="29" fillId="18" fontId="31" numFmtId="0" xfId="0" applyAlignment="1" applyBorder="1" applyFont="1">
      <alignment horizontal="center" vertical="bottom"/>
    </xf>
    <xf borderId="15" fillId="18" fontId="31" numFmtId="0" xfId="0" applyAlignment="1" applyBorder="1" applyFont="1">
      <alignment horizontal="center" vertical="bottom"/>
    </xf>
    <xf borderId="5" fillId="18" fontId="31" numFmtId="0" xfId="0" applyAlignment="1" applyBorder="1" applyFont="1">
      <alignment vertical="bottom"/>
    </xf>
    <xf borderId="0" fillId="18" fontId="31" numFmtId="0" xfId="0" applyAlignment="1" applyFont="1">
      <alignment vertical="bottom"/>
    </xf>
    <xf borderId="0" fillId="18" fontId="31" numFmtId="0" xfId="0" applyAlignment="1" applyFont="1">
      <alignment horizontal="center" vertical="bottom"/>
    </xf>
    <xf borderId="6" fillId="18" fontId="31" numFmtId="0" xfId="0" applyAlignment="1" applyBorder="1" applyFont="1">
      <alignment horizontal="center" vertical="bottom"/>
    </xf>
    <xf borderId="5" fillId="19" fontId="31" numFmtId="0" xfId="0" applyAlignment="1" applyBorder="1" applyFill="1" applyFont="1">
      <alignment horizontal="center" vertical="bottom"/>
    </xf>
    <xf borderId="5" fillId="19" fontId="33" numFmtId="0" xfId="0" applyAlignment="1" applyBorder="1" applyFont="1">
      <alignment vertical="bottom"/>
    </xf>
    <xf borderId="0" fillId="19" fontId="33" numFmtId="0" xfId="0" applyAlignment="1" applyFont="1">
      <alignment vertical="bottom"/>
    </xf>
    <xf borderId="0" fillId="19" fontId="31" numFmtId="0" xfId="0" applyAlignment="1" applyFont="1">
      <alignment horizontal="center" vertical="bottom"/>
    </xf>
    <xf borderId="6" fillId="19" fontId="31" numFmtId="0" xfId="0" applyAlignment="1" applyBorder="1" applyFont="1">
      <alignment horizontal="center" vertical="bottom"/>
    </xf>
    <xf borderId="5" fillId="19" fontId="28" numFmtId="0" xfId="0" applyAlignment="1" applyBorder="1" applyFont="1">
      <alignment vertical="bottom"/>
    </xf>
    <xf borderId="7" fillId="19" fontId="33" numFmtId="0" xfId="0" applyAlignment="1" applyBorder="1" applyFont="1">
      <alignment vertical="bottom"/>
    </xf>
    <xf borderId="8" fillId="19" fontId="33" numFmtId="0" xfId="0" applyAlignment="1" applyBorder="1" applyFont="1">
      <alignment vertical="bottom"/>
    </xf>
    <xf borderId="8" fillId="19" fontId="28" numFmtId="0" xfId="0" applyAlignment="1" applyBorder="1" applyFont="1">
      <alignment vertical="bottom"/>
    </xf>
    <xf borderId="8" fillId="19" fontId="31" numFmtId="0" xfId="0" applyAlignment="1" applyBorder="1" applyFont="1">
      <alignment vertical="bottom"/>
    </xf>
    <xf borderId="7" fillId="19" fontId="33" numFmtId="0" xfId="0" applyAlignment="1" applyBorder="1" applyFont="1">
      <alignment readingOrder="0" vertical="bottom"/>
    </xf>
    <xf borderId="25" fillId="6" fontId="28" numFmtId="0" xfId="0" applyAlignment="1" applyBorder="1" applyFont="1">
      <alignment vertical="bottom"/>
    </xf>
    <xf borderId="0" fillId="0" fontId="30" numFmtId="0" xfId="0" applyAlignment="1" applyFont="1">
      <alignment horizontal="center" readingOrder="0" vertical="bottom"/>
    </xf>
    <xf borderId="33" fillId="6" fontId="33" numFmtId="0" xfId="0" applyAlignment="1" applyBorder="1" applyFont="1">
      <alignment horizontal="center" vertical="bottom"/>
    </xf>
    <xf borderId="34" fillId="6" fontId="33" numFmtId="0" xfId="0" applyAlignment="1" applyBorder="1" applyFont="1">
      <alignment horizontal="center" vertical="bottom"/>
    </xf>
    <xf borderId="23" fillId="18" fontId="31" numFmtId="0" xfId="0" applyAlignment="1" applyBorder="1" applyFont="1">
      <alignment horizontal="center" vertical="bottom"/>
    </xf>
    <xf borderId="18" fillId="18" fontId="31" numFmtId="0" xfId="0" applyAlignment="1" applyBorder="1" applyFont="1">
      <alignment horizontal="center" vertical="bottom"/>
    </xf>
    <xf borderId="0" fillId="0" fontId="33" numFmtId="0" xfId="0" applyAlignment="1" applyFont="1">
      <alignment horizontal="center" vertical="bottom"/>
    </xf>
    <xf borderId="5" fillId="18" fontId="31" numFmtId="0" xfId="0" applyAlignment="1" applyBorder="1" applyFont="1">
      <alignment readingOrder="0" vertical="bottom"/>
    </xf>
    <xf borderId="0" fillId="0" fontId="32" numFmtId="0" xfId="0" applyAlignment="1" applyFont="1">
      <alignment horizontal="center" vertical="bottom"/>
    </xf>
    <xf borderId="0" fillId="19" fontId="31" numFmtId="0" xfId="0" applyAlignment="1" applyFont="1">
      <alignment horizontal="center" readingOrder="0" vertical="bottom"/>
    </xf>
    <xf borderId="0" fillId="0" fontId="31" numFmtId="0" xfId="0" applyAlignment="1" applyFont="1">
      <alignment vertical="bottom"/>
    </xf>
    <xf borderId="5" fillId="19" fontId="33" numFmtId="0" xfId="0" applyAlignment="1" applyBorder="1" applyFont="1">
      <alignment readingOrder="0" vertical="bottom"/>
    </xf>
    <xf borderId="0" fillId="0" fontId="33" numFmtId="0" xfId="0" applyAlignment="1" applyFont="1">
      <alignment vertical="bottom"/>
    </xf>
    <xf borderId="0" fillId="0" fontId="31" numFmtId="0" xfId="0" applyAlignment="1" applyFont="1">
      <alignment readingOrder="0" vertical="bottom"/>
    </xf>
    <xf borderId="10" fillId="6" fontId="41" numFmtId="0" xfId="0" applyAlignment="1" applyBorder="1" applyFont="1">
      <alignment horizontal="center" vertical="bottom"/>
    </xf>
    <xf borderId="30" fillId="20" fontId="28" numFmtId="0" xfId="0" applyAlignment="1" applyBorder="1" applyFill="1" applyFont="1">
      <alignment vertical="bottom"/>
    </xf>
    <xf borderId="1" fillId="20" fontId="42" numFmtId="0" xfId="0" applyAlignment="1" applyBorder="1" applyFont="1">
      <alignment horizontal="center" readingOrder="0" vertical="bottom"/>
    </xf>
    <xf borderId="1" fillId="20" fontId="28" numFmtId="0" xfId="0" applyAlignment="1" applyBorder="1" applyFont="1">
      <alignment vertical="bottom"/>
    </xf>
    <xf borderId="2" fillId="20" fontId="28" numFmtId="0" xfId="0" applyAlignment="1" applyBorder="1" applyFont="1">
      <alignment vertical="bottom"/>
    </xf>
    <xf borderId="3" fillId="20" fontId="28" numFmtId="0" xfId="0" applyAlignment="1" applyBorder="1" applyFont="1">
      <alignment vertical="bottom"/>
    </xf>
    <xf borderId="2" fillId="20" fontId="30" numFmtId="0" xfId="0" applyAlignment="1" applyBorder="1" applyFont="1">
      <alignment horizontal="center" readingOrder="0" vertical="bottom"/>
    </xf>
    <xf borderId="5" fillId="20" fontId="28" numFmtId="0" xfId="0" applyAlignment="1" applyBorder="1" applyFont="1">
      <alignment vertical="bottom"/>
    </xf>
    <xf borderId="0" fillId="20" fontId="28" numFmtId="0" xfId="0" applyAlignment="1" applyFont="1">
      <alignment vertical="bottom"/>
    </xf>
    <xf borderId="22" fillId="20" fontId="28" numFmtId="0" xfId="0" applyAlignment="1" applyBorder="1" applyFont="1">
      <alignment vertical="bottom"/>
    </xf>
    <xf borderId="31" fillId="20" fontId="31" numFmtId="0" xfId="0" applyAlignment="1" applyBorder="1" applyFont="1">
      <alignment horizontal="center" vertical="bottom"/>
    </xf>
    <xf borderId="0" fillId="20" fontId="33" numFmtId="0" xfId="0" applyAlignment="1" applyFont="1">
      <alignment horizontal="center" vertical="bottom"/>
    </xf>
    <xf borderId="0" fillId="20" fontId="32" numFmtId="0" xfId="0" applyAlignment="1" applyFont="1">
      <alignment horizontal="center" vertical="bottom"/>
    </xf>
    <xf borderId="7" fillId="20" fontId="28" numFmtId="0" xfId="0" applyAlignment="1" applyBorder="1" applyFont="1">
      <alignment vertical="bottom"/>
    </xf>
    <xf borderId="8" fillId="20" fontId="28" numFmtId="0" xfId="0" applyAlignment="1" applyBorder="1" applyFont="1">
      <alignment vertical="bottom"/>
    </xf>
    <xf borderId="20" fillId="20" fontId="28" numFmtId="0" xfId="0" applyAlignment="1" applyBorder="1" applyFont="1">
      <alignment vertical="bottom"/>
    </xf>
    <xf borderId="34" fillId="20" fontId="33" numFmtId="0" xfId="0" applyAlignment="1" applyBorder="1" applyFont="1">
      <alignment horizontal="center" vertical="bottom"/>
    </xf>
    <xf borderId="34" fillId="20" fontId="32" numFmtId="0" xfId="0" applyAlignment="1" applyBorder="1" applyFont="1">
      <alignment horizontal="center" vertical="bottom"/>
    </xf>
    <xf borderId="5" fillId="21" fontId="31" numFmtId="0" xfId="0" applyAlignment="1" applyBorder="1" applyFill="1" applyFont="1">
      <alignment horizontal="center" vertical="bottom"/>
    </xf>
    <xf borderId="1" fillId="21" fontId="31" numFmtId="0" xfId="0" applyAlignment="1" applyBorder="1" applyFont="1">
      <alignment horizontal="center" vertical="bottom"/>
    </xf>
    <xf borderId="2" fillId="21" fontId="31" numFmtId="0" xfId="0" applyAlignment="1" applyBorder="1" applyFont="1">
      <alignment horizontal="center" vertical="bottom"/>
    </xf>
    <xf borderId="4" fillId="21" fontId="31" numFmtId="0" xfId="0" applyAlignment="1" applyBorder="1" applyFont="1">
      <alignment horizontal="center" vertical="bottom"/>
    </xf>
    <xf borderId="5" fillId="21" fontId="31" numFmtId="0" xfId="0" applyAlignment="1" applyBorder="1" applyFont="1">
      <alignment vertical="bottom"/>
    </xf>
    <xf borderId="0" fillId="21" fontId="31" numFmtId="0" xfId="0" applyAlignment="1" applyFont="1">
      <alignment vertical="bottom"/>
    </xf>
    <xf borderId="0" fillId="21" fontId="31" numFmtId="0" xfId="0" applyAlignment="1" applyFont="1">
      <alignment horizontal="center" vertical="bottom"/>
    </xf>
    <xf borderId="6" fillId="21" fontId="31" numFmtId="0" xfId="0" applyAlignment="1" applyBorder="1" applyFont="1">
      <alignment horizontal="center" vertical="bottom"/>
    </xf>
    <xf borderId="5" fillId="22" fontId="31" numFmtId="0" xfId="0" applyAlignment="1" applyBorder="1" applyFill="1" applyFont="1">
      <alignment horizontal="center" vertical="bottom"/>
    </xf>
    <xf borderId="5" fillId="22" fontId="33" numFmtId="0" xfId="0" applyAlignment="1" applyBorder="1" applyFont="1">
      <alignment vertical="bottom"/>
    </xf>
    <xf borderId="0" fillId="22" fontId="33" numFmtId="0" xfId="0" applyAlignment="1" applyFont="1">
      <alignment vertical="bottom"/>
    </xf>
    <xf borderId="0" fillId="22" fontId="31" numFmtId="0" xfId="0" applyAlignment="1" applyFont="1">
      <alignment horizontal="center" vertical="bottom"/>
    </xf>
    <xf borderId="6" fillId="22" fontId="31" numFmtId="0" xfId="0" applyAlignment="1" applyBorder="1" applyFont="1">
      <alignment horizontal="center" vertical="bottom"/>
    </xf>
    <xf borderId="5" fillId="22" fontId="28" numFmtId="0" xfId="0" applyAlignment="1" applyBorder="1" applyFont="1">
      <alignment vertical="bottom"/>
    </xf>
    <xf borderId="7" fillId="22" fontId="33" numFmtId="0" xfId="0" applyAlignment="1" applyBorder="1" applyFont="1">
      <alignment vertical="bottom"/>
    </xf>
    <xf borderId="8" fillId="22" fontId="33" numFmtId="0" xfId="0" applyAlignment="1" applyBorder="1" applyFont="1">
      <alignment vertical="bottom"/>
    </xf>
    <xf borderId="8" fillId="22" fontId="28" numFmtId="0" xfId="0" applyAlignment="1" applyBorder="1" applyFont="1">
      <alignment vertical="bottom"/>
    </xf>
    <xf borderId="8" fillId="22" fontId="31" numFmtId="0" xfId="0" applyAlignment="1" applyBorder="1" applyFont="1">
      <alignment vertical="bottom"/>
    </xf>
    <xf borderId="25" fillId="20" fontId="28" numFmtId="0" xfId="0" applyAlignment="1" applyBorder="1" applyFont="1">
      <alignment vertical="bottom"/>
    </xf>
    <xf borderId="5" fillId="20" fontId="31" numFmtId="0" xfId="0" applyAlignment="1" applyBorder="1" applyFont="1">
      <alignment horizontal="center" vertical="bottom"/>
    </xf>
    <xf borderId="7" fillId="22" fontId="33" numFmtId="0" xfId="0" applyAlignment="1" applyBorder="1" applyFont="1">
      <alignment readingOrder="0" vertical="bottom"/>
    </xf>
    <xf borderId="10" fillId="20" fontId="43" numFmtId="0" xfId="0" applyAlignment="1" applyBorder="1" applyFont="1">
      <alignment horizontal="center" vertical="bottom"/>
    </xf>
    <xf borderId="30" fillId="23" fontId="28" numFmtId="0" xfId="0" applyAlignment="1" applyBorder="1" applyFill="1" applyFont="1">
      <alignment vertical="bottom"/>
    </xf>
    <xf borderId="1" fillId="23" fontId="42" numFmtId="0" xfId="0" applyAlignment="1" applyBorder="1" applyFont="1">
      <alignment horizontal="center" readingOrder="0" vertical="bottom"/>
    </xf>
    <xf borderId="1" fillId="23" fontId="28" numFmtId="0" xfId="0" applyAlignment="1" applyBorder="1" applyFont="1">
      <alignment vertical="bottom"/>
    </xf>
    <xf borderId="2" fillId="23" fontId="30" numFmtId="0" xfId="0" applyAlignment="1" applyBorder="1" applyFont="1">
      <alignment horizontal="center" readingOrder="0" vertical="bottom"/>
    </xf>
    <xf borderId="31" fillId="23" fontId="31" numFmtId="0" xfId="0" applyAlignment="1" applyBorder="1" applyFont="1">
      <alignment horizontal="center" vertical="bottom"/>
    </xf>
    <xf borderId="0" fillId="23" fontId="32" numFmtId="0" xfId="0" applyAlignment="1" applyFont="1">
      <alignment horizontal="center" vertical="bottom"/>
    </xf>
    <xf borderId="34" fillId="23" fontId="32" numFmtId="0" xfId="0" applyAlignment="1" applyBorder="1" applyFont="1">
      <alignment horizontal="center" vertical="bottom"/>
    </xf>
    <xf borderId="5" fillId="24" fontId="31" numFmtId="0" xfId="0" applyAlignment="1" applyBorder="1" applyFill="1" applyFont="1">
      <alignment horizontal="center" vertical="bottom"/>
    </xf>
    <xf borderId="13" fillId="24" fontId="31" numFmtId="0" xfId="0" applyAlignment="1" applyBorder="1" applyFont="1">
      <alignment horizontal="center" vertical="bottom"/>
    </xf>
    <xf borderId="29" fillId="24" fontId="31" numFmtId="0" xfId="0" applyAlignment="1" applyBorder="1" applyFont="1">
      <alignment horizontal="center" vertical="bottom"/>
    </xf>
    <xf borderId="15" fillId="24" fontId="31" numFmtId="0" xfId="0" applyAlignment="1" applyBorder="1" applyFont="1">
      <alignment horizontal="center" vertical="bottom"/>
    </xf>
    <xf borderId="23" fillId="24" fontId="31" numFmtId="0" xfId="0" applyAlignment="1" applyBorder="1" applyFont="1">
      <alignment horizontal="center" vertical="bottom"/>
    </xf>
    <xf borderId="18" fillId="24" fontId="31" numFmtId="0" xfId="0" applyAlignment="1" applyBorder="1" applyFont="1">
      <alignment horizontal="center" vertical="bottom"/>
    </xf>
    <xf borderId="5" fillId="24" fontId="31" numFmtId="0" xfId="0" applyAlignment="1" applyBorder="1" applyFont="1">
      <alignment vertical="bottom"/>
    </xf>
    <xf borderId="0" fillId="24" fontId="31" numFmtId="0" xfId="0" applyAlignment="1" applyFont="1">
      <alignment vertical="bottom"/>
    </xf>
    <xf borderId="0" fillId="24" fontId="31" numFmtId="0" xfId="0" applyAlignment="1" applyFont="1">
      <alignment horizontal="center" vertical="bottom"/>
    </xf>
    <xf borderId="6" fillId="24" fontId="31" numFmtId="0" xfId="0" applyAlignment="1" applyBorder="1" applyFont="1">
      <alignment horizontal="center" vertical="bottom"/>
    </xf>
    <xf borderId="5" fillId="25" fontId="31" numFmtId="0" xfId="0" applyAlignment="1" applyBorder="1" applyFill="1" applyFont="1">
      <alignment horizontal="center" vertical="bottom"/>
    </xf>
    <xf borderId="5" fillId="25" fontId="33" numFmtId="0" xfId="0" applyAlignment="1" applyBorder="1" applyFont="1">
      <alignment vertical="bottom"/>
    </xf>
    <xf borderId="0" fillId="25" fontId="33" numFmtId="0" xfId="0" applyAlignment="1" applyFont="1">
      <alignment vertical="bottom"/>
    </xf>
    <xf borderId="0" fillId="25" fontId="31" numFmtId="0" xfId="0" applyAlignment="1" applyFont="1">
      <alignment horizontal="center" vertical="bottom"/>
    </xf>
    <xf borderId="6" fillId="25" fontId="31" numFmtId="0" xfId="0" applyAlignment="1" applyBorder="1" applyFont="1">
      <alignment horizontal="center" vertical="bottom"/>
    </xf>
    <xf borderId="5" fillId="25" fontId="28" numFmtId="0" xfId="0" applyAlignment="1" applyBorder="1" applyFont="1">
      <alignment vertical="bottom"/>
    </xf>
    <xf borderId="7" fillId="25" fontId="33" numFmtId="0" xfId="0" applyAlignment="1" applyBorder="1" applyFont="1">
      <alignment vertical="bottom"/>
    </xf>
    <xf borderId="8" fillId="25" fontId="33" numFmtId="0" xfId="0" applyAlignment="1" applyBorder="1" applyFont="1">
      <alignment vertical="bottom"/>
    </xf>
    <xf borderId="8" fillId="25" fontId="28" numFmtId="0" xfId="0" applyAlignment="1" applyBorder="1" applyFont="1">
      <alignment vertical="bottom"/>
    </xf>
    <xf borderId="8" fillId="25" fontId="31" numFmtId="0" xfId="0" applyAlignment="1" applyBorder="1" applyFont="1">
      <alignment vertical="bottom"/>
    </xf>
    <xf borderId="7" fillId="25" fontId="33" numFmtId="0" xfId="0" applyAlignment="1" applyBorder="1" applyFont="1">
      <alignment readingOrder="0" vertical="bottom"/>
    </xf>
    <xf borderId="8" fillId="25" fontId="31" numFmtId="0" xfId="0" applyAlignment="1" applyBorder="1" applyFont="1">
      <alignment readingOrder="0" vertical="bottom"/>
    </xf>
    <xf borderId="25" fillId="23" fontId="28" numFmtId="0" xfId="0" applyAlignment="1" applyBorder="1" applyFont="1">
      <alignment vertical="bottom"/>
    </xf>
    <xf borderId="5" fillId="23" fontId="31" numFmtId="0" xfId="0" applyAlignment="1" applyBorder="1" applyFont="1">
      <alignment horizontal="center" vertical="bottom"/>
    </xf>
    <xf borderId="5" fillId="24" fontId="31" numFmtId="0" xfId="0" applyAlignment="1" applyBorder="1" applyFont="1">
      <alignment readingOrder="0" vertical="bottom"/>
    </xf>
    <xf borderId="10" fillId="23" fontId="44" numFmtId="0" xfId="0" applyAlignment="1" applyBorder="1" applyFont="1">
      <alignment horizontal="center" vertical="bottom"/>
    </xf>
    <xf borderId="1" fillId="24" fontId="28" numFmtId="0" xfId="0" applyAlignment="1" applyBorder="1" applyFont="1">
      <alignment vertical="bottom"/>
    </xf>
    <xf borderId="1" fillId="24" fontId="29" numFmtId="0" xfId="0" applyAlignment="1" applyBorder="1" applyFont="1">
      <alignment horizontal="center" vertical="bottom"/>
    </xf>
    <xf borderId="5" fillId="24" fontId="28" numFmtId="0" xfId="0" applyAlignment="1" applyBorder="1" applyFont="1">
      <alignment vertical="bottom"/>
    </xf>
    <xf borderId="0" fillId="24" fontId="30" numFmtId="0" xfId="0" applyAlignment="1" applyFont="1">
      <alignment horizontal="center" readingOrder="0" vertical="bottom"/>
    </xf>
    <xf borderId="0" fillId="24" fontId="32" numFmtId="0" xfId="0" applyAlignment="1" applyFont="1">
      <alignment horizontal="center" vertical="bottom"/>
    </xf>
    <xf borderId="13" fillId="22" fontId="31" numFmtId="0" xfId="0" applyAlignment="1" applyBorder="1" applyFont="1">
      <alignment horizontal="center" vertical="bottom"/>
    </xf>
    <xf borderId="29" fillId="22" fontId="31" numFmtId="0" xfId="0" applyAlignment="1" applyBorder="1" applyFont="1">
      <alignment horizontal="center" vertical="bottom"/>
    </xf>
    <xf borderId="15" fillId="22" fontId="31" numFmtId="0" xfId="0" applyAlignment="1" applyBorder="1" applyFont="1">
      <alignment horizontal="center" vertical="bottom"/>
    </xf>
    <xf borderId="5" fillId="22" fontId="31" numFmtId="0" xfId="0" applyAlignment="1" applyBorder="1" applyFont="1">
      <alignment vertical="bottom"/>
    </xf>
    <xf borderId="0" fillId="22" fontId="31" numFmtId="0" xfId="0" applyAlignment="1" applyFont="1">
      <alignment vertical="bottom"/>
    </xf>
    <xf borderId="5" fillId="21" fontId="33" numFmtId="0" xfId="0" applyAlignment="1" applyBorder="1" applyFont="1">
      <alignment vertical="bottom"/>
    </xf>
    <xf borderId="0" fillId="21" fontId="33" numFmtId="0" xfId="0" applyAlignment="1" applyFont="1">
      <alignment vertical="bottom"/>
    </xf>
    <xf borderId="5" fillId="21" fontId="28" numFmtId="0" xfId="0" applyAlignment="1" applyBorder="1" applyFont="1">
      <alignment vertical="bottom"/>
    </xf>
    <xf borderId="7" fillId="21" fontId="33" numFmtId="0" xfId="0" applyAlignment="1" applyBorder="1" applyFont="1">
      <alignment vertical="bottom"/>
    </xf>
    <xf borderId="8" fillId="21" fontId="33" numFmtId="0" xfId="0" applyAlignment="1" applyBorder="1" applyFont="1">
      <alignment vertical="bottom"/>
    </xf>
    <xf borderId="8" fillId="21" fontId="28" numFmtId="0" xfId="0" applyAlignment="1" applyBorder="1" applyFont="1">
      <alignment vertical="bottom"/>
    </xf>
    <xf borderId="8" fillId="21" fontId="31" numFmtId="0" xfId="0" applyAlignment="1" applyBorder="1" applyFont="1">
      <alignment vertical="bottom"/>
    </xf>
    <xf borderId="25" fillId="24" fontId="28" numFmtId="0" xfId="0" applyAlignment="1" applyBorder="1" applyFont="1">
      <alignment vertical="bottom"/>
    </xf>
    <xf borderId="2" fillId="24" fontId="30" numFmtId="0" xfId="0" applyAlignment="1" applyBorder="1" applyFont="1">
      <alignment horizontal="center" readingOrder="0" vertical="bottom"/>
    </xf>
    <xf borderId="0" fillId="24" fontId="33" numFmtId="0" xfId="0" applyAlignment="1" applyFont="1">
      <alignment horizontal="center" vertical="bottom"/>
    </xf>
    <xf borderId="5" fillId="22" fontId="31" numFmtId="0" xfId="0" applyAlignment="1" applyBorder="1" applyFont="1">
      <alignment readingOrder="0" vertical="bottom"/>
    </xf>
    <xf borderId="5" fillId="21" fontId="33" numFmtId="0" xfId="0" applyAlignment="1" applyBorder="1" applyFont="1">
      <alignment readingOrder="0" vertical="bottom"/>
    </xf>
    <xf borderId="10" fillId="24" fontId="45" numFmtId="0" xfId="0" applyAlignment="1" applyBorder="1" applyFont="1">
      <alignment horizontal="center" vertical="bottom"/>
    </xf>
    <xf borderId="4" fillId="20" fontId="46" numFmtId="0" xfId="0" applyAlignment="1" applyBorder="1" applyFont="1">
      <alignment vertical="bottom"/>
    </xf>
    <xf borderId="6" fillId="21" fontId="31" numFmtId="0" xfId="0" applyAlignment="1" applyBorder="1" applyFont="1">
      <alignment readingOrder="0" vertical="bottom"/>
    </xf>
    <xf borderId="6" fillId="21" fontId="31" numFmtId="0" xfId="0" applyAlignment="1" applyBorder="1" applyFont="1">
      <alignment vertical="bottom"/>
    </xf>
    <xf borderId="6" fillId="21" fontId="28" numFmtId="0" xfId="0" applyAlignment="1" applyBorder="1" applyFont="1">
      <alignment vertical="bottom"/>
    </xf>
    <xf borderId="13" fillId="21" fontId="31" numFmtId="0" xfId="0" applyAlignment="1" applyBorder="1" applyFont="1">
      <alignment horizontal="center" readingOrder="0" vertical="bottom"/>
    </xf>
    <xf borderId="29" fillId="21" fontId="31" numFmtId="0" xfId="0" applyAlignment="1" applyBorder="1" applyFont="1">
      <alignment horizontal="center" vertical="bottom"/>
    </xf>
    <xf borderId="23" fillId="21" fontId="31" numFmtId="0" xfId="0" applyAlignment="1" applyBorder="1" applyFont="1">
      <alignment horizontal="center" vertical="bottom"/>
    </xf>
    <xf borderId="18" fillId="21" fontId="31" numFmtId="0" xfId="0" applyAlignment="1" applyBorder="1" applyFont="1">
      <alignment horizontal="center" vertical="bottom"/>
    </xf>
    <xf borderId="15" fillId="21" fontId="31" numFmtId="0" xfId="0" applyAlignment="1" applyBorder="1" applyFont="1">
      <alignment horizontal="center" vertical="bottom"/>
    </xf>
    <xf borderId="5" fillId="21" fontId="31" numFmtId="0" xfId="0" applyAlignment="1" applyBorder="1" applyFont="1">
      <alignment readingOrder="0" vertical="bottom"/>
    </xf>
    <xf borderId="6" fillId="21" fontId="31" numFmtId="0" xfId="0" applyAlignment="1" applyBorder="1" applyFont="1">
      <alignment horizontal="center" readingOrder="0" vertical="bottom"/>
    </xf>
    <xf borderId="0" fillId="21" fontId="31" numFmtId="0" xfId="0" applyAlignment="1" applyFont="1">
      <alignment horizontal="center" readingOrder="0" vertical="bottom"/>
    </xf>
    <xf borderId="0" fillId="26" fontId="31" numFmtId="0" xfId="0" applyAlignment="1" applyFill="1" applyFont="1">
      <alignment vertical="bottom"/>
    </xf>
    <xf borderId="5" fillId="22" fontId="33" numFmtId="0" xfId="0" applyAlignment="1" applyBorder="1" applyFont="1">
      <alignment readingOrder="0" vertical="bottom"/>
    </xf>
    <xf borderId="0" fillId="22" fontId="31" numFmtId="0" xfId="0" applyAlignment="1" applyFont="1">
      <alignment horizontal="center" readingOrder="0" vertical="bottom"/>
    </xf>
    <xf borderId="6" fillId="22" fontId="31" numFmtId="0" xfId="0" applyAlignment="1" applyBorder="1" applyFont="1">
      <alignment horizontal="center" readingOrder="0" vertical="bottom"/>
    </xf>
    <xf borderId="0" fillId="22" fontId="28" numFmtId="0" xfId="0" applyAlignment="1" applyFont="1">
      <alignment vertical="bottom"/>
    </xf>
    <xf borderId="8" fillId="22" fontId="31" numFmtId="0" xfId="0" applyAlignment="1" applyBorder="1" applyFont="1">
      <alignment readingOrder="0" vertical="bottom"/>
    </xf>
    <xf borderId="9" fillId="21" fontId="28" numFmtId="0" xfId="0" applyAlignment="1" applyBorder="1" applyFont="1">
      <alignment vertical="bottom"/>
    </xf>
    <xf borderId="29" fillId="21" fontId="31" numFmtId="0" xfId="0" applyAlignment="1" applyBorder="1" applyFont="1">
      <alignment horizontal="center" readingOrder="0" vertical="bottom"/>
    </xf>
    <xf borderId="13" fillId="21" fontId="31" numFmtId="0" xfId="0" applyAlignment="1" applyBorder="1" applyFont="1">
      <alignment horizontal="center" vertical="bottom"/>
    </xf>
    <xf borderId="0" fillId="22" fontId="31" numFmtId="0" xfId="0" applyAlignment="1" applyFont="1">
      <alignment readingOrder="0" vertical="bottom"/>
    </xf>
    <xf borderId="6" fillId="22" fontId="31" numFmtId="0" xfId="0" applyAlignment="1" applyBorder="1" applyFont="1">
      <alignment readingOrder="0" vertical="bottom"/>
    </xf>
    <xf borderId="6" fillId="22" fontId="31" numFmtId="0" xfId="0" applyAlignment="1" applyBorder="1" applyFont="1">
      <alignment vertical="bottom"/>
    </xf>
    <xf borderId="10" fillId="20" fontId="47" numFmtId="0" xfId="0" applyAlignment="1" applyBorder="1" applyFont="1">
      <alignment horizontal="center" readingOrder="0" vertical="bottom"/>
    </xf>
    <xf borderId="1" fillId="5" fontId="28" numFmtId="0" xfId="0" applyAlignment="1" applyBorder="1" applyFont="1">
      <alignment vertical="bottom"/>
    </xf>
    <xf borderId="1" fillId="5" fontId="35" numFmtId="0" xfId="0" applyAlignment="1" applyBorder="1" applyFont="1">
      <alignment horizontal="center" readingOrder="0" vertical="bottom"/>
    </xf>
    <xf borderId="4" fillId="5" fontId="46" numFmtId="0" xfId="0" applyAlignment="1" applyBorder="1" applyFont="1">
      <alignment vertical="bottom"/>
    </xf>
    <xf borderId="2" fillId="5" fontId="30" numFmtId="0" xfId="0" applyAlignment="1" applyBorder="1" applyFont="1">
      <alignment horizontal="center" readingOrder="0" vertical="bottom"/>
    </xf>
    <xf borderId="39" fillId="0" fontId="12" numFmtId="0" xfId="0" applyBorder="1" applyFont="1"/>
    <xf borderId="40" fillId="5" fontId="28" numFmtId="0" xfId="0" applyAlignment="1" applyBorder="1" applyFont="1">
      <alignment vertical="bottom"/>
    </xf>
    <xf borderId="6" fillId="27" fontId="31" numFmtId="0" xfId="0" applyAlignment="1" applyBorder="1" applyFill="1" applyFont="1">
      <alignment vertical="bottom"/>
    </xf>
    <xf borderId="41" fillId="0" fontId="12" numFmtId="0" xfId="0" applyBorder="1" applyFont="1"/>
    <xf borderId="42" fillId="0" fontId="12" numFmtId="0" xfId="0" applyBorder="1" applyFont="1"/>
    <xf borderId="5" fillId="5" fontId="31" numFmtId="0" xfId="0" applyAlignment="1" applyBorder="1" applyFont="1">
      <alignment horizontal="center" vertical="bottom"/>
    </xf>
    <xf borderId="43" fillId="0" fontId="12" numFmtId="0" xfId="0" applyBorder="1" applyFont="1"/>
    <xf borderId="6" fillId="27" fontId="28" numFmtId="0" xfId="0" applyAlignment="1" applyBorder="1" applyFont="1">
      <alignment vertical="bottom"/>
    </xf>
    <xf borderId="0" fillId="5" fontId="28" numFmtId="0" xfId="0" applyAlignment="1" applyFont="1">
      <alignment horizontal="center" vertical="bottom"/>
    </xf>
    <xf borderId="8" fillId="5" fontId="28" numFmtId="0" xfId="0" applyAlignment="1" applyBorder="1" applyFont="1">
      <alignment horizontal="center" vertical="bottom"/>
    </xf>
    <xf borderId="44" fillId="0" fontId="12" numFmtId="0" xfId="0" applyBorder="1" applyFont="1"/>
    <xf borderId="45" fillId="0" fontId="12" numFmtId="0" xfId="0" applyBorder="1" applyFont="1"/>
    <xf borderId="5" fillId="27" fontId="31" numFmtId="0" xfId="0" applyAlignment="1" applyBorder="1" applyFont="1">
      <alignment horizontal="center" vertical="bottom"/>
    </xf>
    <xf borderId="0" fillId="27" fontId="31" numFmtId="0" xfId="0" applyAlignment="1" applyFont="1">
      <alignment horizontal="center" vertical="bottom"/>
    </xf>
    <xf borderId="6" fillId="27" fontId="31" numFmtId="0" xfId="0" applyAlignment="1" applyBorder="1" applyFont="1">
      <alignment horizontal="center" vertical="bottom"/>
    </xf>
    <xf borderId="5" fillId="27" fontId="31" numFmtId="0" xfId="0" applyAlignment="1" applyBorder="1" applyFont="1">
      <alignment vertical="bottom"/>
    </xf>
    <xf borderId="0" fillId="27" fontId="31" numFmtId="0" xfId="0" applyAlignment="1" applyFont="1">
      <alignment vertical="bottom"/>
    </xf>
    <xf borderId="0" fillId="27" fontId="31" numFmtId="0" xfId="0" applyAlignment="1" applyFont="1">
      <alignment horizontal="center" readingOrder="0" vertical="bottom"/>
    </xf>
    <xf borderId="5" fillId="2" fontId="31" numFmtId="0" xfId="0" applyAlignment="1" applyBorder="1" applyFont="1">
      <alignment horizontal="center" vertical="bottom"/>
    </xf>
    <xf borderId="5" fillId="2" fontId="33" numFmtId="0" xfId="0" applyAlignment="1" applyBorder="1" applyFont="1">
      <alignment vertical="bottom"/>
    </xf>
    <xf borderId="0" fillId="2" fontId="33" numFmtId="0" xfId="0" applyAlignment="1" applyFont="1">
      <alignment vertical="bottom"/>
    </xf>
    <xf borderId="0" fillId="2" fontId="31" numFmtId="0" xfId="0" applyAlignment="1" applyFont="1">
      <alignment horizontal="center" vertical="bottom"/>
    </xf>
    <xf borderId="6" fillId="2" fontId="31" numFmtId="0" xfId="0" applyAlignment="1" applyBorder="1" applyFont="1">
      <alignment horizontal="center" vertical="bottom"/>
    </xf>
    <xf borderId="5" fillId="2" fontId="28" numFmtId="0" xfId="0" applyAlignment="1" applyBorder="1" applyFont="1">
      <alignment vertical="bottom"/>
    </xf>
    <xf borderId="5" fillId="2" fontId="33" numFmtId="0" xfId="0" applyAlignment="1" applyBorder="1" applyFont="1">
      <alignment readingOrder="0" vertical="bottom"/>
    </xf>
    <xf borderId="0" fillId="2" fontId="28" numFmtId="0" xfId="0" applyAlignment="1" applyFont="1">
      <alignment vertical="bottom"/>
    </xf>
    <xf borderId="0" fillId="2" fontId="31" numFmtId="0" xfId="0" applyAlignment="1" applyFont="1">
      <alignment readingOrder="0" vertical="bottom"/>
    </xf>
    <xf borderId="7" fillId="2" fontId="48" numFmtId="0" xfId="0" applyAlignment="1" applyBorder="1" applyFont="1">
      <alignment readingOrder="0" vertical="bottom"/>
    </xf>
    <xf borderId="8" fillId="2" fontId="33" numFmtId="0" xfId="0" applyAlignment="1" applyBorder="1" applyFont="1">
      <alignment vertical="bottom"/>
    </xf>
    <xf borderId="8" fillId="2" fontId="28" numFmtId="0" xfId="0" applyAlignment="1" applyBorder="1" applyFont="1">
      <alignment vertical="bottom"/>
    </xf>
    <xf borderId="8" fillId="2" fontId="31" numFmtId="0" xfId="0" applyAlignment="1" applyBorder="1" applyFont="1">
      <alignment readingOrder="0" vertical="bottom"/>
    </xf>
    <xf borderId="9" fillId="2" fontId="31" numFmtId="0" xfId="0" applyAlignment="1" applyBorder="1" applyFont="1">
      <alignment vertical="bottom"/>
    </xf>
    <xf borderId="8" fillId="2" fontId="48" numFmtId="0" xfId="0" applyAlignment="1" applyBorder="1" applyFont="1">
      <alignment readingOrder="0" vertical="bottom"/>
    </xf>
    <xf borderId="8" fillId="2" fontId="31" numFmtId="0" xfId="0" applyAlignment="1" applyBorder="1" applyFont="1">
      <alignment vertical="bottom"/>
    </xf>
    <xf borderId="9" fillId="27" fontId="28" numFmtId="0" xfId="0" applyAlignment="1" applyBorder="1" applyFont="1">
      <alignment vertical="bottom"/>
    </xf>
    <xf borderId="25" fillId="5" fontId="28" numFmtId="0" xfId="0" applyAlignment="1" applyBorder="1" applyFont="1">
      <alignment vertical="bottom"/>
    </xf>
    <xf borderId="5" fillId="5" fontId="28" numFmtId="0" xfId="0" applyAlignment="1" applyBorder="1" applyFont="1">
      <alignment vertical="bottom"/>
    </xf>
    <xf borderId="0" fillId="5" fontId="30" numFmtId="0" xfId="0" applyAlignment="1" applyFont="1">
      <alignment horizontal="center" readingOrder="0" vertical="bottom"/>
    </xf>
    <xf borderId="0" fillId="5" fontId="28" numFmtId="0" xfId="0" applyAlignment="1" applyFont="1">
      <alignment vertical="bottom"/>
    </xf>
    <xf borderId="0" fillId="28" fontId="28" numFmtId="0" xfId="0" applyAlignment="1" applyFill="1" applyFont="1">
      <alignment vertical="bottom"/>
    </xf>
    <xf borderId="33" fillId="5" fontId="28" numFmtId="0" xfId="0" applyAlignment="1" applyBorder="1" applyFont="1">
      <alignment vertical="bottom"/>
    </xf>
    <xf borderId="16" fillId="27" fontId="31" numFmtId="0" xfId="0" applyAlignment="1" applyBorder="1" applyFont="1">
      <alignment horizontal="center" vertical="bottom"/>
    </xf>
    <xf borderId="23" fillId="27" fontId="31" numFmtId="0" xfId="0" applyAlignment="1" applyBorder="1" applyFont="1">
      <alignment horizontal="center" vertical="bottom"/>
    </xf>
    <xf borderId="18" fillId="27" fontId="31" numFmtId="0" xfId="0" applyAlignment="1" applyBorder="1" applyFont="1">
      <alignment horizontal="center" vertical="bottom"/>
    </xf>
    <xf borderId="16" fillId="27" fontId="28" numFmtId="0" xfId="0" applyAlignment="1" applyBorder="1" applyFont="1">
      <alignment vertical="bottom"/>
    </xf>
    <xf borderId="23" fillId="27" fontId="28" numFmtId="0" xfId="0" applyAlignment="1" applyBorder="1" applyFont="1">
      <alignment vertical="bottom"/>
    </xf>
    <xf borderId="18" fillId="27" fontId="28" numFmtId="0" xfId="0" applyAlignment="1" applyBorder="1" applyFont="1">
      <alignment vertical="bottom"/>
    </xf>
    <xf borderId="5" fillId="27" fontId="28" numFmtId="0" xfId="0" applyAlignment="1" applyBorder="1" applyFont="1">
      <alignment vertical="bottom"/>
    </xf>
    <xf borderId="0" fillId="27" fontId="28" numFmtId="0" xfId="0" applyAlignment="1" applyFont="1">
      <alignment vertical="bottom"/>
    </xf>
    <xf borderId="6" fillId="2" fontId="28" numFmtId="0" xfId="0" applyAlignment="1" applyBorder="1" applyFont="1">
      <alignment vertical="bottom"/>
    </xf>
    <xf borderId="6" fillId="2" fontId="31" numFmtId="0" xfId="0" applyAlignment="1" applyBorder="1" applyFont="1">
      <alignment vertical="bottom"/>
    </xf>
    <xf borderId="10" fillId="5" fontId="49" numFmtId="0" xfId="0" applyAlignment="1" applyBorder="1" applyFont="1">
      <alignment horizontal="center" vertical="bottom"/>
    </xf>
    <xf borderId="1" fillId="5" fontId="29" numFmtId="0" xfId="0" applyAlignment="1" applyBorder="1" applyFont="1">
      <alignment horizontal="center" readingOrder="0" vertical="bottom"/>
    </xf>
    <xf borderId="30" fillId="5" fontId="46" numFmtId="0" xfId="0" applyAlignment="1" applyBorder="1" applyFont="1">
      <alignment vertical="bottom"/>
    </xf>
    <xf borderId="35" fillId="0" fontId="12" numFmtId="0" xfId="0" applyBorder="1" applyFont="1"/>
    <xf borderId="46" fillId="5" fontId="32" numFmtId="0" xfId="0" applyAlignment="1" applyBorder="1" applyFont="1">
      <alignment horizontal="center" vertical="bottom"/>
    </xf>
    <xf borderId="31" fillId="27" fontId="31" numFmtId="0" xfId="0" applyAlignment="1" applyBorder="1" applyFont="1">
      <alignment vertical="bottom"/>
    </xf>
    <xf borderId="46" fillId="0" fontId="12" numFmtId="0" xfId="0" applyBorder="1" applyFont="1"/>
    <xf borderId="31" fillId="27" fontId="28" numFmtId="0" xfId="0" applyAlignment="1" applyBorder="1" applyFont="1">
      <alignment vertical="bottom"/>
    </xf>
    <xf borderId="0" fillId="5" fontId="30" numFmtId="0" xfId="0" applyAlignment="1" applyFont="1">
      <alignment horizontal="center" vertical="bottom"/>
    </xf>
    <xf borderId="24" fillId="5" fontId="32" numFmtId="0" xfId="0" applyAlignment="1" applyBorder="1" applyFont="1">
      <alignment horizontal="center" vertical="bottom"/>
    </xf>
    <xf borderId="8" fillId="5" fontId="30" numFmtId="0" xfId="0" applyAlignment="1" applyBorder="1" applyFont="1">
      <alignment horizontal="center" vertical="bottom"/>
    </xf>
    <xf borderId="8" fillId="5" fontId="32" numFmtId="0" xfId="0" applyAlignment="1" applyBorder="1" applyFont="1">
      <alignment horizontal="center" vertical="bottom"/>
    </xf>
    <xf borderId="0" fillId="2" fontId="31" numFmtId="0" xfId="0" applyAlignment="1" applyFont="1">
      <alignment vertical="bottom"/>
    </xf>
    <xf borderId="2" fillId="5" fontId="28" numFmtId="0" xfId="0" applyAlignment="1" applyBorder="1" applyFont="1">
      <alignment vertical="bottom"/>
    </xf>
    <xf borderId="0" fillId="2" fontId="31" numFmtId="0" xfId="0" applyAlignment="1" applyFont="1">
      <alignment horizontal="center" readingOrder="0" vertical="bottom"/>
    </xf>
    <xf borderId="0" fillId="2" fontId="33" numFmtId="0" xfId="0" applyAlignment="1" applyFont="1">
      <alignment readingOrder="0" vertical="bottom"/>
    </xf>
    <xf borderId="1" fillId="29" fontId="28" numFmtId="0" xfId="0" applyAlignment="1" applyBorder="1" applyFill="1" applyFont="1">
      <alignment vertical="bottom"/>
    </xf>
    <xf borderId="1" fillId="29" fontId="29" numFmtId="0" xfId="0" applyAlignment="1" applyBorder="1" applyFont="1">
      <alignment horizontal="center" readingOrder="0" vertical="bottom"/>
    </xf>
    <xf borderId="30" fillId="29" fontId="46" numFmtId="0" xfId="0" applyAlignment="1" applyBorder="1" applyFont="1">
      <alignment vertical="bottom"/>
    </xf>
    <xf borderId="2" fillId="29" fontId="30" numFmtId="0" xfId="0" applyAlignment="1" applyBorder="1" applyFont="1">
      <alignment horizontal="center" readingOrder="0" vertical="bottom"/>
    </xf>
    <xf borderId="6" fillId="30" fontId="31" numFmtId="0" xfId="0" applyAlignment="1" applyBorder="1" applyFill="1" applyFont="1">
      <alignment vertical="bottom"/>
    </xf>
    <xf borderId="5" fillId="29" fontId="31" numFmtId="0" xfId="0" applyAlignment="1" applyBorder="1" applyFont="1">
      <alignment horizontal="center" vertical="bottom"/>
    </xf>
    <xf borderId="0" fillId="29" fontId="32" numFmtId="0" xfId="0" applyAlignment="1" applyFont="1">
      <alignment horizontal="center" vertical="bottom"/>
    </xf>
    <xf borderId="34" fillId="29" fontId="32" numFmtId="0" xfId="0" applyAlignment="1" applyBorder="1" applyFont="1">
      <alignment horizontal="center" vertical="bottom"/>
    </xf>
    <xf borderId="5" fillId="30" fontId="31" numFmtId="0" xfId="0" applyAlignment="1" applyBorder="1" applyFont="1">
      <alignment horizontal="center" vertical="bottom"/>
    </xf>
    <xf borderId="16" fillId="30" fontId="31" numFmtId="0" xfId="0" applyAlignment="1" applyBorder="1" applyFont="1">
      <alignment horizontal="center" vertical="bottom"/>
    </xf>
    <xf borderId="23" fillId="30" fontId="31" numFmtId="0" xfId="0" applyAlignment="1" applyBorder="1" applyFont="1">
      <alignment horizontal="center" vertical="bottom"/>
    </xf>
    <xf borderId="18" fillId="30" fontId="31" numFmtId="0" xfId="0" applyAlignment="1" applyBorder="1" applyFont="1">
      <alignment horizontal="center" vertical="bottom"/>
    </xf>
    <xf borderId="31" fillId="30" fontId="31" numFmtId="0" xfId="0" applyAlignment="1" applyBorder="1" applyFont="1">
      <alignment vertical="bottom"/>
    </xf>
    <xf borderId="5" fillId="30" fontId="31" numFmtId="0" xfId="0" applyAlignment="1" applyBorder="1" applyFont="1">
      <alignment vertical="bottom"/>
    </xf>
    <xf borderId="0" fillId="30" fontId="31" numFmtId="0" xfId="0" applyAlignment="1" applyFont="1">
      <alignment vertical="bottom"/>
    </xf>
    <xf borderId="0" fillId="30" fontId="31" numFmtId="0" xfId="0" applyAlignment="1" applyFont="1">
      <alignment horizontal="center" vertical="bottom"/>
    </xf>
    <xf borderId="6" fillId="30" fontId="31" numFmtId="0" xfId="0" applyAlignment="1" applyBorder="1" applyFont="1">
      <alignment horizontal="center" vertical="bottom"/>
    </xf>
    <xf borderId="31" fillId="30" fontId="31" numFmtId="0" xfId="0" applyAlignment="1" applyBorder="1" applyFont="1">
      <alignment readingOrder="0" vertical="bottom"/>
    </xf>
    <xf borderId="31" fillId="30" fontId="28" numFmtId="0" xfId="0" applyAlignment="1" applyBorder="1" applyFont="1">
      <alignment vertical="bottom"/>
    </xf>
    <xf borderId="5" fillId="31" fontId="31" numFmtId="0" xfId="0" applyAlignment="1" applyBorder="1" applyFill="1" applyFont="1">
      <alignment horizontal="center" vertical="bottom"/>
    </xf>
    <xf borderId="5" fillId="31" fontId="33" numFmtId="0" xfId="0" applyAlignment="1" applyBorder="1" applyFont="1">
      <alignment readingOrder="0" vertical="bottom"/>
    </xf>
    <xf borderId="0" fillId="31" fontId="33" numFmtId="0" xfId="0" applyAlignment="1" applyFont="1">
      <alignment vertical="bottom"/>
    </xf>
    <xf borderId="0" fillId="31" fontId="31" numFmtId="0" xfId="0" applyAlignment="1" applyFont="1">
      <alignment horizontal="center" vertical="bottom"/>
    </xf>
    <xf borderId="6" fillId="31" fontId="31" numFmtId="0" xfId="0" applyAlignment="1" applyBorder="1" applyFont="1">
      <alignment horizontal="center" vertical="bottom"/>
    </xf>
    <xf borderId="5" fillId="31" fontId="33" numFmtId="0" xfId="0" applyAlignment="1" applyBorder="1" applyFont="1">
      <alignment vertical="bottom"/>
    </xf>
    <xf borderId="5" fillId="31" fontId="28" numFmtId="0" xfId="0" applyAlignment="1" applyBorder="1" applyFont="1">
      <alignment vertical="bottom"/>
    </xf>
    <xf borderId="0" fillId="31" fontId="28" numFmtId="0" xfId="0" applyAlignment="1" applyFont="1">
      <alignment vertical="bottom"/>
    </xf>
    <xf borderId="0" fillId="31" fontId="31" numFmtId="0" xfId="0" applyAlignment="1" applyFont="1">
      <alignment readingOrder="0" vertical="bottom"/>
    </xf>
    <xf borderId="6" fillId="30" fontId="28" numFmtId="0" xfId="0" applyAlignment="1" applyBorder="1" applyFont="1">
      <alignment vertical="bottom"/>
    </xf>
    <xf borderId="6" fillId="31" fontId="31" numFmtId="0" xfId="0" applyAlignment="1" applyBorder="1" applyFont="1">
      <alignment readingOrder="0" vertical="bottom"/>
    </xf>
    <xf borderId="6" fillId="31" fontId="31" numFmtId="0" xfId="0" applyAlignment="1" applyBorder="1" applyFont="1">
      <alignment vertical="bottom"/>
    </xf>
    <xf borderId="0" fillId="31" fontId="31" numFmtId="0" xfId="0" applyAlignment="1" applyFont="1">
      <alignment vertical="bottom"/>
    </xf>
    <xf borderId="5" fillId="31" fontId="48" numFmtId="0" xfId="0" applyAlignment="1" applyBorder="1" applyFont="1">
      <alignment readingOrder="0" vertical="bottom"/>
    </xf>
    <xf borderId="0" fillId="31" fontId="48" numFmtId="0" xfId="0" applyAlignment="1" applyFont="1">
      <alignment readingOrder="0" vertical="bottom"/>
    </xf>
    <xf borderId="9" fillId="30" fontId="28" numFmtId="0" xfId="0" applyAlignment="1" applyBorder="1" applyFont="1">
      <alignment vertical="bottom"/>
    </xf>
    <xf borderId="25" fillId="29" fontId="28" numFmtId="0" xfId="0" applyAlignment="1" applyBorder="1" applyFont="1">
      <alignment vertical="bottom"/>
    </xf>
    <xf borderId="2" fillId="29" fontId="28" numFmtId="0" xfId="0" applyAlignment="1" applyBorder="1" applyFont="1">
      <alignment vertical="bottom"/>
    </xf>
    <xf borderId="33" fillId="29" fontId="28" numFmtId="0" xfId="0" applyAlignment="1" applyBorder="1" applyFont="1">
      <alignment vertical="bottom"/>
    </xf>
    <xf borderId="16" fillId="30" fontId="28" numFmtId="0" xfId="0" applyAlignment="1" applyBorder="1" applyFont="1">
      <alignment vertical="bottom"/>
    </xf>
    <xf borderId="23" fillId="30" fontId="28" numFmtId="0" xfId="0" applyAlignment="1" applyBorder="1" applyFont="1">
      <alignment vertical="bottom"/>
    </xf>
    <xf borderId="18" fillId="30" fontId="28" numFmtId="0" xfId="0" applyAlignment="1" applyBorder="1" applyFont="1">
      <alignment vertical="bottom"/>
    </xf>
    <xf borderId="5" fillId="30" fontId="28" numFmtId="0" xfId="0" applyAlignment="1" applyBorder="1" applyFont="1">
      <alignment vertical="bottom"/>
    </xf>
    <xf borderId="0" fillId="30" fontId="28" numFmtId="0" xfId="0" applyAlignment="1" applyFont="1">
      <alignment vertical="bottom"/>
    </xf>
    <xf borderId="6" fillId="31" fontId="28" numFmtId="0" xfId="0" applyAlignment="1" applyBorder="1" applyFont="1">
      <alignment vertical="bottom"/>
    </xf>
    <xf borderId="7" fillId="31" fontId="48" numFmtId="0" xfId="0" applyAlignment="1" applyBorder="1" applyFont="1">
      <alignment readingOrder="0" vertical="bottom"/>
    </xf>
    <xf borderId="8" fillId="31" fontId="33" numFmtId="0" xfId="0" applyAlignment="1" applyBorder="1" applyFont="1">
      <alignment vertical="bottom"/>
    </xf>
    <xf borderId="8" fillId="31" fontId="28" numFmtId="0" xfId="0" applyAlignment="1" applyBorder="1" applyFont="1">
      <alignment vertical="bottom"/>
    </xf>
    <xf borderId="8" fillId="31" fontId="31" numFmtId="0" xfId="0" applyAlignment="1" applyBorder="1" applyFont="1">
      <alignment vertical="bottom"/>
    </xf>
    <xf borderId="8" fillId="31" fontId="48" numFmtId="0" xfId="0" applyAlignment="1" applyBorder="1" applyFont="1">
      <alignment readingOrder="0" vertical="bottom"/>
    </xf>
    <xf borderId="10" fillId="30" fontId="50" numFmtId="0" xfId="0" applyAlignment="1" applyBorder="1" applyFont="1">
      <alignment horizontal="center" vertical="bottom"/>
    </xf>
    <xf borderId="30" fillId="8" fontId="28" numFmtId="0" xfId="0" applyAlignment="1" applyBorder="1" applyFont="1">
      <alignment vertical="bottom"/>
    </xf>
    <xf borderId="1" fillId="8" fontId="42" numFmtId="0" xfId="0" applyAlignment="1" applyBorder="1" applyFont="1">
      <alignment horizontal="center" readingOrder="0" vertical="bottom"/>
    </xf>
    <xf borderId="30" fillId="8" fontId="46" numFmtId="0" xfId="0" applyAlignment="1" applyBorder="1" applyFont="1">
      <alignment vertical="bottom"/>
    </xf>
    <xf borderId="31" fillId="9" fontId="31" numFmtId="0" xfId="0" applyAlignment="1" applyBorder="1" applyFont="1">
      <alignment vertical="bottom"/>
    </xf>
    <xf borderId="31" fillId="8" fontId="31" numFmtId="0" xfId="0" applyAlignment="1" applyBorder="1" applyFont="1">
      <alignment horizontal="center" vertical="bottom"/>
    </xf>
    <xf borderId="34" fillId="8" fontId="32" numFmtId="0" xfId="0" applyAlignment="1" applyBorder="1" applyFont="1">
      <alignment horizontal="center" vertical="bottom"/>
    </xf>
    <xf borderId="13" fillId="9" fontId="31" numFmtId="0" xfId="0" applyAlignment="1" applyBorder="1" applyFont="1">
      <alignment horizontal="center" vertical="bottom"/>
    </xf>
    <xf borderId="29" fillId="9" fontId="31" numFmtId="0" xfId="0" applyAlignment="1" applyBorder="1" applyFont="1">
      <alignment horizontal="center" vertical="bottom"/>
    </xf>
    <xf borderId="15" fillId="9" fontId="31" numFmtId="0" xfId="0" applyAlignment="1" applyBorder="1" applyFont="1">
      <alignment horizontal="center" vertical="bottom"/>
    </xf>
    <xf borderId="31" fillId="9" fontId="31" numFmtId="0" xfId="0" applyAlignment="1" applyBorder="1" applyFont="1">
      <alignment readingOrder="0" vertical="bottom"/>
    </xf>
    <xf borderId="31" fillId="9" fontId="28" numFmtId="0" xfId="0" applyAlignment="1" applyBorder="1" applyFont="1">
      <alignment vertical="bottom"/>
    </xf>
    <xf borderId="7" fillId="12" fontId="48" numFmtId="0" xfId="0" applyAlignment="1" applyBorder="1" applyFont="1">
      <alignment readingOrder="0" vertical="bottom"/>
    </xf>
    <xf borderId="6" fillId="12" fontId="31" numFmtId="0" xfId="0" applyAlignment="1" applyBorder="1" applyFont="1">
      <alignment vertical="bottom"/>
    </xf>
    <xf borderId="8" fillId="12" fontId="48" numFmtId="0" xfId="0" applyAlignment="1" applyBorder="1" applyFont="1">
      <alignment readingOrder="0" vertical="bottom"/>
    </xf>
    <xf borderId="9" fillId="9" fontId="28" numFmtId="0" xfId="0" applyAlignment="1" applyBorder="1" applyFont="1">
      <alignment vertical="bottom"/>
    </xf>
    <xf borderId="0" fillId="0" fontId="40" numFmtId="0" xfId="0" applyAlignment="1" applyFont="1">
      <alignment horizontal="center" readingOrder="0" vertical="bottom"/>
    </xf>
    <xf borderId="0" fillId="0" fontId="46" numFmtId="0" xfId="0" applyAlignment="1" applyFont="1">
      <alignment vertical="bottom"/>
    </xf>
    <xf borderId="1" fillId="32" fontId="28" numFmtId="0" xfId="0" applyAlignment="1" applyBorder="1" applyFill="1" applyFont="1">
      <alignment vertical="bottom"/>
    </xf>
    <xf borderId="1" fillId="32" fontId="40" numFmtId="0" xfId="0" applyAlignment="1" applyBorder="1" applyFont="1">
      <alignment horizontal="center" readingOrder="0" vertical="bottom"/>
    </xf>
    <xf borderId="30" fillId="32" fontId="46" numFmtId="0" xfId="0" applyAlignment="1" applyBorder="1" applyFont="1">
      <alignment vertical="bottom"/>
    </xf>
    <xf borderId="2" fillId="32" fontId="30" numFmtId="0" xfId="0" applyAlignment="1" applyBorder="1" applyFont="1">
      <alignment horizontal="center" readingOrder="0" vertical="bottom"/>
    </xf>
    <xf borderId="31" fillId="21" fontId="31" numFmtId="0" xfId="0" applyAlignment="1" applyBorder="1" applyFont="1">
      <alignment readingOrder="0" vertical="bottom"/>
    </xf>
    <xf borderId="5" fillId="32" fontId="31" numFmtId="0" xfId="0" applyAlignment="1" applyBorder="1" applyFont="1">
      <alignment horizontal="center" vertical="bottom"/>
    </xf>
    <xf borderId="33" fillId="32" fontId="32" numFmtId="0" xfId="0" applyAlignment="1" applyBorder="1" applyFont="1">
      <alignment horizontal="center" vertical="bottom"/>
    </xf>
    <xf borderId="0" fillId="32" fontId="32" numFmtId="0" xfId="0" applyAlignment="1" applyFont="1">
      <alignment horizontal="center" vertical="bottom"/>
    </xf>
    <xf borderId="34" fillId="32" fontId="32" numFmtId="0" xfId="0" applyAlignment="1" applyBorder="1" applyFont="1">
      <alignment horizontal="center" vertical="bottom"/>
    </xf>
    <xf borderId="34" fillId="32" fontId="33" numFmtId="0" xfId="0" applyAlignment="1" applyBorder="1" applyFont="1">
      <alignment horizontal="center" vertical="bottom"/>
    </xf>
    <xf borderId="31" fillId="21" fontId="31" numFmtId="0" xfId="0" applyAlignment="1" applyBorder="1" applyFont="1">
      <alignment vertical="bottom"/>
    </xf>
    <xf borderId="31" fillId="21" fontId="28" numFmtId="0" xfId="0" applyAlignment="1" applyBorder="1" applyFont="1">
      <alignment vertical="bottom"/>
    </xf>
    <xf borderId="6" fillId="21" fontId="26" numFmtId="0" xfId="0" applyBorder="1" applyFont="1"/>
    <xf borderId="7" fillId="22" fontId="48" numFmtId="0" xfId="0" applyAlignment="1" applyBorder="1" applyFont="1">
      <alignment readingOrder="0" vertical="bottom"/>
    </xf>
    <xf borderId="6" fillId="22" fontId="28" numFmtId="0" xfId="0" applyAlignment="1" applyBorder="1" applyFont="1">
      <alignment vertical="bottom"/>
    </xf>
    <xf borderId="8" fillId="22" fontId="48" numFmtId="0" xfId="0" applyAlignment="1" applyBorder="1" applyFont="1">
      <alignment readingOrder="0" vertical="bottom"/>
    </xf>
    <xf borderId="25" fillId="32" fontId="28" numFmtId="0" xfId="0" applyAlignment="1" applyBorder="1" applyFont="1">
      <alignment vertical="bottom"/>
    </xf>
    <xf borderId="10" fillId="32" fontId="51" numFmtId="0" xfId="0" applyAlignment="1" applyBorder="1" applyFont="1">
      <alignment horizontal="center" vertical="bottom"/>
    </xf>
    <xf borderId="30" fillId="6" fontId="28" numFmtId="0" xfId="0" applyAlignment="1" applyBorder="1" applyFont="1">
      <alignment vertical="bottom"/>
    </xf>
    <xf borderId="1" fillId="6" fontId="42" numFmtId="0" xfId="0" applyAlignment="1" applyBorder="1" applyFont="1">
      <alignment horizontal="center" readingOrder="0" vertical="bottom"/>
    </xf>
    <xf borderId="30" fillId="6" fontId="46" numFmtId="0" xfId="0" applyAlignment="1" applyBorder="1" applyFont="1">
      <alignment vertical="bottom"/>
    </xf>
    <xf borderId="31" fillId="18" fontId="31" numFmtId="0" xfId="0" applyAlignment="1" applyBorder="1" applyFont="1">
      <alignment vertical="bottom"/>
    </xf>
    <xf borderId="31" fillId="6" fontId="31" numFmtId="0" xfId="0" applyAlignment="1" applyBorder="1" applyFont="1">
      <alignment horizontal="center" vertical="bottom"/>
    </xf>
    <xf borderId="33" fillId="6" fontId="32" numFmtId="0" xfId="0" applyAlignment="1" applyBorder="1" applyFont="1">
      <alignment horizontal="center" vertical="bottom"/>
    </xf>
    <xf borderId="31" fillId="18" fontId="31" numFmtId="0" xfId="0" applyAlignment="1" applyBorder="1" applyFont="1">
      <alignment readingOrder="0" vertical="bottom"/>
    </xf>
    <xf borderId="31" fillId="18" fontId="28" numFmtId="0" xfId="0" applyAlignment="1" applyBorder="1" applyFont="1">
      <alignment vertical="bottom"/>
    </xf>
    <xf borderId="0" fillId="19" fontId="28" numFmtId="0" xfId="0" applyAlignment="1" applyFont="1">
      <alignment vertical="bottom"/>
    </xf>
    <xf borderId="0" fillId="19" fontId="31" numFmtId="0" xfId="0" applyAlignment="1" applyFont="1">
      <alignment readingOrder="0" vertical="bottom"/>
    </xf>
    <xf borderId="6" fillId="18" fontId="28" numFmtId="0" xfId="0" applyAlignment="1" applyBorder="1" applyFont="1">
      <alignment vertical="bottom"/>
    </xf>
    <xf borderId="7" fillId="19" fontId="48" numFmtId="0" xfId="0" applyAlignment="1" applyBorder="1" applyFont="1">
      <alignment readingOrder="0" vertical="bottom"/>
    </xf>
    <xf borderId="0" fillId="19" fontId="31" numFmtId="0" xfId="0" applyAlignment="1" applyFont="1">
      <alignment vertical="bottom"/>
    </xf>
    <xf borderId="6" fillId="19" fontId="31" numFmtId="0" xfId="0" applyAlignment="1" applyBorder="1" applyFont="1">
      <alignment vertical="bottom"/>
    </xf>
    <xf borderId="8" fillId="19" fontId="48" numFmtId="0" xfId="0" applyAlignment="1" applyBorder="1" applyFont="1">
      <alignment readingOrder="0" vertical="bottom"/>
    </xf>
    <xf borderId="9" fillId="18" fontId="28" numFmtId="0" xfId="0" applyAlignment="1" applyBorder="1" applyFont="1">
      <alignment vertical="bottom"/>
    </xf>
    <xf borderId="10" fillId="18" fontId="52" numFmtId="0" xfId="0" applyAlignment="1" applyBorder="1" applyFont="1">
      <alignment horizontal="center" vertical="bottom"/>
    </xf>
    <xf borderId="1" fillId="11" fontId="29" numFmtId="0" xfId="0" applyAlignment="1" applyBorder="1" applyFont="1">
      <alignment horizontal="center" readingOrder="0" vertical="bottom"/>
    </xf>
    <xf borderId="30" fillId="11" fontId="46" numFmtId="0" xfId="0" applyAlignment="1" applyBorder="1" applyFont="1">
      <alignment vertical="bottom"/>
    </xf>
    <xf borderId="24" fillId="11" fontId="32" numFmtId="0" xfId="0" applyAlignment="1" applyBorder="1" applyFont="1">
      <alignment horizontal="center" vertical="bottom"/>
    </xf>
    <xf borderId="47" fillId="11" fontId="32" numFmtId="0" xfId="0" applyAlignment="1" applyBorder="1" applyFont="1">
      <alignment horizontal="center" vertical="bottom"/>
    </xf>
    <xf borderId="8" fillId="11" fontId="32" numFmtId="0" xfId="0" applyAlignment="1" applyBorder="1" applyFont="1">
      <alignment horizontal="center" vertical="bottom"/>
    </xf>
    <xf borderId="16" fillId="9" fontId="31" numFmtId="0" xfId="0" applyAlignment="1" applyBorder="1" applyFont="1">
      <alignment horizontal="center" readingOrder="0" vertical="bottom"/>
    </xf>
    <xf borderId="6" fillId="9" fontId="31" numFmtId="0" xfId="0" applyAlignment="1" applyBorder="1" applyFont="1">
      <alignment horizontal="center" readingOrder="0" vertical="bottom"/>
    </xf>
    <xf borderId="0" fillId="10" fontId="31" numFmtId="0" xfId="0" applyAlignment="1" applyFont="1">
      <alignment horizontal="center" readingOrder="0" vertical="bottom"/>
    </xf>
    <xf borderId="6" fillId="10" fontId="31" numFmtId="0" xfId="0" applyAlignment="1" applyBorder="1" applyFont="1">
      <alignment horizontal="center" readingOrder="0" vertical="bottom"/>
    </xf>
    <xf borderId="5" fillId="10" fontId="31" numFmtId="0" xfId="0" applyAlignment="1" applyBorder="1" applyFont="1">
      <alignment readingOrder="0" vertical="bottom"/>
    </xf>
    <xf borderId="0" fillId="10" fontId="31" numFmtId="0" xfId="0" applyAlignment="1" applyFont="1">
      <alignment vertical="bottom"/>
    </xf>
    <xf borderId="0" fillId="10" fontId="31" numFmtId="0" xfId="0" applyAlignment="1" applyFont="1">
      <alignment readingOrder="0" vertical="bottom"/>
    </xf>
    <xf borderId="7" fillId="10" fontId="48" numFmtId="0" xfId="0" applyAlignment="1" applyBorder="1" applyFont="1">
      <alignment readingOrder="0" vertical="bottom"/>
    </xf>
    <xf borderId="6" fillId="10" fontId="31" numFmtId="0" xfId="0" applyAlignment="1" applyBorder="1" applyFont="1">
      <alignment readingOrder="0" vertical="bottom"/>
    </xf>
    <xf borderId="8" fillId="10" fontId="48" numFmtId="0" xfId="0" applyAlignment="1" applyBorder="1" applyFont="1">
      <alignment readingOrder="0" vertical="bottom"/>
    </xf>
    <xf borderId="1" fillId="11" fontId="31" numFmtId="0" xfId="0" applyAlignment="1" applyBorder="1" applyFont="1">
      <alignment horizontal="center" vertical="bottom"/>
    </xf>
    <xf borderId="1" fillId="11" fontId="31" numFmtId="0" xfId="0" applyAlignment="1" applyBorder="1" applyFont="1">
      <alignment vertical="bottom"/>
    </xf>
    <xf borderId="7" fillId="10" fontId="48" numFmtId="0" xfId="0" applyAlignment="1" applyBorder="1" applyFont="1">
      <alignment horizontal="left" readingOrder="0" vertical="bottom"/>
    </xf>
    <xf borderId="8" fillId="10" fontId="28" numFmtId="0" xfId="0" applyAlignment="1" applyBorder="1" applyFont="1">
      <alignment horizontal="center" vertical="bottom"/>
    </xf>
    <xf borderId="9" fillId="10" fontId="28" numFmtId="0" xfId="0" applyAlignment="1" applyBorder="1" applyFont="1">
      <alignment horizontal="center" vertical="bottom"/>
    </xf>
    <xf borderId="8" fillId="10" fontId="48" numFmtId="0" xfId="0" applyAlignment="1" applyBorder="1" applyFont="1">
      <alignment horizontal="left" readingOrder="0" vertical="bottom"/>
    </xf>
    <xf borderId="30" fillId="14" fontId="28" numFmtId="0" xfId="0" applyAlignment="1" applyBorder="1" applyFont="1">
      <alignment vertical="bottom"/>
    </xf>
    <xf borderId="1" fillId="14" fontId="42" numFmtId="0" xfId="0" applyAlignment="1" applyBorder="1" applyFont="1">
      <alignment horizontal="center" readingOrder="0" vertical="bottom"/>
    </xf>
    <xf borderId="30" fillId="14" fontId="46" numFmtId="0" xfId="0" applyAlignment="1" applyBorder="1" applyFont="1">
      <alignment vertical="bottom"/>
    </xf>
    <xf borderId="31" fillId="12" fontId="31" numFmtId="0" xfId="0" applyAlignment="1" applyBorder="1" applyFont="1">
      <alignment vertical="bottom"/>
    </xf>
    <xf borderId="31" fillId="12" fontId="31" numFmtId="0" xfId="0" applyAlignment="1" applyBorder="1" applyFont="1">
      <alignment readingOrder="0" vertical="bottom"/>
    </xf>
    <xf borderId="31" fillId="14" fontId="31" numFmtId="0" xfId="0" applyAlignment="1" applyBorder="1" applyFont="1">
      <alignment horizontal="center" vertical="bottom"/>
    </xf>
    <xf borderId="31" fillId="12" fontId="28" numFmtId="0" xfId="0" applyAlignment="1" applyBorder="1" applyFont="1">
      <alignment vertical="bottom"/>
    </xf>
    <xf borderId="0" fillId="14" fontId="53" numFmtId="0" xfId="0" applyAlignment="1" applyFont="1">
      <alignment horizontal="center" vertical="bottom"/>
    </xf>
    <xf borderId="46" fillId="14" fontId="32" numFmtId="0" xfId="0" applyAlignment="1" applyBorder="1" applyFont="1">
      <alignment horizontal="center" vertical="bottom"/>
    </xf>
    <xf borderId="13" fillId="15" fontId="31" numFmtId="0" xfId="0" applyAlignment="1" applyBorder="1" applyFont="1">
      <alignment horizontal="center" vertical="bottom"/>
    </xf>
    <xf borderId="29" fillId="15" fontId="31" numFmtId="0" xfId="0" applyAlignment="1" applyBorder="1" applyFont="1">
      <alignment horizontal="center" vertical="bottom"/>
    </xf>
    <xf borderId="15" fillId="15" fontId="31" numFmtId="0" xfId="0" applyAlignment="1" applyBorder="1" applyFont="1">
      <alignment horizontal="center" vertical="bottom"/>
    </xf>
    <xf borderId="9" fillId="12" fontId="31" numFmtId="0" xfId="0" applyAlignment="1" applyBorder="1" applyFont="1">
      <alignment readingOrder="0" vertical="bottom"/>
    </xf>
    <xf borderId="9" fillId="12" fontId="28" numFmtId="0" xfId="0" applyAlignment="1" applyBorder="1" applyFont="1">
      <alignment vertical="bottom"/>
    </xf>
    <xf borderId="5" fillId="14" fontId="28" numFmtId="0" xfId="0" applyAlignment="1" applyBorder="1" applyFont="1">
      <alignment vertical="bottom"/>
    </xf>
    <xf borderId="0" fillId="14" fontId="30" numFmtId="0" xfId="0" applyAlignment="1" applyFont="1">
      <alignment horizontal="center" readingOrder="0" vertical="bottom"/>
    </xf>
    <xf borderId="34" fillId="14" fontId="53" numFmtId="0" xfId="0" applyAlignment="1" applyBorder="1" applyFont="1">
      <alignment horizontal="center" vertical="bottom"/>
    </xf>
    <xf borderId="34" fillId="14" fontId="32" numFmtId="0" xfId="0" applyAlignment="1" applyBorder="1" applyFont="1">
      <alignment horizontal="center" readingOrder="0" vertical="bottom"/>
    </xf>
    <xf borderId="6" fillId="12" fontId="31" numFmtId="0" xfId="0" applyAlignment="1" applyBorder="1" applyFont="1">
      <alignment readingOrder="0" vertical="bottom"/>
    </xf>
    <xf borderId="0" fillId="0" fontId="28" numFmtId="0" xfId="0" applyAlignment="1" applyFont="1">
      <alignment horizontal="center" readingOrder="0" vertical="bottom"/>
    </xf>
    <xf borderId="10" fillId="14" fontId="54" numFmtId="0" xfId="0" applyAlignment="1" applyBorder="1" applyFont="1">
      <alignment horizontal="center" readingOrder="0" vertical="bottom"/>
    </xf>
    <xf borderId="0" fillId="0" fontId="29" numFmtId="0" xfId="0" applyAlignment="1" applyFont="1">
      <alignment horizontal="center" readingOrder="0" vertical="bottom"/>
    </xf>
    <xf borderId="1" fillId="5" fontId="55" numFmtId="0" xfId="0" applyAlignment="1" applyBorder="1" applyFont="1">
      <alignment horizontal="center" readingOrder="0" vertical="center"/>
    </xf>
    <xf borderId="1" fillId="5" fontId="28" numFmtId="0" xfId="0" applyAlignment="1" applyBorder="1" applyFont="1">
      <alignment readingOrder="0" vertical="bottom"/>
    </xf>
    <xf borderId="0" fillId="0" fontId="31" numFmtId="0" xfId="0" applyAlignment="1" applyFont="1">
      <alignment horizontal="center" readingOrder="0" vertical="bottom"/>
    </xf>
    <xf borderId="5" fillId="5" fontId="31" numFmtId="0" xfId="0" applyAlignment="1" applyBorder="1" applyFont="1">
      <alignment horizontal="center" readingOrder="0" vertical="bottom"/>
    </xf>
    <xf borderId="8" fillId="5" fontId="32" numFmtId="0" xfId="0" applyAlignment="1" applyBorder="1" applyFont="1">
      <alignment horizontal="center" readingOrder="0" vertical="bottom"/>
    </xf>
    <xf borderId="16" fillId="27" fontId="31" numFmtId="0" xfId="0" applyAlignment="1" applyBorder="1" applyFont="1">
      <alignment horizontal="center" readingOrder="0"/>
    </xf>
    <xf borderId="23" fillId="27" fontId="31" numFmtId="0" xfId="0" applyAlignment="1" applyBorder="1" applyFont="1">
      <alignment horizontal="center" readingOrder="0"/>
    </xf>
    <xf borderId="18" fillId="27" fontId="31" numFmtId="0" xfId="0" applyAlignment="1" applyBorder="1" applyFont="1">
      <alignment horizontal="center" readingOrder="0"/>
    </xf>
    <xf borderId="5" fillId="27" fontId="31" numFmtId="0" xfId="0" applyAlignment="1" applyBorder="1" applyFont="1">
      <alignment readingOrder="0"/>
    </xf>
    <xf borderId="0" fillId="27" fontId="31" numFmtId="0" xfId="0" applyAlignment="1" applyFont="1">
      <alignment readingOrder="0"/>
    </xf>
    <xf borderId="0" fillId="27" fontId="31" numFmtId="0" xfId="0" applyAlignment="1" applyFont="1">
      <alignment horizontal="center" readingOrder="0"/>
    </xf>
    <xf borderId="6" fillId="27" fontId="31" numFmtId="0" xfId="0" applyAlignment="1" applyBorder="1" applyFont="1">
      <alignment horizontal="center" readingOrder="0"/>
    </xf>
    <xf borderId="5" fillId="2" fontId="33" numFmtId="0" xfId="0" applyAlignment="1" applyBorder="1" applyFont="1">
      <alignment readingOrder="0"/>
    </xf>
    <xf borderId="0" fillId="2" fontId="33" numFmtId="0" xfId="0" applyFont="1"/>
    <xf borderId="0" fillId="2" fontId="31" numFmtId="0" xfId="0" applyAlignment="1" applyFont="1">
      <alignment horizontal="center" readingOrder="0"/>
    </xf>
    <xf borderId="6" fillId="2" fontId="31" numFmtId="0" xfId="0" applyAlignment="1" applyBorder="1" applyFont="1">
      <alignment horizontal="center" readingOrder="0"/>
    </xf>
    <xf borderId="0" fillId="2" fontId="33" numFmtId="0" xfId="0" applyAlignment="1" applyFont="1">
      <alignment readingOrder="0"/>
    </xf>
    <xf borderId="7" fillId="2" fontId="33" numFmtId="0" xfId="0" applyAlignment="1" applyBorder="1" applyFont="1">
      <alignment readingOrder="0"/>
    </xf>
    <xf borderId="8" fillId="2" fontId="33" numFmtId="0" xfId="0" applyAlignment="1" applyBorder="1" applyFont="1">
      <alignment readingOrder="0"/>
    </xf>
    <xf borderId="8" fillId="2" fontId="31" numFmtId="0" xfId="0" applyBorder="1" applyFont="1"/>
    <xf borderId="8" fillId="2" fontId="31" numFmtId="0" xfId="0" applyAlignment="1" applyBorder="1" applyFont="1">
      <alignment readingOrder="0"/>
    </xf>
    <xf borderId="0" fillId="0" fontId="28" numFmtId="0" xfId="0" applyFont="1"/>
    <xf borderId="10" fillId="5" fontId="56" numFmtId="0" xfId="0" applyAlignment="1" applyBorder="1" applyFont="1">
      <alignment horizontal="center" readingOrder="0"/>
    </xf>
    <xf borderId="1" fillId="33" fontId="29" numFmtId="0" xfId="0" applyAlignment="1" applyBorder="1" applyFill="1" applyFont="1">
      <alignment horizontal="center" readingOrder="0" vertical="bottom"/>
    </xf>
    <xf borderId="1" fillId="33" fontId="29" numFmtId="0" xfId="0" applyAlignment="1" applyBorder="1" applyFont="1">
      <alignment horizontal="center" readingOrder="0" vertical="center"/>
    </xf>
    <xf borderId="0" fillId="0" fontId="28" numFmtId="0" xfId="0" applyAlignment="1" applyFont="1">
      <alignment readingOrder="0"/>
    </xf>
    <xf borderId="1" fillId="33" fontId="28" numFmtId="0" xfId="0" applyAlignment="1" applyBorder="1" applyFont="1">
      <alignment readingOrder="0" vertical="bottom"/>
    </xf>
    <xf borderId="2" fillId="33" fontId="30" numFmtId="0" xfId="0" applyAlignment="1" applyBorder="1" applyFont="1">
      <alignment horizontal="center" readingOrder="0" vertical="bottom"/>
    </xf>
    <xf borderId="5" fillId="33" fontId="31" numFmtId="0" xfId="0" applyAlignment="1" applyBorder="1" applyFont="1">
      <alignment horizontal="center" readingOrder="0" vertical="bottom"/>
    </xf>
    <xf borderId="24" fillId="33" fontId="32" numFmtId="0" xfId="0" applyAlignment="1" applyBorder="1" applyFont="1">
      <alignment horizontal="center" vertical="bottom"/>
    </xf>
    <xf borderId="27" fillId="33" fontId="32" numFmtId="0" xfId="0" applyAlignment="1" applyBorder="1" applyFont="1">
      <alignment horizontal="center" readingOrder="0" vertical="bottom"/>
    </xf>
    <xf borderId="8" fillId="33" fontId="32" numFmtId="0" xfId="0" applyAlignment="1" applyBorder="1" applyFont="1">
      <alignment horizontal="center" readingOrder="0" vertical="bottom"/>
    </xf>
    <xf borderId="8" fillId="33" fontId="32" numFmtId="0" xfId="0" applyAlignment="1" applyBorder="1" applyFont="1">
      <alignment horizontal="center" vertical="bottom"/>
    </xf>
    <xf borderId="47" fillId="33" fontId="32" numFmtId="0" xfId="0" applyAlignment="1" applyBorder="1" applyFont="1">
      <alignment horizontal="center" readingOrder="0" vertical="bottom"/>
    </xf>
    <xf borderId="16" fillId="20" fontId="31" numFmtId="0" xfId="0" applyAlignment="1" applyBorder="1" applyFont="1">
      <alignment horizontal="center" vertical="bottom"/>
    </xf>
    <xf borderId="23" fillId="20" fontId="31" numFmtId="0" xfId="0" applyAlignment="1" applyBorder="1" applyFont="1">
      <alignment horizontal="center" vertical="bottom"/>
    </xf>
    <xf borderId="23" fillId="20" fontId="31" numFmtId="0" xfId="0" applyAlignment="1" applyBorder="1" applyFont="1">
      <alignment horizontal="center" vertical="bottom"/>
    </xf>
    <xf borderId="18" fillId="20" fontId="31" numFmtId="0" xfId="0" applyAlignment="1" applyBorder="1" applyFont="1">
      <alignment horizontal="center" vertical="bottom"/>
    </xf>
    <xf borderId="5" fillId="20" fontId="31" numFmtId="0" xfId="0" applyAlignment="1" applyBorder="1" applyFont="1">
      <alignment vertical="bottom"/>
    </xf>
    <xf borderId="0" fillId="20" fontId="31" numFmtId="0" xfId="0" applyAlignment="1" applyFont="1">
      <alignment vertical="bottom"/>
    </xf>
    <xf borderId="0" fillId="20" fontId="31" numFmtId="0" xfId="0" applyAlignment="1" applyFont="1">
      <alignment horizontal="center" vertical="bottom"/>
    </xf>
    <xf borderId="0" fillId="20" fontId="31" numFmtId="0" xfId="0" applyAlignment="1" applyFont="1">
      <alignment horizontal="center" vertical="bottom"/>
    </xf>
    <xf borderId="6" fillId="20" fontId="31" numFmtId="0" xfId="0" applyAlignment="1" applyBorder="1" applyFont="1">
      <alignment horizontal="center" vertical="bottom"/>
    </xf>
    <xf borderId="5" fillId="21" fontId="33" numFmtId="0" xfId="0" applyAlignment="1" applyBorder="1" applyFont="1">
      <alignment vertical="bottom"/>
    </xf>
    <xf borderId="0" fillId="21" fontId="31" numFmtId="0" xfId="0" applyAlignment="1" applyFont="1">
      <alignment horizontal="center" vertical="bottom"/>
    </xf>
    <xf borderId="6" fillId="21" fontId="31" numFmtId="0" xfId="0" applyAlignment="1" applyBorder="1" applyFont="1">
      <alignment horizontal="center" vertical="bottom"/>
    </xf>
    <xf borderId="0" fillId="21" fontId="33" numFmtId="0" xfId="0" applyAlignment="1" applyFont="1">
      <alignment vertical="bottom"/>
    </xf>
    <xf borderId="5" fillId="21" fontId="28" numFmtId="0" xfId="0" applyAlignment="1" applyBorder="1" applyFont="1">
      <alignment vertical="bottom"/>
    </xf>
    <xf borderId="0" fillId="21" fontId="28" numFmtId="0" xfId="0" applyAlignment="1" applyFont="1">
      <alignment vertical="bottom"/>
    </xf>
    <xf borderId="7" fillId="21" fontId="28" numFmtId="0" xfId="0" applyAlignment="1" applyBorder="1" applyFont="1">
      <alignment vertical="bottom"/>
    </xf>
    <xf borderId="8" fillId="21" fontId="28" numFmtId="0" xfId="0" applyAlignment="1" applyBorder="1" applyFont="1">
      <alignment vertical="bottom"/>
    </xf>
    <xf borderId="8" fillId="21" fontId="31" numFmtId="0" xfId="0" applyAlignment="1" applyBorder="1" applyFont="1">
      <alignment vertical="bottom"/>
    </xf>
    <xf borderId="0" fillId="0" fontId="28" numFmtId="0" xfId="0" applyAlignment="1" applyFont="1">
      <alignment horizontal="center" readingOrder="0"/>
    </xf>
    <xf borderId="10" fillId="20" fontId="57" numFmtId="0" xfId="0" applyAlignment="1" applyBorder="1" applyFont="1">
      <alignment horizontal="center" readingOrder="0"/>
    </xf>
    <xf borderId="1" fillId="30" fontId="29" numFmtId="0" xfId="0" applyAlignment="1" applyBorder="1" applyFont="1">
      <alignment horizontal="center" readingOrder="0" vertical="bottom"/>
    </xf>
    <xf borderId="1" fillId="30" fontId="29" numFmtId="0" xfId="0" applyAlignment="1" applyBorder="1" applyFont="1">
      <alignment horizontal="center" readingOrder="0" vertical="center"/>
    </xf>
    <xf borderId="1" fillId="30" fontId="28" numFmtId="0" xfId="0" applyAlignment="1" applyBorder="1" applyFont="1">
      <alignment readingOrder="0" vertical="bottom"/>
    </xf>
    <xf borderId="2" fillId="30" fontId="30" numFmtId="0" xfId="0" applyAlignment="1" applyBorder="1" applyFont="1">
      <alignment horizontal="center" readingOrder="0" vertical="bottom"/>
    </xf>
    <xf borderId="5" fillId="30" fontId="31" numFmtId="0" xfId="0" applyAlignment="1" applyBorder="1" applyFont="1">
      <alignment horizontal="center" readingOrder="0" vertical="bottom"/>
    </xf>
    <xf borderId="0" fillId="30" fontId="32" numFmtId="0" xfId="0" applyAlignment="1" applyFont="1">
      <alignment horizontal="center" vertical="bottom"/>
    </xf>
    <xf borderId="8" fillId="30" fontId="32" numFmtId="0" xfId="0" applyAlignment="1" applyBorder="1" applyFont="1">
      <alignment horizontal="center" readingOrder="0" vertical="bottom"/>
    </xf>
    <xf borderId="8" fillId="30" fontId="32" numFmtId="0" xfId="0" applyAlignment="1" applyBorder="1" applyFont="1">
      <alignment horizontal="center" vertical="bottom"/>
    </xf>
    <xf borderId="16" fillId="31" fontId="31" numFmtId="0" xfId="0" applyAlignment="1" applyBorder="1" applyFont="1">
      <alignment horizontal="center" vertical="bottom"/>
    </xf>
    <xf borderId="23" fillId="31" fontId="31" numFmtId="0" xfId="0" applyAlignment="1" applyBorder="1" applyFont="1">
      <alignment horizontal="center" vertical="bottom"/>
    </xf>
    <xf borderId="23" fillId="31" fontId="31" numFmtId="0" xfId="0" applyAlignment="1" applyBorder="1" applyFont="1">
      <alignment horizontal="center" vertical="bottom"/>
    </xf>
    <xf borderId="18" fillId="31" fontId="31" numFmtId="0" xfId="0" applyAlignment="1" applyBorder="1" applyFont="1">
      <alignment horizontal="center" vertical="bottom"/>
    </xf>
    <xf borderId="5" fillId="31" fontId="31" numFmtId="0" xfId="0" applyAlignment="1" applyBorder="1" applyFont="1">
      <alignment vertical="bottom"/>
    </xf>
    <xf borderId="0" fillId="31" fontId="31" numFmtId="0" xfId="0" applyAlignment="1" applyFont="1">
      <alignment vertical="bottom"/>
    </xf>
    <xf borderId="0" fillId="31" fontId="31" numFmtId="0" xfId="0" applyAlignment="1" applyFont="1">
      <alignment horizontal="center" vertical="bottom"/>
    </xf>
    <xf borderId="6" fillId="31" fontId="31" numFmtId="0" xfId="0" applyAlignment="1" applyBorder="1" applyFont="1">
      <alignment horizontal="center" vertical="bottom"/>
    </xf>
    <xf borderId="5" fillId="34" fontId="31" numFmtId="0" xfId="0" applyAlignment="1" applyBorder="1" applyFill="1" applyFont="1">
      <alignment horizontal="center" vertical="bottom"/>
    </xf>
    <xf borderId="5" fillId="34" fontId="33" numFmtId="0" xfId="0" applyAlignment="1" applyBorder="1" applyFont="1">
      <alignment vertical="bottom"/>
    </xf>
    <xf borderId="0" fillId="34" fontId="33" numFmtId="0" xfId="0" applyAlignment="1" applyFont="1">
      <alignment vertical="bottom"/>
    </xf>
    <xf borderId="0" fillId="34" fontId="31" numFmtId="0" xfId="0" applyAlignment="1" applyFont="1">
      <alignment horizontal="center" vertical="bottom"/>
    </xf>
    <xf borderId="0" fillId="34" fontId="31" numFmtId="0" xfId="0" applyAlignment="1" applyFont="1">
      <alignment horizontal="center" vertical="bottom"/>
    </xf>
    <xf borderId="6" fillId="34" fontId="31" numFmtId="0" xfId="0" applyAlignment="1" applyBorder="1" applyFont="1">
      <alignment horizontal="center" vertical="bottom"/>
    </xf>
    <xf borderId="0" fillId="34" fontId="33" numFmtId="0" xfId="0" applyAlignment="1" applyFont="1">
      <alignment vertical="bottom"/>
    </xf>
    <xf borderId="5" fillId="34" fontId="28" numFmtId="0" xfId="0" applyAlignment="1" applyBorder="1" applyFont="1">
      <alignment vertical="bottom"/>
    </xf>
    <xf borderId="6" fillId="34" fontId="31" numFmtId="0" xfId="0" applyAlignment="1" applyBorder="1" applyFont="1">
      <alignment horizontal="center" vertical="bottom"/>
    </xf>
    <xf borderId="7" fillId="34" fontId="28" numFmtId="0" xfId="0" applyAlignment="1" applyBorder="1" applyFont="1">
      <alignment vertical="bottom"/>
    </xf>
    <xf borderId="8" fillId="34" fontId="28" numFmtId="0" xfId="0" applyAlignment="1" applyBorder="1" applyFont="1">
      <alignment vertical="bottom"/>
    </xf>
    <xf borderId="8" fillId="34" fontId="28" numFmtId="0" xfId="0" applyAlignment="1" applyBorder="1" applyFont="1">
      <alignment vertical="bottom"/>
    </xf>
    <xf borderId="8" fillId="34" fontId="31" numFmtId="0" xfId="0" applyAlignment="1" applyBorder="1" applyFont="1">
      <alignment vertical="bottom"/>
    </xf>
    <xf borderId="8" fillId="34" fontId="33" numFmtId="0" xfId="0" applyAlignment="1" applyBorder="1" applyFont="1">
      <alignment vertical="bottom"/>
    </xf>
    <xf borderId="8" fillId="34" fontId="33" numFmtId="0" xfId="0" applyAlignment="1" applyBorder="1" applyFont="1">
      <alignment vertical="bottom"/>
    </xf>
    <xf borderId="10" fillId="30" fontId="58" numFmtId="0" xfId="0" applyAlignment="1" applyBorder="1" applyFont="1">
      <alignment horizontal="center" readingOrder="0"/>
    </xf>
    <xf borderId="1" fillId="8" fontId="29" numFmtId="0" xfId="0" applyAlignment="1" applyBorder="1" applyFont="1">
      <alignment horizontal="center" readingOrder="0" vertical="bottom"/>
    </xf>
    <xf borderId="1" fillId="8" fontId="28" numFmtId="0" xfId="0" applyAlignment="1" applyBorder="1" applyFont="1">
      <alignment readingOrder="0" vertical="bottom"/>
    </xf>
    <xf borderId="5" fillId="8" fontId="31" numFmtId="0" xfId="0" applyAlignment="1" applyBorder="1" applyFont="1">
      <alignment horizontal="center" readingOrder="0" vertical="bottom"/>
    </xf>
    <xf borderId="27" fillId="8" fontId="32" numFmtId="0" xfId="0" applyAlignment="1" applyBorder="1" applyFont="1">
      <alignment horizontal="center" vertical="bottom"/>
    </xf>
    <xf borderId="47" fillId="8" fontId="32" numFmtId="0" xfId="0" applyAlignment="1" applyBorder="1" applyFont="1">
      <alignment horizontal="center" vertical="bottom"/>
    </xf>
    <xf borderId="47" fillId="8" fontId="53" numFmtId="0" xfId="0" applyAlignment="1" applyBorder="1" applyFont="1">
      <alignment horizontal="center" vertical="bottom"/>
    </xf>
    <xf borderId="5" fillId="10" fontId="33" numFmtId="0" xfId="0" applyAlignment="1" applyBorder="1" applyFont="1">
      <alignment vertical="bottom"/>
    </xf>
    <xf borderId="0" fillId="10" fontId="31" numFmtId="0" xfId="0" applyAlignment="1" applyFont="1">
      <alignment horizontal="center" vertical="bottom"/>
    </xf>
    <xf borderId="6" fillId="10" fontId="31" numFmtId="0" xfId="0" applyAlignment="1" applyBorder="1" applyFont="1">
      <alignment horizontal="center" vertical="bottom"/>
    </xf>
    <xf borderId="7" fillId="10" fontId="33" numFmtId="0" xfId="0" applyAlignment="1" applyBorder="1" applyFont="1">
      <alignment vertical="bottom"/>
    </xf>
    <xf borderId="8" fillId="10" fontId="31" numFmtId="0" xfId="0" applyAlignment="1" applyBorder="1" applyFont="1">
      <alignment vertical="bottom"/>
    </xf>
    <xf borderId="8" fillId="10" fontId="33" numFmtId="0" xfId="0" applyAlignment="1" applyBorder="1" applyFont="1">
      <alignment vertical="bottom"/>
    </xf>
    <xf borderId="27" fillId="8" fontId="32" numFmtId="0" xfId="0" applyAlignment="1" applyBorder="1" applyFont="1">
      <alignment horizontal="center" readingOrder="0" vertical="bottom"/>
    </xf>
    <xf borderId="24" fillId="8" fontId="32" numFmtId="0" xfId="0" applyAlignment="1" applyBorder="1" applyFont="1">
      <alignment horizontal="center" readingOrder="0" vertical="bottom"/>
    </xf>
    <xf borderId="24" fillId="8" fontId="33" numFmtId="0" xfId="0" applyAlignment="1" applyBorder="1" applyFont="1">
      <alignment horizontal="center" readingOrder="0" vertical="bottom"/>
    </xf>
    <xf borderId="13" fillId="9" fontId="31" numFmtId="0" xfId="0" applyAlignment="1" applyBorder="1" applyFont="1">
      <alignment horizontal="center" vertical="bottom"/>
    </xf>
    <xf borderId="29" fillId="9" fontId="31" numFmtId="0" xfId="0" applyAlignment="1" applyBorder="1" applyFont="1">
      <alignment horizontal="center" vertical="bottom"/>
    </xf>
    <xf borderId="0" fillId="10" fontId="33" numFmtId="0" xfId="0" applyAlignment="1" applyFont="1">
      <alignment vertical="bottom"/>
    </xf>
    <xf borderId="8" fillId="10" fontId="31" numFmtId="0" xfId="0" applyAlignment="1" applyBorder="1" applyFont="1">
      <alignment readingOrder="0" vertical="bottom"/>
    </xf>
    <xf borderId="10" fillId="8" fontId="59" numFmtId="0" xfId="0" applyAlignment="1" applyBorder="1" applyFont="1">
      <alignment horizontal="center" readingOrder="0"/>
    </xf>
    <xf borderId="1" fillId="33" fontId="35" numFmtId="0" xfId="0" applyAlignment="1" applyBorder="1" applyFont="1">
      <alignment horizontal="center" readingOrder="0" vertical="bottom"/>
    </xf>
    <xf borderId="5" fillId="20" fontId="31" numFmtId="0" xfId="0" applyAlignment="1" applyBorder="1" applyFont="1">
      <alignment readingOrder="0" vertical="bottom"/>
    </xf>
    <xf borderId="7" fillId="21" fontId="33" numFmtId="0" xfId="0" applyAlignment="1" applyBorder="1" applyFont="1">
      <alignment vertical="bottom"/>
    </xf>
    <xf borderId="8" fillId="21" fontId="31" numFmtId="0" xfId="0" applyAlignment="1" applyBorder="1" applyFont="1">
      <alignment readingOrder="0" vertical="bottom"/>
    </xf>
    <xf borderId="8" fillId="21" fontId="33" numFmtId="0" xfId="0" applyAlignment="1" applyBorder="1" applyFont="1">
      <alignment vertical="bottom"/>
    </xf>
    <xf borderId="30" fillId="5" fontId="29" numFmtId="0" xfId="0" applyAlignment="1" applyBorder="1" applyFont="1">
      <alignment horizontal="center" readingOrder="0" vertical="bottom"/>
    </xf>
    <xf borderId="1" fillId="5" fontId="60" numFmtId="0" xfId="0" applyAlignment="1" applyBorder="1" applyFont="1">
      <alignment horizontal="center" readingOrder="0" vertical="bottom"/>
    </xf>
    <xf borderId="0" fillId="28" fontId="29" numFmtId="0" xfId="0" applyAlignment="1" applyFont="1">
      <alignment horizontal="center" readingOrder="0" vertical="bottom"/>
    </xf>
    <xf borderId="31" fillId="5" fontId="31" numFmtId="0" xfId="0" applyAlignment="1" applyBorder="1" applyFont="1">
      <alignment horizontal="center" readingOrder="0" vertical="bottom"/>
    </xf>
    <xf borderId="36" fillId="5" fontId="32" numFmtId="0" xfId="0" applyAlignment="1" applyBorder="1" applyFont="1">
      <alignment horizontal="center" vertical="bottom"/>
    </xf>
    <xf borderId="37" fillId="5" fontId="53" numFmtId="0" xfId="0" applyAlignment="1" applyBorder="1" applyFont="1">
      <alignment horizontal="center" vertical="bottom"/>
    </xf>
    <xf borderId="37" fillId="5" fontId="53" numFmtId="0" xfId="0" applyAlignment="1" applyBorder="1" applyFont="1">
      <alignment horizontal="center" readingOrder="0" vertical="bottom"/>
    </xf>
    <xf borderId="48" fillId="27" fontId="31" numFmtId="0" xfId="0" applyAlignment="1" applyBorder="1" applyFont="1">
      <alignment horizontal="center" vertical="bottom"/>
    </xf>
    <xf borderId="23" fillId="27" fontId="31" numFmtId="0" xfId="0" applyAlignment="1" applyBorder="1" applyFont="1">
      <alignment horizontal="center" vertical="bottom"/>
    </xf>
    <xf borderId="17" fillId="27" fontId="31" numFmtId="0" xfId="0" applyAlignment="1" applyBorder="1" applyFont="1">
      <alignment horizontal="center" vertical="bottom"/>
    </xf>
    <xf borderId="46" fillId="27" fontId="31" numFmtId="0" xfId="0" applyAlignment="1" applyBorder="1" applyFont="1">
      <alignment vertical="bottom"/>
    </xf>
    <xf borderId="0" fillId="27" fontId="31" numFmtId="0" xfId="0" applyAlignment="1" applyFont="1">
      <alignment vertical="bottom"/>
    </xf>
    <xf borderId="0" fillId="27" fontId="31" numFmtId="0" xfId="0" applyAlignment="1" applyFont="1">
      <alignment horizontal="center" vertical="bottom"/>
    </xf>
    <xf borderId="22" fillId="27" fontId="31" numFmtId="0" xfId="0" applyAlignment="1" applyBorder="1" applyFont="1">
      <alignment horizontal="center" vertical="bottom"/>
    </xf>
    <xf borderId="46" fillId="2" fontId="33" numFmtId="0" xfId="0" applyAlignment="1" applyBorder="1" applyFont="1">
      <alignment vertical="bottom"/>
    </xf>
    <xf borderId="0" fillId="2" fontId="31" numFmtId="0" xfId="0" applyAlignment="1" applyFont="1">
      <alignment horizontal="center" vertical="bottom"/>
    </xf>
    <xf borderId="22" fillId="2" fontId="31" numFmtId="0" xfId="0" applyAlignment="1" applyBorder="1" applyFont="1">
      <alignment horizontal="center" vertical="bottom"/>
    </xf>
    <xf borderId="8" fillId="2" fontId="33" numFmtId="0" xfId="0" applyBorder="1" applyFont="1"/>
    <xf borderId="34" fillId="2" fontId="33" numFmtId="0" xfId="0" applyAlignment="1" applyBorder="1" applyFont="1">
      <alignment vertical="bottom"/>
    </xf>
    <xf borderId="8" fillId="2" fontId="31" numFmtId="0" xfId="0" applyAlignment="1" applyBorder="1" applyFont="1">
      <alignment vertical="bottom"/>
    </xf>
    <xf borderId="33" fillId="5" fontId="32" numFmtId="0" xfId="0" applyAlignment="1" applyBorder="1" applyFont="1">
      <alignment horizontal="center" readingOrder="0" vertical="bottom"/>
    </xf>
    <xf borderId="0" fillId="28" fontId="29" numFmtId="0" xfId="0" applyAlignment="1" applyFont="1">
      <alignment horizontal="center" readingOrder="0"/>
    </xf>
    <xf borderId="18" fillId="27" fontId="31" numFmtId="0" xfId="0" applyAlignment="1" applyBorder="1" applyFont="1">
      <alignment horizontal="center" vertical="bottom"/>
    </xf>
    <xf borderId="6" fillId="27" fontId="31" numFmtId="0" xfId="0" applyAlignment="1" applyBorder="1" applyFont="1">
      <alignment horizontal="center" vertical="bottom"/>
    </xf>
    <xf borderId="6" fillId="2" fontId="31" numFmtId="0" xfId="0" applyAlignment="1" applyBorder="1" applyFont="1">
      <alignment horizontal="center" vertical="bottom"/>
    </xf>
    <xf borderId="16" fillId="27" fontId="31" numFmtId="0" xfId="0" applyAlignment="1" applyBorder="1" applyFont="1">
      <alignment horizontal="center" vertical="bottom"/>
    </xf>
    <xf borderId="5" fillId="27" fontId="31" numFmtId="0" xfId="0" applyAlignment="1" applyBorder="1" applyFont="1">
      <alignment vertical="bottom"/>
    </xf>
    <xf borderId="5" fillId="2" fontId="33" numFmtId="0" xfId="0" applyAlignment="1" applyBorder="1" applyFont="1">
      <alignment vertical="bottom"/>
    </xf>
    <xf borderId="7" fillId="2" fontId="33" numFmtId="0" xfId="0" applyAlignment="1" applyBorder="1" applyFont="1">
      <alignment vertical="bottom"/>
    </xf>
    <xf borderId="0" fillId="0" fontId="29" numFmtId="0" xfId="0" applyAlignment="1" applyFont="1">
      <alignment horizontal="center" readingOrder="0"/>
    </xf>
    <xf borderId="30" fillId="11" fontId="29" numFmtId="0" xfId="0" applyAlignment="1" applyBorder="1" applyFont="1">
      <alignment horizontal="center" vertical="bottom"/>
    </xf>
    <xf borderId="36" fillId="11" fontId="32" numFmtId="0" xfId="0" applyAlignment="1" applyBorder="1" applyFont="1">
      <alignment horizontal="center" vertical="bottom"/>
    </xf>
    <xf borderId="37" fillId="11" fontId="32" numFmtId="0" xfId="0" applyAlignment="1" applyBorder="1" applyFont="1">
      <alignment horizontal="center" vertical="bottom"/>
    </xf>
    <xf borderId="0" fillId="0" fontId="31" numFmtId="0" xfId="0" applyAlignment="1" applyFont="1">
      <alignment horizontal="center" readingOrder="0"/>
    </xf>
    <xf borderId="31" fillId="12" fontId="31" numFmtId="0" xfId="0" applyAlignment="1" applyBorder="1" applyFont="1">
      <alignment horizontal="center"/>
    </xf>
    <xf borderId="31" fillId="13" fontId="31" numFmtId="0" xfId="0" applyAlignment="1" applyBorder="1" applyFont="1">
      <alignment horizontal="center"/>
    </xf>
    <xf borderId="31" fillId="13" fontId="28" numFmtId="0" xfId="0" applyBorder="1" applyFont="1"/>
    <xf borderId="35" fillId="13" fontId="28" numFmtId="0" xfId="0" applyBorder="1" applyFont="1"/>
    <xf borderId="2" fillId="11" fontId="30" numFmtId="0" xfId="0" applyAlignment="1" applyBorder="1" applyFont="1">
      <alignment horizontal="center" vertical="bottom"/>
    </xf>
    <xf borderId="10" fillId="11" fontId="61" numFmtId="0" xfId="0" applyAlignment="1" applyBorder="1" applyFont="1">
      <alignment horizontal="center"/>
    </xf>
    <xf borderId="0" fillId="35" fontId="62" numFmtId="0" xfId="0" applyAlignment="1" applyFill="1" applyFont="1">
      <alignment horizontal="center" readingOrder="0" vertical="center"/>
    </xf>
    <xf borderId="30" fillId="33" fontId="29" numFmtId="0" xfId="0" applyAlignment="1" applyBorder="1" applyFont="1">
      <alignment horizontal="center" readingOrder="0" vertical="bottom"/>
    </xf>
    <xf borderId="1" fillId="33" fontId="55" numFmtId="0" xfId="0" applyAlignment="1" applyBorder="1" applyFont="1">
      <alignment vertical="bottom"/>
    </xf>
    <xf borderId="0" fillId="20" fontId="63" numFmtId="0" xfId="0" applyAlignment="1" applyFont="1">
      <alignment vertical="bottom"/>
    </xf>
    <xf borderId="31" fillId="33" fontId="31" numFmtId="0" xfId="0" applyAlignment="1" applyBorder="1" applyFont="1">
      <alignment horizontal="center" readingOrder="0" vertical="bottom"/>
    </xf>
    <xf borderId="36" fillId="33" fontId="53" numFmtId="0" xfId="0" applyAlignment="1" applyBorder="1" applyFont="1">
      <alignment horizontal="center" vertical="bottom"/>
    </xf>
    <xf borderId="37" fillId="33" fontId="32" numFmtId="0" xfId="0" applyAlignment="1" applyBorder="1" applyFont="1">
      <alignment horizontal="center" vertical="bottom"/>
    </xf>
    <xf borderId="0" fillId="20" fontId="6" numFmtId="0" xfId="0" applyAlignment="1" applyFont="1">
      <alignment vertical="bottom"/>
    </xf>
    <xf borderId="16" fillId="20" fontId="31" numFmtId="0" xfId="0" applyAlignment="1" applyBorder="1" applyFont="1">
      <alignment horizontal="center" readingOrder="0" vertical="bottom"/>
    </xf>
    <xf borderId="18" fillId="20" fontId="31" numFmtId="0" xfId="0" applyAlignment="1" applyBorder="1" applyFont="1">
      <alignment horizontal="center" vertical="bottom"/>
    </xf>
    <xf borderId="0" fillId="20" fontId="31" numFmtId="0" xfId="0" applyAlignment="1" applyFont="1">
      <alignment horizontal="center" readingOrder="0" vertical="bottom"/>
    </xf>
    <xf borderId="0" fillId="21" fontId="28" numFmtId="0" xfId="0" applyFont="1"/>
    <xf borderId="0" fillId="21" fontId="28" numFmtId="0" xfId="0" applyAlignment="1" applyFont="1">
      <alignment vertical="bottom"/>
    </xf>
    <xf borderId="0" fillId="21" fontId="31" numFmtId="0" xfId="0" applyAlignment="1" applyFont="1">
      <alignment readingOrder="0" vertical="bottom"/>
    </xf>
    <xf borderId="0" fillId="21" fontId="33" numFmtId="0" xfId="0" applyAlignment="1" applyFont="1">
      <alignment readingOrder="0" vertical="bottom"/>
    </xf>
    <xf borderId="7" fillId="21" fontId="48" numFmtId="0" xfId="0" applyAlignment="1" applyBorder="1" applyFont="1">
      <alignment readingOrder="0" vertical="bottom"/>
    </xf>
    <xf borderId="8" fillId="21" fontId="48" numFmtId="0" xfId="0" applyAlignment="1" applyBorder="1" applyFont="1">
      <alignment readingOrder="0" vertical="bottom"/>
    </xf>
    <xf borderId="10" fillId="20" fontId="28" numFmtId="0" xfId="0" applyAlignment="1" applyBorder="1" applyFont="1">
      <alignment horizontal="center" readingOrder="0"/>
    </xf>
    <xf borderId="0" fillId="0" fontId="55" numFmtId="0" xfId="0" applyAlignment="1" applyFont="1">
      <alignment vertical="bottom"/>
    </xf>
    <xf borderId="0" fillId="0" fontId="35" numFmtId="0" xfId="0" applyAlignment="1" applyFont="1">
      <alignment horizontal="center" readingOrder="0" vertical="bottom"/>
    </xf>
    <xf borderId="0" fillId="0" fontId="64" numFmtId="0" xfId="0" applyAlignment="1" applyFont="1">
      <alignment readingOrder="0"/>
    </xf>
    <xf borderId="0" fillId="28" fontId="26" numFmtId="0" xfId="0" applyFont="1"/>
    <xf borderId="0" fillId="0" fontId="63" numFmtId="0" xfId="0" applyAlignment="1" applyFont="1">
      <alignment vertical="bottom"/>
    </xf>
    <xf borderId="0" fillId="0" fontId="65" numFmtId="0" xfId="0" applyAlignment="1" applyFont="1">
      <alignment readingOrder="0"/>
    </xf>
    <xf borderId="0" fillId="0" fontId="32" numFmtId="0" xfId="0" applyAlignment="1" applyFont="1">
      <alignment horizontal="center" readingOrder="0" vertical="bottom"/>
    </xf>
    <xf borderId="0" fillId="0" fontId="6" numFmtId="0" xfId="0" applyAlignment="1" applyFont="1">
      <alignment vertical="bottom"/>
    </xf>
    <xf borderId="0" fillId="0" fontId="31" numFmtId="0" xfId="0" applyAlignment="1" applyFont="1">
      <alignment horizontal="center" vertical="bottom"/>
    </xf>
    <xf borderId="0" fillId="0" fontId="28" numFmtId="0" xfId="0" applyAlignment="1" applyFont="1">
      <alignment horizontal="center" readingOrder="0"/>
    </xf>
    <xf borderId="1" fillId="36" fontId="28" numFmtId="0" xfId="0" applyAlignment="1" applyBorder="1" applyFill="1" applyFont="1">
      <alignment vertical="bottom"/>
    </xf>
    <xf borderId="1" fillId="36" fontId="29" numFmtId="0" xfId="0" applyAlignment="1" applyBorder="1" applyFont="1">
      <alignment horizontal="center" readingOrder="0" vertical="bottom"/>
    </xf>
    <xf borderId="30" fillId="37" fontId="55" numFmtId="0" xfId="0" applyAlignment="1" applyBorder="1" applyFill="1" applyFont="1">
      <alignment vertical="bottom"/>
    </xf>
    <xf borderId="2" fillId="36" fontId="30" numFmtId="0" xfId="0" applyAlignment="1" applyBorder="1" applyFont="1">
      <alignment horizontal="center" readingOrder="0" vertical="bottom"/>
    </xf>
    <xf borderId="30" fillId="38" fontId="63" numFmtId="0" xfId="0" applyAlignment="1" applyBorder="1" applyFill="1" applyFont="1">
      <alignment vertical="bottom"/>
    </xf>
    <xf borderId="31" fillId="38" fontId="63" numFmtId="0" xfId="0" applyAlignment="1" applyBorder="1" applyFont="1">
      <alignment readingOrder="0" vertical="bottom"/>
    </xf>
    <xf borderId="5" fillId="36" fontId="31" numFmtId="0" xfId="0" applyAlignment="1" applyBorder="1" applyFont="1">
      <alignment horizontal="center" vertical="bottom"/>
    </xf>
    <xf borderId="33" fillId="36" fontId="32" numFmtId="0" xfId="0" applyAlignment="1" applyBorder="1" applyFont="1">
      <alignment horizontal="center" vertical="bottom"/>
    </xf>
    <xf borderId="37" fillId="36" fontId="32" numFmtId="0" xfId="0" applyAlignment="1" applyBorder="1" applyFont="1">
      <alignment horizontal="center" vertical="bottom"/>
    </xf>
    <xf borderId="31" fillId="38" fontId="6" numFmtId="0" xfId="0" applyAlignment="1" applyBorder="1" applyFont="1">
      <alignment vertical="bottom"/>
    </xf>
    <xf borderId="5" fillId="39" fontId="31" numFmtId="0" xfId="0" applyAlignment="1" applyBorder="1" applyFill="1" applyFont="1">
      <alignment horizontal="center" vertical="bottom"/>
    </xf>
    <xf borderId="16" fillId="39" fontId="31" numFmtId="0" xfId="0" applyAlignment="1" applyBorder="1" applyFont="1">
      <alignment horizontal="center" readingOrder="0" vertical="bottom"/>
    </xf>
    <xf borderId="23" fillId="39" fontId="31" numFmtId="0" xfId="0" applyAlignment="1" applyBorder="1" applyFont="1">
      <alignment horizontal="center" vertical="bottom"/>
    </xf>
    <xf borderId="18" fillId="39" fontId="31" numFmtId="0" xfId="0" applyAlignment="1" applyBorder="1" applyFont="1">
      <alignment horizontal="center" vertical="bottom"/>
    </xf>
    <xf borderId="5" fillId="39" fontId="31" numFmtId="0" xfId="0" applyAlignment="1" applyBorder="1" applyFont="1">
      <alignment readingOrder="0" vertical="bottom"/>
    </xf>
    <xf borderId="0" fillId="39" fontId="31" numFmtId="0" xfId="0" applyAlignment="1" applyFont="1">
      <alignment vertical="bottom"/>
    </xf>
    <xf borderId="0" fillId="39" fontId="31" numFmtId="0" xfId="0" applyAlignment="1" applyFont="1">
      <alignment horizontal="center" readingOrder="0" vertical="bottom"/>
    </xf>
    <xf borderId="0" fillId="39" fontId="31" numFmtId="0" xfId="0" applyAlignment="1" applyFont="1">
      <alignment horizontal="center" vertical="bottom"/>
    </xf>
    <xf borderId="6" fillId="39" fontId="31" numFmtId="0" xfId="0" applyAlignment="1" applyBorder="1" applyFont="1">
      <alignment horizontal="center" readingOrder="0" vertical="bottom"/>
    </xf>
    <xf borderId="6" fillId="39" fontId="31" numFmtId="0" xfId="0" applyAlignment="1" applyBorder="1" applyFont="1">
      <alignment horizontal="center" vertical="bottom"/>
    </xf>
    <xf borderId="5" fillId="40" fontId="31" numFmtId="0" xfId="0" applyAlignment="1" applyBorder="1" applyFill="1" applyFont="1">
      <alignment horizontal="center" vertical="bottom"/>
    </xf>
    <xf borderId="5" fillId="40" fontId="33" numFmtId="0" xfId="0" applyAlignment="1" applyBorder="1" applyFont="1">
      <alignment readingOrder="0" vertical="bottom"/>
    </xf>
    <xf borderId="0" fillId="40" fontId="33" numFmtId="0" xfId="0" applyAlignment="1" applyFont="1">
      <alignment vertical="bottom"/>
    </xf>
    <xf borderId="0" fillId="40" fontId="31" numFmtId="0" xfId="0" applyAlignment="1" applyFont="1">
      <alignment horizontal="center" readingOrder="0" vertical="bottom"/>
    </xf>
    <xf borderId="0" fillId="40" fontId="31" numFmtId="0" xfId="0" applyAlignment="1" applyFont="1">
      <alignment horizontal="center" vertical="bottom"/>
    </xf>
    <xf borderId="6" fillId="40" fontId="31" numFmtId="0" xfId="0" applyAlignment="1" applyBorder="1" applyFont="1">
      <alignment horizontal="center" vertical="bottom"/>
    </xf>
    <xf borderId="6" fillId="40" fontId="31" numFmtId="0" xfId="0" applyAlignment="1" applyBorder="1" applyFont="1">
      <alignment horizontal="center" readingOrder="0" vertical="bottom"/>
    </xf>
    <xf borderId="5" fillId="40" fontId="28" numFmtId="0" xfId="0" applyAlignment="1" applyBorder="1" applyFont="1">
      <alignment vertical="bottom"/>
    </xf>
    <xf borderId="0" fillId="40" fontId="28" numFmtId="0" xfId="0" applyAlignment="1" applyFont="1">
      <alignment vertical="bottom"/>
    </xf>
    <xf borderId="0" fillId="40" fontId="31" numFmtId="0" xfId="0" applyAlignment="1" applyFont="1">
      <alignment readingOrder="0" vertical="bottom"/>
    </xf>
    <xf borderId="0" fillId="40" fontId="33" numFmtId="0" xfId="0" applyAlignment="1" applyFont="1">
      <alignment readingOrder="0" vertical="bottom"/>
    </xf>
    <xf borderId="7" fillId="40" fontId="28" numFmtId="0" xfId="0" applyAlignment="1" applyBorder="1" applyFont="1">
      <alignment vertical="bottom"/>
    </xf>
    <xf borderId="7" fillId="40" fontId="48" numFmtId="0" xfId="0" applyAlignment="1" applyBorder="1" applyFont="1">
      <alignment readingOrder="0" vertical="bottom"/>
    </xf>
    <xf borderId="8" fillId="40" fontId="33" numFmtId="0" xfId="0" applyAlignment="1" applyBorder="1" applyFont="1">
      <alignment vertical="bottom"/>
    </xf>
    <xf borderId="8" fillId="40" fontId="28" numFmtId="0" xfId="0" applyAlignment="1" applyBorder="1" applyFont="1">
      <alignment vertical="bottom"/>
    </xf>
    <xf borderId="8" fillId="40" fontId="31" numFmtId="0" xfId="0" applyAlignment="1" applyBorder="1" applyFont="1">
      <alignment vertical="bottom"/>
    </xf>
    <xf borderId="9" fillId="40" fontId="31" numFmtId="0" xfId="0" applyAlignment="1" applyBorder="1" applyFont="1">
      <alignment vertical="bottom"/>
    </xf>
    <xf borderId="8" fillId="40" fontId="48" numFmtId="0" xfId="0" applyAlignment="1" applyBorder="1" applyFont="1">
      <alignment readingOrder="0" vertical="bottom"/>
    </xf>
    <xf borderId="35" fillId="38" fontId="6" numFmtId="0" xfId="0" applyAlignment="1" applyBorder="1" applyFont="1">
      <alignment vertical="bottom"/>
    </xf>
    <xf borderId="37" fillId="36" fontId="32" numFmtId="0" xfId="0" applyAlignment="1" applyBorder="1" applyFont="1">
      <alignment horizontal="center" readingOrder="0" vertical="bottom"/>
    </xf>
    <xf borderId="0" fillId="40" fontId="31" numFmtId="0" xfId="0" applyAlignment="1" applyFont="1">
      <alignment vertical="bottom"/>
    </xf>
    <xf borderId="6" fillId="40" fontId="31" numFmtId="0" xfId="0" applyAlignment="1" applyBorder="1" applyFont="1">
      <alignment vertical="bottom"/>
    </xf>
    <xf borderId="25" fillId="36" fontId="28" numFmtId="0" xfId="0" applyAlignment="1" applyBorder="1" applyFont="1">
      <alignment vertical="bottom"/>
    </xf>
    <xf borderId="2" fillId="36" fontId="28" numFmtId="0" xfId="0" applyAlignment="1" applyBorder="1" applyFont="1">
      <alignment vertical="bottom"/>
    </xf>
    <xf borderId="2" fillId="36" fontId="30" numFmtId="0" xfId="0" applyAlignment="1" applyBorder="1" applyFont="1">
      <alignment horizontal="center" vertical="bottom"/>
    </xf>
    <xf borderId="49" fillId="36" fontId="28" numFmtId="0" xfId="0" applyAlignment="1" applyBorder="1" applyFont="1">
      <alignment vertical="bottom"/>
    </xf>
    <xf borderId="16" fillId="39" fontId="31" numFmtId="0" xfId="0" applyAlignment="1" applyBorder="1" applyFont="1">
      <alignment horizontal="center" vertical="bottom"/>
    </xf>
    <xf borderId="5" fillId="39" fontId="31" numFmtId="0" xfId="0" applyAlignment="1" applyBorder="1" applyFont="1">
      <alignment vertical="bottom"/>
    </xf>
    <xf borderId="5" fillId="40" fontId="33" numFmtId="0" xfId="0" applyAlignment="1" applyBorder="1" applyFont="1">
      <alignment vertical="bottom"/>
    </xf>
    <xf borderId="10" fillId="41" fontId="28" numFmtId="0" xfId="0" applyAlignment="1" applyBorder="1" applyFill="1" applyFont="1">
      <alignment horizontal="center" readingOrder="0" vertical="bottom"/>
    </xf>
    <xf borderId="7" fillId="40" fontId="33" numFmtId="0" xfId="0" applyAlignment="1" applyBorder="1" applyFont="1">
      <alignment readingOrder="0" vertical="bottom"/>
    </xf>
    <xf borderId="8" fillId="40" fontId="33" numFmtId="0" xfId="0" applyAlignment="1" applyBorder="1" applyFont="1">
      <alignment readingOrder="0" vertical="bottom"/>
    </xf>
    <xf borderId="10" fillId="41" fontId="47" numFmtId="0" xfId="0" applyAlignment="1" applyBorder="1" applyFont="1">
      <alignment horizontal="center" readingOrder="0" vertical="bottom"/>
    </xf>
    <xf borderId="4" fillId="36" fontId="30" numFmtId="0" xfId="0" applyAlignment="1" applyBorder="1" applyFont="1">
      <alignment horizontal="center" readingOrder="0" vertical="bottom"/>
    </xf>
    <xf borderId="0" fillId="36" fontId="30" numFmtId="0" xfId="0" applyAlignment="1" applyFont="1">
      <alignment horizontal="center" readingOrder="0" vertical="bottom"/>
    </xf>
    <xf borderId="6" fillId="36" fontId="30" numFmtId="0" xfId="0" applyAlignment="1" applyBorder="1" applyFont="1">
      <alignment horizontal="center" readingOrder="0" vertical="bottom"/>
    </xf>
    <xf borderId="23" fillId="36" fontId="30" numFmtId="0" xfId="0" applyAlignment="1" applyBorder="1" applyFont="1">
      <alignment horizontal="center" readingOrder="0" vertical="bottom"/>
    </xf>
    <xf borderId="18" fillId="36" fontId="30" numFmtId="0" xfId="0" applyAlignment="1" applyBorder="1" applyFont="1">
      <alignment horizontal="center" readingOrder="0" vertical="bottom"/>
    </xf>
    <xf borderId="23" fillId="36" fontId="66" numFmtId="0" xfId="0" applyAlignment="1" applyBorder="1" applyFont="1">
      <alignment horizontal="center" readingOrder="0" vertical="bottom"/>
    </xf>
    <xf borderId="9" fillId="38" fontId="26" numFmtId="0" xfId="0" applyBorder="1" applyFont="1"/>
    <xf borderId="4" fillId="36" fontId="30" numFmtId="0" xfId="0" applyAlignment="1" applyBorder="1" applyFont="1">
      <alignment horizontal="center" vertical="bottom"/>
    </xf>
    <xf borderId="0" fillId="36" fontId="30" numFmtId="0" xfId="0" applyAlignment="1" applyFont="1">
      <alignment horizontal="center" vertical="bottom"/>
    </xf>
    <xf borderId="6" fillId="36" fontId="30" numFmtId="0" xfId="0" applyAlignment="1" applyBorder="1" applyFont="1">
      <alignment horizontal="center" vertical="bottom"/>
    </xf>
    <xf borderId="23" fillId="36" fontId="30" numFmtId="0" xfId="0" applyAlignment="1" applyBorder="1" applyFont="1">
      <alignment horizontal="center" vertical="bottom"/>
    </xf>
    <xf borderId="18" fillId="36" fontId="30" numFmtId="0" xfId="0" applyAlignment="1" applyBorder="1" applyFont="1">
      <alignment horizontal="center" vertical="bottom"/>
    </xf>
    <xf borderId="34" fillId="36" fontId="32" numFmtId="0" xfId="0" applyAlignment="1" applyBorder="1" applyFont="1">
      <alignment horizontal="center" vertical="bottom"/>
    </xf>
    <xf borderId="23" fillId="39" fontId="31" numFmtId="0" xfId="0" applyAlignment="1" applyBorder="1" applyFont="1">
      <alignment horizontal="center" readingOrder="0" vertical="bottom"/>
    </xf>
    <xf borderId="18" fillId="39" fontId="31" numFmtId="0" xfId="0" applyAlignment="1" applyBorder="1" applyFont="1">
      <alignment horizontal="center" readingOrder="0" vertical="bottom"/>
    </xf>
    <xf borderId="0" fillId="40" fontId="48" numFmtId="0" xfId="0" applyAlignment="1" applyFont="1">
      <alignment readingOrder="0" vertical="bottom"/>
    </xf>
    <xf borderId="23" fillId="36" fontId="67" numFmtId="0" xfId="0" applyAlignment="1" applyBorder="1" applyFont="1">
      <alignment horizontal="center" readingOrder="0" vertical="bottom"/>
    </xf>
    <xf borderId="9" fillId="36" fontId="32" numFmtId="0" xfId="0" applyAlignment="1" applyBorder="1" applyFont="1">
      <alignment horizontal="center" vertical="bottom"/>
    </xf>
    <xf borderId="33" fillId="33" fontId="32" numFmtId="0" xfId="0" applyAlignment="1" applyBorder="1" applyFont="1">
      <alignment horizontal="center" readingOrder="0" vertical="bottom"/>
    </xf>
    <xf borderId="0" fillId="20" fontId="31" numFmtId="0" xfId="0" applyAlignment="1" applyFont="1">
      <alignment readingOrder="0" vertical="bottom"/>
    </xf>
    <xf borderId="7" fillId="21" fontId="33" numFmtId="0" xfId="0" applyAlignment="1" applyBorder="1" applyFont="1">
      <alignment readingOrder="0" vertical="bottom"/>
    </xf>
    <xf borderId="8" fillId="21" fontId="33" numFmtId="0" xfId="0" applyAlignment="1" applyBorder="1" applyFont="1">
      <alignment readingOrder="0" vertical="bottom"/>
    </xf>
    <xf borderId="10" fillId="20" fontId="54" numFmtId="0" xfId="0" applyAlignment="1" applyBorder="1" applyFont="1">
      <alignment horizontal="center" readingOrder="0"/>
    </xf>
    <xf borderId="1" fillId="42" fontId="28" numFmtId="0" xfId="0" applyAlignment="1" applyBorder="1" applyFill="1" applyFont="1">
      <alignment vertical="bottom"/>
    </xf>
    <xf borderId="1" fillId="42" fontId="29" numFmtId="0" xfId="0" applyAlignment="1" applyBorder="1" applyFont="1">
      <alignment horizontal="center" vertical="bottom"/>
    </xf>
    <xf borderId="2" fillId="42" fontId="30" numFmtId="0" xfId="0" applyAlignment="1" applyBorder="1" applyFont="1">
      <alignment horizontal="center" readingOrder="0" vertical="bottom"/>
    </xf>
    <xf borderId="49" fillId="42" fontId="28" numFmtId="0" xfId="0" applyAlignment="1" applyBorder="1" applyFont="1">
      <alignment vertical="bottom"/>
    </xf>
    <xf borderId="2" fillId="42" fontId="28" numFmtId="0" xfId="0" applyAlignment="1" applyBorder="1" applyFont="1">
      <alignment vertical="bottom"/>
    </xf>
    <xf borderId="5" fillId="42" fontId="31" numFmtId="0" xfId="0" applyAlignment="1" applyBorder="1" applyFont="1">
      <alignment horizontal="center" vertical="bottom"/>
    </xf>
    <xf borderId="36" fillId="42" fontId="32" numFmtId="0" xfId="0" applyAlignment="1" applyBorder="1" applyFont="1">
      <alignment horizontal="center" vertical="bottom"/>
    </xf>
    <xf borderId="36" fillId="42" fontId="28" numFmtId="0" xfId="0" applyAlignment="1" applyBorder="1" applyFont="1">
      <alignment vertical="bottom"/>
    </xf>
    <xf borderId="37" fillId="42" fontId="33" numFmtId="0" xfId="0" applyAlignment="1" applyBorder="1" applyFont="1">
      <alignment horizontal="center" vertical="bottom"/>
    </xf>
    <xf borderId="37" fillId="42" fontId="28" numFmtId="0" xfId="0" applyAlignment="1" applyBorder="1" applyFont="1">
      <alignment vertical="bottom"/>
    </xf>
    <xf borderId="16" fillId="5" fontId="31" numFmtId="0" xfId="0" applyAlignment="1" applyBorder="1" applyFont="1">
      <alignment horizontal="center" vertical="bottom"/>
    </xf>
    <xf borderId="23" fillId="5" fontId="31" numFmtId="0" xfId="0" applyAlignment="1" applyBorder="1" applyFont="1">
      <alignment horizontal="center" vertical="bottom"/>
    </xf>
    <xf borderId="18" fillId="5" fontId="31" numFmtId="0" xfId="0" applyAlignment="1" applyBorder="1" applyFont="1">
      <alignment horizontal="center" vertical="bottom"/>
    </xf>
    <xf borderId="16" fillId="5" fontId="28" numFmtId="0" xfId="0" applyAlignment="1" applyBorder="1" applyFont="1">
      <alignment vertical="bottom"/>
    </xf>
    <xf borderId="23" fillId="5" fontId="28" numFmtId="0" xfId="0" applyAlignment="1" applyBorder="1" applyFont="1">
      <alignment vertical="bottom"/>
    </xf>
    <xf borderId="18" fillId="5" fontId="28" numFmtId="0" xfId="0" applyAlignment="1" applyBorder="1" applyFont="1">
      <alignment vertical="bottom"/>
    </xf>
    <xf borderId="5" fillId="5" fontId="31" numFmtId="0" xfId="0" applyAlignment="1" applyBorder="1" applyFont="1">
      <alignment vertical="bottom"/>
    </xf>
    <xf borderId="0" fillId="5" fontId="31" numFmtId="0" xfId="0" applyAlignment="1" applyFont="1">
      <alignment vertical="bottom"/>
    </xf>
    <xf borderId="0" fillId="5" fontId="31" numFmtId="0" xfId="0" applyAlignment="1" applyFont="1">
      <alignment horizontal="center" vertical="bottom"/>
    </xf>
    <xf borderId="6" fillId="5" fontId="31" numFmtId="0" xfId="0" applyAlignment="1" applyBorder="1" applyFont="1">
      <alignment horizontal="center" vertical="bottom"/>
    </xf>
    <xf borderId="6" fillId="5" fontId="28" numFmtId="0" xfId="0" applyAlignment="1" applyBorder="1" applyFont="1">
      <alignment vertical="bottom"/>
    </xf>
    <xf borderId="7" fillId="2" fontId="28" numFmtId="0" xfId="0" applyAlignment="1" applyBorder="1" applyFont="1">
      <alignment vertical="bottom"/>
    </xf>
    <xf borderId="25" fillId="42" fontId="28" numFmtId="0" xfId="0" applyAlignment="1" applyBorder="1" applyFont="1">
      <alignment vertical="bottom"/>
    </xf>
    <xf borderId="7" fillId="2" fontId="33" numFmtId="0" xfId="0" applyAlignment="1" applyBorder="1" applyFont="1">
      <alignment vertical="bottom"/>
    </xf>
    <xf borderId="10" fillId="5" fontId="54" numFmtId="0" xfId="0" applyAlignment="1" applyBorder="1" applyFont="1">
      <alignment horizontal="center" readingOrder="0" vertical="bottom"/>
    </xf>
    <xf borderId="30" fillId="5" fontId="28" numFmtId="0" xfId="0" applyAlignment="1" applyBorder="1" applyFont="1">
      <alignment vertical="bottom"/>
    </xf>
    <xf borderId="31" fillId="5" fontId="31" numFmtId="0" xfId="0" applyAlignment="1" applyBorder="1" applyFont="1">
      <alignment horizontal="center" vertical="bottom"/>
    </xf>
    <xf borderId="37" fillId="5" fontId="33" numFmtId="0" xfId="0" applyAlignment="1" applyBorder="1" applyFont="1">
      <alignment horizontal="center" vertical="bottom"/>
    </xf>
    <xf borderId="1" fillId="5" fontId="42" numFmtId="0" xfId="0" applyAlignment="1" applyBorder="1" applyFont="1">
      <alignment horizontal="center" readingOrder="0" vertical="bottom"/>
    </xf>
    <xf borderId="33" fillId="42" fontId="32" numFmtId="0" xfId="0" applyAlignment="1" applyBorder="1" applyFont="1">
      <alignment horizontal="center" vertical="bottom"/>
    </xf>
    <xf borderId="37" fillId="42" fontId="32" numFmtId="0" xfId="0" applyAlignment="1" applyBorder="1" applyFont="1">
      <alignment horizontal="center" vertical="bottom"/>
    </xf>
    <xf borderId="1" fillId="42" fontId="29" numFmtId="0" xfId="0" applyAlignment="1" applyBorder="1" applyFont="1">
      <alignment horizontal="center" readingOrder="0" vertical="bottom"/>
    </xf>
    <xf borderId="0" fillId="0" fontId="28" numFmtId="0" xfId="0" applyAlignment="1" applyFont="1">
      <alignment horizontal="center" vertical="bottom"/>
    </xf>
    <xf borderId="10" fillId="5" fontId="54" numFmtId="0" xfId="0" applyAlignment="1" applyBorder="1" applyFont="1">
      <alignment horizontal="center" vertical="bottom"/>
    </xf>
    <xf borderId="1" fillId="5" fontId="29" numFmtId="0" xfId="0" applyAlignment="1" applyBorder="1" applyFont="1">
      <alignment horizontal="center" readingOrder="0"/>
    </xf>
    <xf borderId="0" fillId="27" fontId="33" numFmtId="0" xfId="0" applyAlignment="1" applyFont="1">
      <alignment readingOrder="0"/>
    </xf>
    <xf borderId="6" fillId="27" fontId="28" numFmtId="0" xfId="0" applyBorder="1" applyFont="1"/>
    <xf borderId="0" fillId="27" fontId="28" numFmtId="0" xfId="0" applyFont="1"/>
    <xf borderId="5" fillId="27" fontId="28" numFmtId="0" xfId="0" applyBorder="1" applyFont="1"/>
    <xf borderId="7" fillId="27" fontId="28" numFmtId="0" xfId="0" applyBorder="1" applyFont="1"/>
    <xf borderId="9" fillId="27" fontId="28" numFmtId="0" xfId="0" applyBorder="1" applyFont="1"/>
    <xf borderId="1" fillId="29" fontId="6" numFmtId="0" xfId="0" applyAlignment="1" applyBorder="1" applyFont="1">
      <alignment vertical="bottom"/>
    </xf>
    <xf borderId="1" fillId="29" fontId="29" numFmtId="0" xfId="0" applyAlignment="1" applyBorder="1" applyFont="1">
      <alignment horizontal="center" vertical="bottom"/>
    </xf>
    <xf borderId="2" fillId="29" fontId="30" numFmtId="0" xfId="0" applyAlignment="1" applyBorder="1" applyFont="1">
      <alignment horizontal="center" vertical="bottom"/>
    </xf>
    <xf borderId="33" fillId="29" fontId="6" numFmtId="0" xfId="0" applyAlignment="1" applyBorder="1" applyFont="1">
      <alignment horizontal="center" vertical="bottom"/>
    </xf>
    <xf borderId="37" fillId="29" fontId="6" numFmtId="0" xfId="0" applyAlignment="1" applyBorder="1" applyFont="1">
      <alignment horizontal="center" vertical="bottom"/>
    </xf>
    <xf borderId="37" fillId="29" fontId="6" numFmtId="0" xfId="0" applyAlignment="1" applyBorder="1" applyFont="1">
      <alignment vertical="bottom"/>
    </xf>
    <xf borderId="23" fillId="30" fontId="6" numFmtId="0" xfId="0" applyAlignment="1" applyBorder="1" applyFont="1">
      <alignment vertical="bottom"/>
    </xf>
    <xf borderId="0" fillId="30" fontId="6" numFmtId="0" xfId="0" applyAlignment="1" applyFont="1">
      <alignment vertical="bottom"/>
    </xf>
    <xf borderId="31" fillId="30" fontId="6" numFmtId="0" xfId="0" applyAlignment="1" applyBorder="1" applyFont="1">
      <alignment vertical="bottom"/>
    </xf>
    <xf borderId="0" fillId="31" fontId="6" numFmtId="0" xfId="0" applyAlignment="1" applyFont="1">
      <alignment vertical="bottom"/>
    </xf>
    <xf borderId="5" fillId="31" fontId="6" numFmtId="0" xfId="0" applyAlignment="1" applyBorder="1" applyFont="1">
      <alignment vertical="bottom"/>
    </xf>
    <xf borderId="6" fillId="31" fontId="6" numFmtId="0" xfId="0" applyAlignment="1" applyBorder="1" applyFont="1">
      <alignment vertical="bottom"/>
    </xf>
    <xf borderId="35" fillId="30" fontId="6" numFmtId="0" xfId="0" applyAlignment="1" applyBorder="1" applyFont="1">
      <alignment vertical="bottom"/>
    </xf>
    <xf borderId="25" fillId="29" fontId="6" numFmtId="0" xfId="0" applyAlignment="1" applyBorder="1" applyFont="1">
      <alignment vertical="bottom"/>
    </xf>
    <xf borderId="2" fillId="29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33" fillId="29" fontId="6" numFmtId="0" xfId="0" applyAlignment="1" applyBorder="1" applyFont="1">
      <alignment vertical="bottom"/>
    </xf>
    <xf borderId="16" fillId="30" fontId="6" numFmtId="0" xfId="0" applyAlignment="1" applyBorder="1" applyFont="1">
      <alignment vertical="bottom"/>
    </xf>
    <xf borderId="18" fillId="30" fontId="6" numFmtId="0" xfId="0" applyAlignment="1" applyBorder="1" applyFont="1">
      <alignment vertical="bottom"/>
    </xf>
    <xf borderId="5" fillId="30" fontId="6" numFmtId="0" xfId="0" applyAlignment="1" applyBorder="1" applyFont="1">
      <alignment vertical="bottom"/>
    </xf>
    <xf borderId="6" fillId="30" fontId="6" numFmtId="0" xfId="0" applyAlignment="1" applyBorder="1" applyFont="1">
      <alignment vertical="bottom"/>
    </xf>
    <xf borderId="7" fillId="31" fontId="33" numFmtId="0" xfId="0" applyAlignment="1" applyBorder="1" applyFont="1">
      <alignment vertical="bottom"/>
    </xf>
    <xf borderId="8" fillId="31" fontId="6" numFmtId="0" xfId="0" applyAlignment="1" applyBorder="1" applyFont="1">
      <alignment vertical="bottom"/>
    </xf>
    <xf borderId="8" fillId="31" fontId="31" numFmtId="0" xfId="0" applyAlignment="1" applyBorder="1" applyFont="1">
      <alignment horizontal="center" vertical="bottom"/>
    </xf>
    <xf borderId="9" fillId="31" fontId="6" numFmtId="0" xfId="0" applyAlignment="1" applyBorder="1" applyFont="1">
      <alignment vertical="bottom"/>
    </xf>
    <xf borderId="7" fillId="31" fontId="6" numFmtId="0" xfId="0" applyAlignment="1" applyBorder="1" applyFont="1">
      <alignment vertical="bottom"/>
    </xf>
    <xf borderId="7" fillId="40" fontId="33" numFmtId="0" xfId="0" applyAlignment="1" applyBorder="1" applyFont="1">
      <alignment vertical="bottom"/>
    </xf>
    <xf borderId="10" fillId="41" fontId="54" numFmtId="0" xfId="0" applyAlignment="1" applyBorder="1" applyFont="1">
      <alignment horizontal="center" readingOrder="0" vertical="bottom"/>
    </xf>
    <xf borderId="33" fillId="14" fontId="32" numFmtId="0" xfId="0" applyAlignment="1" applyBorder="1" applyFont="1">
      <alignment horizontal="center" vertical="bottom"/>
    </xf>
    <xf borderId="37" fillId="14" fontId="32" numFmtId="0" xfId="0" applyAlignment="1" applyBorder="1" applyFont="1">
      <alignment horizontal="center" vertical="bottom"/>
    </xf>
    <xf borderId="8" fillId="12" fontId="31" numFmtId="0" xfId="0" applyAlignment="1" applyBorder="1" applyFont="1">
      <alignment horizontal="center" readingOrder="0" vertical="bottom"/>
    </xf>
    <xf borderId="9" fillId="12" fontId="31" numFmtId="0" xfId="0" applyAlignment="1" applyBorder="1" applyFont="1">
      <alignment horizontal="center" readingOrder="0" vertical="bottom"/>
    </xf>
    <xf borderId="8" fillId="12" fontId="31" numFmtId="0" xfId="0" applyAlignment="1" applyBorder="1" applyFont="1">
      <alignment horizontal="center" vertical="bottom"/>
    </xf>
    <xf borderId="9" fillId="12" fontId="31" numFmtId="0" xfId="0" applyAlignment="1" applyBorder="1" applyFont="1">
      <alignment horizontal="center" vertical="bottom"/>
    </xf>
    <xf borderId="2" fillId="14" fontId="30" numFmtId="0" xfId="0" applyAlignment="1" applyBorder="1" applyFont="1">
      <alignment horizontal="center" vertical="bottom"/>
    </xf>
    <xf borderId="37" fillId="14" fontId="53" numFmtId="0" xfId="0" applyAlignment="1" applyBorder="1" applyFont="1">
      <alignment horizontal="center" vertical="bottom"/>
    </xf>
    <xf borderId="4" fillId="29" fontId="30" numFmtId="0" xfId="0" applyAlignment="1" applyBorder="1" applyFont="1">
      <alignment horizontal="center" readingOrder="0" vertical="bottom"/>
    </xf>
    <xf borderId="30" fillId="30" fontId="31" numFmtId="0" xfId="0" applyAlignment="1" applyBorder="1" applyFont="1">
      <alignment vertical="bottom"/>
    </xf>
    <xf borderId="0" fillId="29" fontId="30" numFmtId="0" xfId="0" applyAlignment="1" applyFont="1">
      <alignment horizontal="center" readingOrder="0" vertical="bottom"/>
    </xf>
    <xf borderId="23" fillId="29" fontId="30" numFmtId="0" xfId="0" applyAlignment="1" applyBorder="1" applyFont="1">
      <alignment horizontal="center" readingOrder="0" vertical="bottom"/>
    </xf>
    <xf borderId="18" fillId="29" fontId="30" numFmtId="0" xfId="0" applyAlignment="1" applyBorder="1" applyFont="1">
      <alignment horizontal="center" readingOrder="0" vertical="bottom"/>
    </xf>
    <xf borderId="33" fillId="29" fontId="53" numFmtId="0" xfId="0" applyAlignment="1" applyBorder="1" applyFont="1">
      <alignment horizontal="center" vertical="bottom"/>
    </xf>
    <xf borderId="37" fillId="29" fontId="32" numFmtId="0" xfId="0" applyAlignment="1" applyBorder="1" applyFont="1">
      <alignment horizontal="center" vertical="bottom"/>
    </xf>
    <xf borderId="0" fillId="30" fontId="31" numFmtId="0" xfId="0" applyAlignment="1" applyFont="1">
      <alignment horizontal="center" readingOrder="0" vertical="bottom"/>
    </xf>
    <xf borderId="5" fillId="30" fontId="31" numFmtId="0" xfId="0" applyAlignment="1" applyBorder="1" applyFont="1">
      <alignment readingOrder="0" vertical="bottom"/>
    </xf>
    <xf borderId="0" fillId="30" fontId="31" numFmtId="0" xfId="0" applyAlignment="1" applyFont="1">
      <alignment readingOrder="0" vertical="bottom"/>
    </xf>
    <xf borderId="0" fillId="31" fontId="31" numFmtId="0" xfId="0" applyAlignment="1" applyFont="1">
      <alignment horizontal="center" readingOrder="0" vertical="bottom"/>
    </xf>
    <xf borderId="0" fillId="31" fontId="33" numFmtId="0" xfId="0" applyAlignment="1" applyFont="1">
      <alignment readingOrder="0" vertical="bottom"/>
    </xf>
    <xf borderId="9" fillId="30" fontId="31" numFmtId="0" xfId="0" applyAlignment="1" applyBorder="1" applyFont="1">
      <alignment vertical="bottom"/>
    </xf>
    <xf borderId="33" fillId="29" fontId="32" numFmtId="0" xfId="0" applyAlignment="1" applyBorder="1" applyFont="1">
      <alignment horizontal="center" vertical="bottom"/>
    </xf>
    <xf borderId="8" fillId="31" fontId="31" numFmtId="0" xfId="0" applyAlignment="1" applyBorder="1" applyFont="1">
      <alignment readingOrder="0" vertical="bottom"/>
    </xf>
    <xf borderId="10" fillId="30" fontId="54" numFmtId="0" xfId="0" applyAlignment="1" applyBorder="1" applyFont="1">
      <alignment horizontal="center" readingOrder="0" vertical="bottom"/>
    </xf>
    <xf borderId="33" fillId="5" fontId="32" numFmtId="0" xfId="0" applyAlignment="1" applyBorder="1" applyFont="1">
      <alignment horizontal="center" vertical="bottom"/>
    </xf>
    <xf borderId="37" fillId="5" fontId="32" numFmtId="0" xfId="0" applyAlignment="1" applyBorder="1" applyFont="1">
      <alignment horizontal="center" vertical="bottom"/>
    </xf>
    <xf borderId="34" fillId="5" fontId="32" numFmtId="0" xfId="0" applyAlignment="1" applyBorder="1" applyFont="1">
      <alignment horizontal="center" readingOrder="0" vertical="bottom"/>
    </xf>
    <xf borderId="9" fillId="5" fontId="32" numFmtId="0" xfId="0" applyAlignment="1" applyBorder="1" applyFont="1">
      <alignment horizontal="center" readingOrder="0" vertical="bottom"/>
    </xf>
    <xf borderId="0" fillId="2" fontId="31" numFmtId="0" xfId="0" applyAlignment="1" applyFont="1">
      <alignment vertical="bottom"/>
    </xf>
    <xf borderId="6" fillId="2" fontId="31" numFmtId="0" xfId="0" applyAlignment="1" applyBorder="1" applyFont="1">
      <alignment vertical="bottom"/>
    </xf>
    <xf borderId="6" fillId="2" fontId="31" numFmtId="0" xfId="0" applyAlignment="1" applyBorder="1" applyFont="1">
      <alignment readingOrder="0" vertical="bottom"/>
    </xf>
    <xf borderId="2" fillId="5" fontId="30" numFmtId="0" xfId="0" applyAlignment="1" applyBorder="1" applyFont="1">
      <alignment horizontal="center" vertical="bottom"/>
    </xf>
    <xf borderId="1" fillId="30" fontId="28" numFmtId="0" xfId="0" applyAlignment="1" applyBorder="1" applyFont="1">
      <alignment vertical="bottom"/>
    </xf>
    <xf borderId="33" fillId="30" fontId="53" numFmtId="0" xfId="0" applyAlignment="1" applyBorder="1" applyFont="1">
      <alignment horizontal="center" vertical="bottom"/>
    </xf>
    <xf borderId="37" fillId="30" fontId="32" numFmtId="0" xfId="0" applyAlignment="1" applyBorder="1" applyFont="1">
      <alignment horizontal="center" vertical="bottom"/>
    </xf>
    <xf borderId="16" fillId="31" fontId="31" numFmtId="0" xfId="0" applyAlignment="1" applyBorder="1" applyFont="1">
      <alignment horizontal="center" vertical="bottom"/>
    </xf>
    <xf borderId="5" fillId="31" fontId="31" numFmtId="0" xfId="0" applyAlignment="1" applyBorder="1" applyFont="1">
      <alignment vertical="bottom"/>
    </xf>
    <xf borderId="5" fillId="34" fontId="33" numFmtId="0" xfId="0" applyAlignment="1" applyBorder="1" applyFont="1">
      <alignment vertical="bottom"/>
    </xf>
    <xf borderId="7" fillId="34" fontId="33" numFmtId="0" xfId="0" applyAlignment="1" applyBorder="1" applyFont="1">
      <alignment vertical="bottom"/>
    </xf>
    <xf borderId="8" fillId="34" fontId="31" numFmtId="0" xfId="0" applyAlignment="1" applyBorder="1" applyFont="1">
      <alignment readingOrder="0" vertical="bottom"/>
    </xf>
    <xf borderId="25" fillId="30" fontId="28" numFmtId="0" xfId="0" applyAlignment="1" applyBorder="1" applyFont="1">
      <alignment vertical="bottom"/>
    </xf>
    <xf borderId="2" fillId="30" fontId="28" numFmtId="0" xfId="0" applyAlignment="1" applyBorder="1" applyFont="1">
      <alignment vertical="bottom"/>
    </xf>
    <xf borderId="2" fillId="30" fontId="30" numFmtId="0" xfId="0" applyAlignment="1" applyBorder="1" applyFont="1">
      <alignment horizontal="center" vertical="bottom"/>
    </xf>
    <xf borderId="33" fillId="30" fontId="32" numFmtId="0" xfId="0" applyAlignment="1" applyBorder="1" applyFont="1">
      <alignment horizontal="center" vertical="bottom"/>
    </xf>
    <xf borderId="5" fillId="31" fontId="31" numFmtId="0" xfId="0" applyAlignment="1" applyBorder="1" applyFont="1">
      <alignment readingOrder="0" vertical="bottom"/>
    </xf>
    <xf borderId="6" fillId="31" fontId="31" numFmtId="0" xfId="0" applyAlignment="1" applyBorder="1" applyFont="1">
      <alignment horizontal="center" readingOrder="0" vertical="bottom"/>
    </xf>
    <xf borderId="0" fillId="34" fontId="31" numFmtId="0" xfId="0" applyAlignment="1" applyFont="1">
      <alignment horizontal="center" readingOrder="0" vertical="bottom"/>
    </xf>
    <xf borderId="6" fillId="34" fontId="31" numFmtId="0" xfId="0" applyAlignment="1" applyBorder="1" applyFont="1">
      <alignment horizontal="center" readingOrder="0" vertical="bottom"/>
    </xf>
    <xf borderId="5" fillId="34" fontId="33" numFmtId="0" xfId="0" applyAlignment="1" applyBorder="1" applyFont="1">
      <alignment readingOrder="0" vertical="bottom"/>
    </xf>
    <xf borderId="10" fillId="5" fontId="68" numFmtId="0" xfId="0" applyAlignment="1" applyBorder="1" applyFont="1">
      <alignment horizontal="center" readingOrder="0" vertical="bottom"/>
    </xf>
    <xf borderId="49" fillId="8" fontId="28" numFmtId="0" xfId="0" applyAlignment="1" applyBorder="1" applyFont="1">
      <alignment vertical="bottom"/>
    </xf>
    <xf borderId="33" fillId="8" fontId="32" numFmtId="0" xfId="0" applyAlignment="1" applyBorder="1" applyFont="1">
      <alignment horizontal="center" vertical="bottom"/>
    </xf>
    <xf borderId="34" fillId="8" fontId="32" numFmtId="0" xfId="0" applyAlignment="1" applyBorder="1" applyFont="1">
      <alignment horizontal="center" readingOrder="0" vertical="bottom"/>
    </xf>
    <xf borderId="16" fillId="12" fontId="31" numFmtId="0" xfId="0" applyAlignment="1" applyBorder="1" applyFont="1">
      <alignment horizontal="center" readingOrder="0" vertical="bottom"/>
    </xf>
    <xf borderId="23" fillId="12" fontId="31" numFmtId="0" xfId="0" applyAlignment="1" applyBorder="1" applyFont="1">
      <alignment horizontal="center" readingOrder="0" vertical="bottom"/>
    </xf>
    <xf borderId="5" fillId="12" fontId="31" numFmtId="0" xfId="0" applyAlignment="1" applyBorder="1" applyFont="1">
      <alignment readingOrder="0" vertical="bottom"/>
    </xf>
    <xf borderId="6" fillId="12" fontId="31" numFmtId="0" xfId="0" applyAlignment="1" applyBorder="1" applyFont="1">
      <alignment horizontal="center" readingOrder="0" vertical="bottom"/>
    </xf>
    <xf borderId="0" fillId="12" fontId="31" numFmtId="0" xfId="0" applyAlignment="1" applyFont="1">
      <alignment horizontal="center" readingOrder="0" vertical="bottom"/>
    </xf>
    <xf borderId="5" fillId="13" fontId="31" numFmtId="0" xfId="0" applyAlignment="1" applyBorder="1" applyFont="1">
      <alignment horizontal="center" vertical="bottom"/>
    </xf>
    <xf borderId="0" fillId="13" fontId="31" numFmtId="0" xfId="0" applyAlignment="1" applyFont="1">
      <alignment horizontal="center" readingOrder="0" vertical="bottom"/>
    </xf>
    <xf borderId="6" fillId="13" fontId="31" numFmtId="0" xfId="0" applyAlignment="1" applyBorder="1" applyFont="1">
      <alignment horizontal="center" readingOrder="0" vertical="bottom"/>
    </xf>
    <xf borderId="5" fillId="13" fontId="28" numFmtId="0" xfId="0" applyAlignment="1" applyBorder="1" applyFont="1">
      <alignment vertical="bottom"/>
    </xf>
    <xf borderId="0" fillId="13" fontId="31" numFmtId="0" xfId="0" applyAlignment="1" applyFont="1">
      <alignment readingOrder="0" vertical="bottom"/>
    </xf>
    <xf borderId="5" fillId="13" fontId="48" numFmtId="0" xfId="0" applyAlignment="1" applyBorder="1" applyFont="1">
      <alignment readingOrder="0" vertical="bottom"/>
    </xf>
    <xf borderId="35" fillId="12" fontId="28" numFmtId="0" xfId="0" applyAlignment="1" applyBorder="1" applyFont="1">
      <alignment vertical="bottom"/>
    </xf>
    <xf borderId="36" fillId="8" fontId="28" numFmtId="0" xfId="0" applyAlignment="1" applyBorder="1" applyFont="1">
      <alignment vertical="bottom"/>
    </xf>
    <xf borderId="37" fillId="8" fontId="28" numFmtId="0" xfId="0" applyAlignment="1" applyBorder="1" applyFont="1">
      <alignment vertical="bottom"/>
    </xf>
    <xf borderId="16" fillId="12" fontId="28" numFmtId="0" xfId="0" applyAlignment="1" applyBorder="1" applyFont="1">
      <alignment vertical="bottom"/>
    </xf>
    <xf borderId="0" fillId="13" fontId="33" numFmtId="0" xfId="0" applyAlignment="1" applyFont="1">
      <alignment readingOrder="0" vertical="bottom"/>
    </xf>
    <xf borderId="7" fillId="13" fontId="48" numFmtId="0" xfId="0" applyAlignment="1" applyBorder="1" applyFont="1">
      <alignment readingOrder="0" vertical="bottom"/>
    </xf>
    <xf borderId="8" fillId="13" fontId="31" numFmtId="0" xfId="0" applyAlignment="1" applyBorder="1" applyFont="1">
      <alignment readingOrder="0" vertical="bottom"/>
    </xf>
    <xf borderId="6" fillId="13" fontId="31" numFmtId="0" xfId="0" applyAlignment="1" applyBorder="1" applyFont="1">
      <alignment readingOrder="0" vertical="bottom"/>
    </xf>
    <xf borderId="8" fillId="13" fontId="48" numFmtId="0" xfId="0" applyAlignment="1" applyBorder="1" applyFont="1">
      <alignment readingOrder="0" vertical="bottom"/>
    </xf>
    <xf borderId="0" fillId="0" fontId="28" numFmtId="0" xfId="0" applyAlignment="1" applyFont="1">
      <alignment horizontal="center" readingOrder="0" vertical="bottom"/>
    </xf>
    <xf borderId="10" fillId="8" fontId="69" numFmtId="0" xfId="0" applyAlignment="1" applyBorder="1" applyFont="1">
      <alignment horizontal="center" readingOrder="0" vertical="bottom"/>
    </xf>
    <xf borderId="49" fillId="42" fontId="30" numFmtId="0" xfId="0" applyAlignment="1" applyBorder="1" applyFont="1">
      <alignment horizontal="center" readingOrder="0" vertical="bottom"/>
    </xf>
    <xf borderId="48" fillId="0" fontId="12" numFmtId="0" xfId="0" applyBorder="1" applyFont="1"/>
    <xf borderId="48" fillId="42" fontId="32" numFmtId="0" xfId="0" applyAlignment="1" applyBorder="1" applyFont="1">
      <alignment horizontal="center" vertical="bottom"/>
    </xf>
    <xf borderId="34" fillId="42" fontId="32" numFmtId="0" xfId="0" applyAlignment="1" applyBorder="1" applyFont="1">
      <alignment horizontal="center" vertical="bottom"/>
    </xf>
    <xf borderId="5" fillId="5" fontId="31" numFmtId="0" xfId="0" applyAlignment="1" applyBorder="1" applyFont="1">
      <alignment readingOrder="0" vertical="bottom"/>
    </xf>
    <xf borderId="0" fillId="5" fontId="31" numFmtId="0" xfId="0" applyAlignment="1" applyFont="1">
      <alignment readingOrder="0" vertical="bottom"/>
    </xf>
    <xf borderId="0" fillId="5" fontId="31" numFmtId="0" xfId="0" applyAlignment="1" applyFont="1">
      <alignment horizontal="center" readingOrder="0" vertical="bottom"/>
    </xf>
    <xf borderId="6" fillId="5" fontId="31" numFmtId="0" xfId="0" applyAlignment="1" applyBorder="1" applyFont="1">
      <alignment horizontal="center" readingOrder="0" vertical="bottom"/>
    </xf>
    <xf borderId="6" fillId="2" fontId="31" numFmtId="0" xfId="0" applyAlignment="1" applyBorder="1" applyFont="1">
      <alignment horizontal="center" readingOrder="0" vertical="bottom"/>
    </xf>
    <xf borderId="7" fillId="2" fontId="33" numFmtId="0" xfId="0" applyAlignment="1" applyBorder="1" applyFont="1">
      <alignment readingOrder="0" vertical="bottom"/>
    </xf>
    <xf borderId="1" fillId="20" fontId="29" numFmtId="0" xfId="0" applyAlignment="1" applyBorder="1" applyFont="1">
      <alignment horizontal="center" vertical="bottom"/>
    </xf>
    <xf borderId="36" fillId="20" fontId="32" numFmtId="0" xfId="0" applyAlignment="1" applyBorder="1" applyFont="1">
      <alignment horizontal="center" vertical="bottom"/>
    </xf>
    <xf borderId="37" fillId="20" fontId="32" numFmtId="0" xfId="0" applyAlignment="1" applyBorder="1" applyFont="1">
      <alignment horizontal="center" vertical="bottom"/>
    </xf>
    <xf borderId="16" fillId="21" fontId="31" numFmtId="0" xfId="0" applyAlignment="1" applyBorder="1" applyFont="1">
      <alignment horizontal="center" vertical="bottom"/>
    </xf>
    <xf borderId="36" fillId="20" fontId="28" numFmtId="0" xfId="0" applyAlignment="1" applyBorder="1" applyFont="1">
      <alignment vertical="bottom"/>
    </xf>
    <xf borderId="37" fillId="20" fontId="28" numFmtId="0" xfId="0" applyAlignment="1" applyBorder="1" applyFont="1">
      <alignment vertical="bottom"/>
    </xf>
    <xf borderId="16" fillId="21" fontId="28" numFmtId="0" xfId="0" applyAlignment="1" applyBorder="1" applyFont="1">
      <alignment vertical="bottom"/>
    </xf>
    <xf borderId="23" fillId="21" fontId="28" numFmtId="0" xfId="0" applyAlignment="1" applyBorder="1" applyFont="1">
      <alignment vertical="bottom"/>
    </xf>
    <xf borderId="18" fillId="21" fontId="28" numFmtId="0" xfId="0" applyAlignment="1" applyBorder="1" applyFont="1">
      <alignment vertical="bottom"/>
    </xf>
    <xf borderId="7" fillId="22" fontId="28" numFmtId="0" xfId="0" applyAlignment="1" applyBorder="1" applyFont="1">
      <alignment vertical="bottom"/>
    </xf>
    <xf borderId="10" fillId="20" fontId="70" numFmtId="0" xfId="0" applyAlignment="1" applyBorder="1" applyFont="1">
      <alignment horizontal="center" readingOrder="0" vertical="bottom"/>
    </xf>
    <xf borderId="1" fillId="43" fontId="28" numFmtId="0" xfId="0" applyAlignment="1" applyBorder="1" applyFill="1" applyFont="1">
      <alignment vertical="bottom"/>
    </xf>
    <xf borderId="1" fillId="43" fontId="71" numFmtId="0" xfId="0" applyAlignment="1" applyBorder="1" applyFont="1">
      <alignment horizontal="center" readingOrder="0" vertical="bottom"/>
    </xf>
    <xf borderId="2" fillId="43" fontId="30" numFmtId="0" xfId="0" applyAlignment="1" applyBorder="1" applyFont="1">
      <alignment horizontal="center" readingOrder="0" vertical="bottom"/>
    </xf>
    <xf borderId="5" fillId="43" fontId="31" numFmtId="0" xfId="0" applyAlignment="1" applyBorder="1" applyFont="1">
      <alignment horizontal="center" vertical="bottom"/>
    </xf>
    <xf borderId="36" fillId="43" fontId="32" numFmtId="0" xfId="0" applyAlignment="1" applyBorder="1" applyFont="1">
      <alignment horizontal="center" vertical="bottom"/>
    </xf>
    <xf borderId="37" fillId="43" fontId="53" numFmtId="0" xfId="0" applyAlignment="1" applyBorder="1" applyFont="1">
      <alignment horizontal="center" vertical="bottom"/>
    </xf>
    <xf borderId="5" fillId="44" fontId="31" numFmtId="0" xfId="0" applyAlignment="1" applyBorder="1" applyFill="1" applyFont="1">
      <alignment horizontal="center" vertical="bottom"/>
    </xf>
    <xf borderId="16" fillId="44" fontId="31" numFmtId="0" xfId="0" applyAlignment="1" applyBorder="1" applyFont="1">
      <alignment horizontal="center" readingOrder="0" vertical="bottom"/>
    </xf>
    <xf borderId="23" fillId="44" fontId="31" numFmtId="0" xfId="0" applyAlignment="1" applyBorder="1" applyFont="1">
      <alignment horizontal="center" readingOrder="0" vertical="bottom"/>
    </xf>
    <xf borderId="23" fillId="44" fontId="31" numFmtId="0" xfId="0" applyAlignment="1" applyBorder="1" applyFont="1">
      <alignment horizontal="center" vertical="bottom"/>
    </xf>
    <xf borderId="18" fillId="44" fontId="31" numFmtId="0" xfId="0" applyAlignment="1" applyBorder="1" applyFont="1">
      <alignment horizontal="center" vertical="bottom"/>
    </xf>
    <xf borderId="5" fillId="44" fontId="31" numFmtId="0" xfId="0" applyAlignment="1" applyBorder="1" applyFont="1">
      <alignment readingOrder="0" vertical="bottom"/>
    </xf>
    <xf borderId="0" fillId="44" fontId="31" numFmtId="0" xfId="0" applyAlignment="1" applyFont="1">
      <alignment readingOrder="0" vertical="bottom"/>
    </xf>
    <xf borderId="0" fillId="44" fontId="31" numFmtId="0" xfId="0" applyAlignment="1" applyFont="1">
      <alignment horizontal="center" readingOrder="0" vertical="bottom"/>
    </xf>
    <xf borderId="0" fillId="44" fontId="31" numFmtId="0" xfId="0" applyAlignment="1" applyFont="1">
      <alignment horizontal="center" vertical="bottom"/>
    </xf>
    <xf borderId="6" fillId="44" fontId="31" numFmtId="0" xfId="0" applyAlignment="1" applyBorder="1" applyFont="1">
      <alignment horizontal="center" vertical="bottom"/>
    </xf>
    <xf borderId="5" fillId="44" fontId="31" numFmtId="0" xfId="0" applyAlignment="1" applyBorder="1" applyFont="1">
      <alignment vertical="bottom"/>
    </xf>
    <xf borderId="0" fillId="44" fontId="31" numFmtId="0" xfId="0" applyAlignment="1" applyFont="1">
      <alignment vertical="bottom"/>
    </xf>
    <xf borderId="6" fillId="44" fontId="31" numFmtId="0" xfId="0" applyAlignment="1" applyBorder="1" applyFont="1">
      <alignment horizontal="center" readingOrder="0" vertical="bottom"/>
    </xf>
    <xf borderId="5" fillId="45" fontId="31" numFmtId="0" xfId="0" applyAlignment="1" applyBorder="1" applyFill="1" applyFont="1">
      <alignment horizontal="center" vertical="bottom"/>
    </xf>
    <xf borderId="5" fillId="45" fontId="33" numFmtId="0" xfId="0" applyAlignment="1" applyBorder="1" applyFont="1">
      <alignment readingOrder="0" vertical="bottom"/>
    </xf>
    <xf borderId="0" fillId="45" fontId="33" numFmtId="0" xfId="0" applyAlignment="1" applyFont="1">
      <alignment vertical="bottom"/>
    </xf>
    <xf borderId="0" fillId="45" fontId="31" numFmtId="0" xfId="0" applyAlignment="1" applyFont="1">
      <alignment horizontal="center" readingOrder="0" vertical="bottom"/>
    </xf>
    <xf borderId="0" fillId="45" fontId="31" numFmtId="0" xfId="0" applyAlignment="1" applyFont="1">
      <alignment horizontal="center" vertical="bottom"/>
    </xf>
    <xf borderId="6" fillId="45" fontId="31" numFmtId="0" xfId="0" applyAlignment="1" applyBorder="1" applyFont="1">
      <alignment horizontal="center" readingOrder="0" vertical="bottom"/>
    </xf>
    <xf borderId="6" fillId="45" fontId="31" numFmtId="0" xfId="0" applyAlignment="1" applyBorder="1" applyFont="1">
      <alignment horizontal="center" vertical="bottom"/>
    </xf>
    <xf borderId="5" fillId="45" fontId="28" numFmtId="0" xfId="0" applyAlignment="1" applyBorder="1" applyFont="1">
      <alignment vertical="bottom"/>
    </xf>
    <xf borderId="0" fillId="45" fontId="28" numFmtId="0" xfId="0" applyAlignment="1" applyFont="1">
      <alignment vertical="bottom"/>
    </xf>
    <xf borderId="0" fillId="45" fontId="31" numFmtId="0" xfId="0" applyAlignment="1" applyFont="1">
      <alignment readingOrder="0" vertical="bottom"/>
    </xf>
    <xf borderId="25" fillId="43" fontId="28" numFmtId="0" xfId="0" applyAlignment="1" applyBorder="1" applyFont="1">
      <alignment vertical="bottom"/>
    </xf>
    <xf borderId="37" fillId="43" fontId="53" numFmtId="0" xfId="0" applyAlignment="1" applyBorder="1" applyFont="1">
      <alignment horizontal="center" readingOrder="0" vertical="bottom"/>
    </xf>
    <xf borderId="10" fillId="44" fontId="72" numFmtId="0" xfId="0" applyAlignment="1" applyBorder="1" applyFont="1">
      <alignment horizontal="center" readingOrder="0" vertical="bottom"/>
    </xf>
    <xf borderId="1" fillId="43" fontId="29" numFmtId="0" xfId="0" applyAlignment="1" applyBorder="1" applyFont="1">
      <alignment horizontal="center" readingOrder="0" vertical="bottom"/>
    </xf>
    <xf borderId="0" fillId="45" fontId="33" numFmtId="0" xfId="0" applyAlignment="1" applyFont="1">
      <alignment readingOrder="0" vertical="bottom"/>
    </xf>
    <xf borderId="36" fillId="43" fontId="32" numFmtId="0" xfId="0" applyAlignment="1" applyBorder="1" applyFont="1">
      <alignment horizontal="center" readingOrder="0" vertical="bottom"/>
    </xf>
    <xf borderId="37" fillId="43" fontId="32" numFmtId="0" xfId="0" applyAlignment="1" applyBorder="1" applyFont="1">
      <alignment horizontal="center" readingOrder="0" vertical="bottom"/>
    </xf>
    <xf borderId="1" fillId="43" fontId="38" numFmtId="0" xfId="0" applyAlignment="1" applyBorder="1" applyFont="1">
      <alignment horizontal="center" readingOrder="0" vertical="bottom"/>
    </xf>
    <xf borderId="0" fillId="28" fontId="46" numFmtId="0" xfId="0" applyAlignment="1" applyFont="1">
      <alignment vertical="bottom"/>
    </xf>
    <xf borderId="6" fillId="15" fontId="31" numFmtId="0" xfId="0" applyAlignment="1" applyBorder="1" applyFont="1">
      <alignment horizontal="center" readingOrder="0" vertical="bottom"/>
    </xf>
    <xf borderId="0" fillId="0" fontId="26" numFmtId="0" xfId="0" applyAlignment="1" applyFont="1">
      <alignment readingOrder="0"/>
    </xf>
    <xf borderId="0" fillId="0" fontId="6" numFmtId="0" xfId="0" applyFont="1"/>
    <xf borderId="1" fillId="5" fontId="6" numFmtId="0" xfId="0" applyAlignment="1" applyBorder="1" applyFont="1">
      <alignment vertical="bottom"/>
    </xf>
    <xf borderId="1" fillId="5" fontId="29" numFmtId="0" xfId="0" applyAlignment="1" applyBorder="1" applyFont="1">
      <alignment horizontal="center" vertical="bottom"/>
    </xf>
    <xf borderId="2" fillId="5" fontId="6" numFmtId="0" xfId="0" applyAlignment="1" applyBorder="1" applyFont="1">
      <alignment vertical="bottom"/>
    </xf>
    <xf borderId="33" fillId="5" fontId="6" numFmtId="0" xfId="0" applyAlignment="1" applyBorder="1" applyFont="1">
      <alignment horizontal="center" vertical="bottom"/>
    </xf>
    <xf borderId="33" fillId="5" fontId="6" numFmtId="0" xfId="0" applyAlignment="1" applyBorder="1" applyFont="1">
      <alignment vertical="bottom"/>
    </xf>
    <xf borderId="37" fillId="5" fontId="6" numFmtId="0" xfId="0" applyAlignment="1" applyBorder="1" applyFont="1">
      <alignment vertical="bottom"/>
    </xf>
    <xf borderId="37" fillId="5" fontId="6" numFmtId="0" xfId="0" applyAlignment="1" applyBorder="1" applyFont="1">
      <alignment horizontal="center" vertical="bottom"/>
    </xf>
    <xf borderId="23" fillId="27" fontId="6" numFmtId="0" xfId="0" applyAlignment="1" applyBorder="1" applyFont="1">
      <alignment vertical="bottom"/>
    </xf>
    <xf borderId="18" fillId="27" fontId="6" numFmtId="0" xfId="0" applyAlignment="1" applyBorder="1" applyFont="1">
      <alignment vertical="bottom"/>
    </xf>
    <xf borderId="0" fillId="27" fontId="6" numFmtId="0" xfId="0" applyAlignment="1" applyFont="1">
      <alignment vertical="bottom"/>
    </xf>
    <xf borderId="6" fillId="27" fontId="6" numFmtId="0" xfId="0" applyAlignment="1" applyBorder="1" applyFont="1">
      <alignment vertical="bottom"/>
    </xf>
    <xf borderId="5" fillId="2" fontId="6" numFmtId="0" xfId="0" applyAlignment="1" applyBorder="1" applyFont="1">
      <alignment vertical="bottom"/>
    </xf>
    <xf borderId="7" fillId="2" fontId="48" numFmtId="0" xfId="0" applyAlignment="1" applyBorder="1" applyFont="1">
      <alignment vertical="bottom"/>
    </xf>
    <xf borderId="8" fillId="2" fontId="48" numFmtId="0" xfId="0" applyAlignment="1" applyBorder="1" applyFont="1">
      <alignment vertical="bottom"/>
    </xf>
    <xf borderId="16" fillId="27" fontId="31" numFmtId="0" xfId="0" applyAlignment="1" applyBorder="1" applyFont="1">
      <alignment horizontal="center" readingOrder="0" vertical="bottom"/>
    </xf>
    <xf borderId="5" fillId="27" fontId="31" numFmtId="0" xfId="0" applyAlignment="1" applyBorder="1" applyFont="1">
      <alignment readingOrder="0" vertical="bottom"/>
    </xf>
    <xf borderId="1" fillId="5" fontId="46" numFmtId="0" xfId="0" applyAlignment="1" applyBorder="1" applyFont="1">
      <alignment vertical="bottom"/>
    </xf>
    <xf borderId="1" fillId="27" fontId="31" numFmtId="0" xfId="0" applyAlignment="1" applyBorder="1" applyFont="1">
      <alignment vertical="bottom"/>
    </xf>
    <xf borderId="4" fillId="27" fontId="31" numFmtId="0" xfId="0" applyAlignment="1" applyBorder="1" applyFont="1">
      <alignment vertical="bottom"/>
    </xf>
    <xf borderId="6" fillId="27" fontId="31" numFmtId="0" xfId="0" applyAlignment="1" applyBorder="1" applyFont="1">
      <alignment readingOrder="0" vertical="bottom"/>
    </xf>
    <xf borderId="8" fillId="27" fontId="6" numFmtId="0" xfId="0" applyAlignment="1" applyBorder="1" applyFont="1">
      <alignment vertical="bottom"/>
    </xf>
    <xf borderId="9" fillId="27" fontId="6" numFmtId="0" xfId="0" applyAlignment="1" applyBorder="1" applyFont="1">
      <alignment vertical="bottom"/>
    </xf>
    <xf borderId="1" fillId="46" fontId="28" numFmtId="0" xfId="0" applyAlignment="1" applyBorder="1" applyFill="1" applyFont="1">
      <alignment vertical="bottom"/>
    </xf>
    <xf borderId="1" fillId="46" fontId="29" numFmtId="0" xfId="0" applyAlignment="1" applyBorder="1" applyFont="1">
      <alignment horizontal="center" vertical="bottom"/>
    </xf>
    <xf borderId="2" fillId="46" fontId="30" numFmtId="0" xfId="0" applyAlignment="1" applyBorder="1" applyFont="1">
      <alignment horizontal="center" readingOrder="0" vertical="bottom"/>
    </xf>
    <xf borderId="5" fillId="46" fontId="31" numFmtId="0" xfId="0" applyAlignment="1" applyBorder="1" applyFont="1">
      <alignment horizontal="center" vertical="bottom"/>
    </xf>
    <xf borderId="36" fillId="46" fontId="32" numFmtId="0" xfId="0" applyAlignment="1" applyBorder="1" applyFont="1">
      <alignment horizontal="center" vertical="bottom"/>
    </xf>
    <xf borderId="37" fillId="46" fontId="32" numFmtId="0" xfId="0" applyAlignment="1" applyBorder="1" applyFont="1">
      <alignment horizontal="center" vertical="bottom"/>
    </xf>
    <xf borderId="16" fillId="14" fontId="31" numFmtId="0" xfId="0" applyAlignment="1" applyBorder="1" applyFont="1">
      <alignment horizontal="center" vertical="bottom"/>
    </xf>
    <xf borderId="23" fillId="14" fontId="31" numFmtId="0" xfId="0" applyAlignment="1" applyBorder="1" applyFont="1">
      <alignment horizontal="center" vertical="bottom"/>
    </xf>
    <xf borderId="18" fillId="14" fontId="31" numFmtId="0" xfId="0" applyAlignment="1" applyBorder="1" applyFont="1">
      <alignment horizontal="center" vertical="bottom"/>
    </xf>
    <xf borderId="5" fillId="14" fontId="31" numFmtId="0" xfId="0" applyAlignment="1" applyBorder="1" applyFont="1">
      <alignment vertical="bottom"/>
    </xf>
    <xf borderId="0" fillId="14" fontId="31" numFmtId="0" xfId="0" applyAlignment="1" applyFont="1">
      <alignment vertical="bottom"/>
    </xf>
    <xf borderId="0" fillId="14" fontId="31" numFmtId="0" xfId="0" applyAlignment="1" applyFont="1">
      <alignment horizontal="center" vertical="bottom"/>
    </xf>
    <xf borderId="6" fillId="14" fontId="31" numFmtId="0" xfId="0" applyAlignment="1" applyBorder="1" applyFont="1">
      <alignment horizontal="center" vertical="bottom"/>
    </xf>
    <xf borderId="5" fillId="15" fontId="33" numFmtId="0" xfId="0" applyAlignment="1" applyBorder="1" applyFont="1">
      <alignment vertical="bottom"/>
    </xf>
    <xf borderId="5" fillId="15" fontId="48" numFmtId="0" xfId="0" applyAlignment="1" applyBorder="1" applyFont="1">
      <alignment readingOrder="0" vertical="bottom"/>
    </xf>
    <xf borderId="6" fillId="15" fontId="31" numFmtId="0" xfId="0" applyAlignment="1" applyBorder="1" applyFont="1">
      <alignment readingOrder="0" vertical="bottom"/>
    </xf>
    <xf borderId="0" fillId="15" fontId="48" numFmtId="0" xfId="0" applyAlignment="1" applyFont="1">
      <alignment readingOrder="0" vertical="bottom"/>
    </xf>
    <xf borderId="25" fillId="46" fontId="28" numFmtId="0" xfId="0" applyAlignment="1" applyBorder="1" applyFont="1">
      <alignment vertical="bottom"/>
    </xf>
    <xf borderId="2" fillId="46" fontId="28" numFmtId="0" xfId="0" applyAlignment="1" applyBorder="1" applyFont="1">
      <alignment vertical="bottom"/>
    </xf>
    <xf borderId="33" fillId="46" fontId="28" numFmtId="0" xfId="0" applyAlignment="1" applyBorder="1" applyFont="1">
      <alignment vertical="bottom"/>
    </xf>
    <xf borderId="36" fillId="46" fontId="28" numFmtId="0" xfId="0" applyAlignment="1" applyBorder="1" applyFont="1">
      <alignment vertical="bottom"/>
    </xf>
    <xf borderId="37" fillId="46" fontId="28" numFmtId="0" xfId="0" applyAlignment="1" applyBorder="1" applyFont="1">
      <alignment vertical="bottom"/>
    </xf>
    <xf borderId="16" fillId="14" fontId="28" numFmtId="0" xfId="0" applyAlignment="1" applyBorder="1" applyFont="1">
      <alignment vertical="bottom"/>
    </xf>
    <xf borderId="23" fillId="14" fontId="28" numFmtId="0" xfId="0" applyAlignment="1" applyBorder="1" applyFont="1">
      <alignment vertical="bottom"/>
    </xf>
    <xf borderId="18" fillId="14" fontId="28" numFmtId="0" xfId="0" applyAlignment="1" applyBorder="1" applyFont="1">
      <alignment vertical="bottom"/>
    </xf>
    <xf borderId="0" fillId="14" fontId="28" numFmtId="0" xfId="0" applyAlignment="1" applyFont="1">
      <alignment vertical="bottom"/>
    </xf>
    <xf borderId="6" fillId="14" fontId="28" numFmtId="0" xfId="0" applyAlignment="1" applyBorder="1" applyFont="1">
      <alignment vertical="bottom"/>
    </xf>
    <xf borderId="7" fillId="15" fontId="48" numFmtId="0" xfId="0" applyAlignment="1" applyBorder="1" applyFont="1">
      <alignment readingOrder="0" vertical="bottom"/>
    </xf>
    <xf borderId="10" fillId="46" fontId="73" numFmtId="0" xfId="0" applyAlignment="1" applyBorder="1" applyFont="1">
      <alignment horizontal="center" readingOrder="0" vertical="bottom"/>
    </xf>
    <xf borderId="1" fillId="46" fontId="29" numFmtId="0" xfId="0" applyAlignment="1" applyBorder="1" applyFont="1">
      <alignment horizontal="center" vertical="center"/>
    </xf>
    <xf borderId="0" fillId="14" fontId="31" numFmtId="0" xfId="0" applyAlignment="1" applyFont="1">
      <alignment horizontal="center" readingOrder="0" vertical="bottom"/>
    </xf>
    <xf borderId="1" fillId="46" fontId="42" numFmtId="0" xfId="0" applyAlignment="1" applyBorder="1" applyFont="1">
      <alignment horizontal="center" vertical="bottom"/>
    </xf>
    <xf borderId="8" fillId="15" fontId="48" numFmtId="0" xfId="0" applyAlignment="1" applyBorder="1" applyFont="1">
      <alignment readingOrder="0" vertical="bottom"/>
    </xf>
    <xf borderId="1" fillId="41" fontId="28" numFmtId="0" xfId="0" applyAlignment="1" applyBorder="1" applyFont="1">
      <alignment vertical="bottom"/>
    </xf>
    <xf borderId="1" fillId="41" fontId="40" numFmtId="0" xfId="0" applyAlignment="1" applyBorder="1" applyFont="1">
      <alignment horizontal="center" readingOrder="0" vertical="bottom"/>
    </xf>
    <xf borderId="2" fillId="41" fontId="30" numFmtId="0" xfId="0" applyAlignment="1" applyBorder="1" applyFont="1">
      <alignment horizontal="center" readingOrder="0" vertical="bottom"/>
    </xf>
    <xf borderId="5" fillId="41" fontId="31" numFmtId="0" xfId="0" applyAlignment="1" applyBorder="1" applyFont="1">
      <alignment horizontal="center" vertical="bottom"/>
    </xf>
    <xf borderId="36" fillId="41" fontId="32" numFmtId="0" xfId="0" applyAlignment="1" applyBorder="1" applyFont="1">
      <alignment horizontal="center" vertical="bottom"/>
    </xf>
    <xf borderId="37" fillId="41" fontId="32" numFmtId="0" xfId="0" applyAlignment="1" applyBorder="1" applyFont="1">
      <alignment horizontal="center" vertical="bottom"/>
    </xf>
    <xf borderId="6" fillId="40" fontId="31" numFmtId="0" xfId="0" applyAlignment="1" applyBorder="1" applyFont="1">
      <alignment readingOrder="0" vertical="bottom"/>
    </xf>
    <xf borderId="25" fillId="41" fontId="28" numFmtId="0" xfId="0" applyAlignment="1" applyBorder="1" applyFont="1">
      <alignment vertical="bottom"/>
    </xf>
    <xf borderId="37" fillId="41" fontId="32" numFmtId="0" xfId="0" applyAlignment="1" applyBorder="1" applyFont="1">
      <alignment horizontal="center" readingOrder="0" vertical="bottom"/>
    </xf>
    <xf borderId="8" fillId="40" fontId="31" numFmtId="0" xfId="0" applyAlignment="1" applyBorder="1" applyFont="1">
      <alignment readingOrder="0" vertical="bottom"/>
    </xf>
    <xf borderId="8" fillId="40" fontId="31" numFmtId="0" xfId="0" applyAlignment="1" applyBorder="1" applyFont="1">
      <alignment horizontal="center" readingOrder="0" vertical="bottom"/>
    </xf>
    <xf borderId="10" fillId="41" fontId="74" numFmtId="0" xfId="0" applyAlignment="1" applyBorder="1" applyFont="1">
      <alignment horizontal="center" readingOrder="0" vertical="bottom"/>
    </xf>
    <xf borderId="1" fillId="30" fontId="40" numFmtId="0" xfId="0" applyAlignment="1" applyBorder="1" applyFont="1">
      <alignment horizontal="center" readingOrder="0" vertical="bottom"/>
    </xf>
    <xf borderId="36" fillId="30" fontId="32" numFmtId="0" xfId="0" applyAlignment="1" applyBorder="1" applyFont="1">
      <alignment horizontal="center" vertical="bottom"/>
    </xf>
    <xf borderId="7" fillId="13" fontId="33" numFmtId="0" xfId="0" applyAlignment="1" applyBorder="1" applyFont="1">
      <alignment readingOrder="0" vertical="bottom"/>
    </xf>
    <xf borderId="36" fillId="30" fontId="32" numFmtId="0" xfId="0" applyAlignment="1" applyBorder="1" applyFont="1">
      <alignment horizontal="center" readingOrder="0" vertical="bottom"/>
    </xf>
    <xf borderId="37" fillId="30" fontId="32" numFmtId="0" xfId="0" applyAlignment="1" applyBorder="1" applyFont="1">
      <alignment horizontal="center" readingOrder="0" vertical="bottom"/>
    </xf>
    <xf borderId="10" fillId="30" fontId="75" numFmtId="0" xfId="0" applyAlignment="1" applyBorder="1" applyFont="1">
      <alignment horizontal="center" readingOrder="0" vertical="bottom"/>
    </xf>
    <xf borderId="1" fillId="27" fontId="28" numFmtId="0" xfId="0" applyAlignment="1" applyBorder="1" applyFont="1">
      <alignment vertical="bottom"/>
    </xf>
    <xf borderId="1" fillId="27" fontId="40" numFmtId="0" xfId="0" applyAlignment="1" applyBorder="1" applyFont="1">
      <alignment horizontal="center" readingOrder="0" vertical="bottom"/>
    </xf>
    <xf borderId="2" fillId="27" fontId="30" numFmtId="0" xfId="0" applyAlignment="1" applyBorder="1" applyFont="1">
      <alignment horizontal="center" readingOrder="0" vertical="bottom"/>
    </xf>
    <xf borderId="36" fillId="27" fontId="53" numFmtId="0" xfId="0" applyAlignment="1" applyBorder="1" applyFont="1">
      <alignment horizontal="center" vertical="bottom"/>
    </xf>
    <xf borderId="37" fillId="27" fontId="53" numFmtId="0" xfId="0" applyAlignment="1" applyBorder="1" applyFont="1">
      <alignment horizontal="center" vertical="bottom"/>
    </xf>
    <xf borderId="25" fillId="27" fontId="28" numFmtId="0" xfId="0" applyAlignment="1" applyBorder="1" applyFont="1">
      <alignment vertical="bottom"/>
    </xf>
    <xf borderId="36" fillId="27" fontId="32" numFmtId="0" xfId="0" applyAlignment="1" applyBorder="1" applyFont="1">
      <alignment horizontal="center" readingOrder="0" vertical="bottom"/>
    </xf>
    <xf borderId="37" fillId="27" fontId="32" numFmtId="0" xfId="0" applyAlignment="1" applyBorder="1" applyFont="1">
      <alignment horizontal="center" readingOrder="0" vertical="bottom"/>
    </xf>
    <xf borderId="10" fillId="27" fontId="76" numFmtId="0" xfId="0" applyAlignment="1" applyBorder="1" applyFont="1">
      <alignment horizontal="center" readingOrder="0" vertical="bottom"/>
    </xf>
    <xf borderId="36" fillId="6" fontId="53" numFmtId="0" xfId="0" applyAlignment="1" applyBorder="1" applyFont="1">
      <alignment horizontal="center" vertical="bottom"/>
    </xf>
    <xf borderId="37" fillId="6" fontId="32" numFmtId="0" xfId="0" applyAlignment="1" applyBorder="1" applyFont="1">
      <alignment horizontal="center" vertical="bottom"/>
    </xf>
    <xf borderId="36" fillId="6" fontId="32" numFmtId="0" xfId="0" applyAlignment="1" applyBorder="1" applyFont="1">
      <alignment horizontal="center" readingOrder="0" vertical="bottom"/>
    </xf>
    <xf borderId="37" fillId="6" fontId="32" numFmtId="0" xfId="0" applyAlignment="1" applyBorder="1" applyFont="1">
      <alignment horizontal="center" readingOrder="0" vertical="bottom"/>
    </xf>
    <xf borderId="10" fillId="6" fontId="77" numFmtId="0" xfId="0" applyAlignment="1" applyBorder="1" applyFont="1">
      <alignment horizontal="center" readingOrder="0" vertical="bottom"/>
    </xf>
    <xf borderId="13" fillId="18" fontId="31" numFmtId="0" xfId="0" applyAlignment="1" applyBorder="1" applyFont="1">
      <alignment horizontal="center" vertical="bottom"/>
    </xf>
    <xf borderId="29" fillId="18" fontId="31" numFmtId="0" xfId="0" applyAlignment="1" applyBorder="1" applyFont="1">
      <alignment horizontal="center" vertical="bottom"/>
    </xf>
    <xf borderId="5" fillId="18" fontId="31" numFmtId="0" xfId="0" applyAlignment="1" applyBorder="1" applyFont="1">
      <alignment vertical="bottom"/>
    </xf>
    <xf borderId="0" fillId="18" fontId="31" numFmtId="0" xfId="0" applyAlignment="1" applyFont="1">
      <alignment vertical="bottom"/>
    </xf>
    <xf borderId="0" fillId="18" fontId="31" numFmtId="0" xfId="0" applyAlignment="1" applyFont="1">
      <alignment horizontal="center" vertical="bottom"/>
    </xf>
    <xf borderId="6" fillId="18" fontId="31" numFmtId="0" xfId="0" applyAlignment="1" applyBorder="1" applyFont="1">
      <alignment horizontal="center" vertical="bottom"/>
    </xf>
    <xf borderId="5" fillId="19" fontId="33" numFmtId="0" xfId="0" applyAlignment="1" applyBorder="1" applyFont="1">
      <alignment vertical="bottom"/>
    </xf>
    <xf borderId="0" fillId="19" fontId="31" numFmtId="0" xfId="0" applyAlignment="1" applyFont="1">
      <alignment horizontal="center" vertical="bottom"/>
    </xf>
    <xf borderId="6" fillId="19" fontId="31" numFmtId="0" xfId="0" applyAlignment="1" applyBorder="1" applyFont="1">
      <alignment horizontal="center" vertical="bottom"/>
    </xf>
    <xf borderId="7" fillId="19" fontId="33" numFmtId="0" xfId="0" applyAlignment="1" applyBorder="1" applyFont="1">
      <alignment vertical="bottom"/>
    </xf>
    <xf borderId="8" fillId="19" fontId="31" numFmtId="0" xfId="0" applyAlignment="1" applyBorder="1" applyFont="1">
      <alignment readingOrder="0" vertical="bottom"/>
    </xf>
    <xf borderId="4" fillId="6" fontId="30" numFmtId="0" xfId="0" applyAlignment="1" applyBorder="1" applyFont="1">
      <alignment horizontal="center" readingOrder="0" vertical="bottom"/>
    </xf>
    <xf borderId="0" fillId="6" fontId="30" numFmtId="0" xfId="0" applyAlignment="1" applyFont="1">
      <alignment horizontal="center" readingOrder="0" vertical="bottom"/>
    </xf>
    <xf borderId="6" fillId="6" fontId="30" numFmtId="0" xfId="0" applyAlignment="1" applyBorder="1" applyFont="1">
      <alignment horizontal="center" readingOrder="0" vertical="bottom"/>
    </xf>
    <xf borderId="23" fillId="6" fontId="67" numFmtId="0" xfId="0" applyAlignment="1" applyBorder="1" applyFont="1">
      <alignment horizontal="center" readingOrder="0" vertical="bottom"/>
    </xf>
    <xf borderId="36" fillId="32" fontId="32" numFmtId="0" xfId="0" applyAlignment="1" applyBorder="1" applyFont="1">
      <alignment horizontal="center" vertical="bottom"/>
    </xf>
    <xf borderId="34" fillId="32" fontId="32" numFmtId="0" xfId="0" applyAlignment="1" applyBorder="1" applyFont="1">
      <alignment horizontal="center" readingOrder="0" vertical="bottom"/>
    </xf>
    <xf borderId="13" fillId="21" fontId="31" numFmtId="0" xfId="0" applyAlignment="1" applyBorder="1" applyFont="1">
      <alignment horizontal="center" vertical="bottom"/>
    </xf>
    <xf borderId="29" fillId="21" fontId="31" numFmtId="0" xfId="0" applyAlignment="1" applyBorder="1" applyFont="1">
      <alignment horizontal="center" vertical="bottom"/>
    </xf>
    <xf borderId="5" fillId="21" fontId="31" numFmtId="0" xfId="0" applyAlignment="1" applyBorder="1" applyFont="1">
      <alignment vertical="bottom"/>
    </xf>
    <xf borderId="0" fillId="21" fontId="31" numFmtId="0" xfId="0" applyAlignment="1" applyFont="1">
      <alignment vertical="bottom"/>
    </xf>
    <xf borderId="5" fillId="22" fontId="33" numFmtId="0" xfId="0" applyAlignment="1" applyBorder="1" applyFont="1">
      <alignment vertical="bottom"/>
    </xf>
    <xf borderId="0" fillId="22" fontId="31" numFmtId="0" xfId="0" applyAlignment="1" applyFont="1">
      <alignment horizontal="center" vertical="bottom"/>
    </xf>
    <xf borderId="6" fillId="22" fontId="31" numFmtId="0" xfId="0" applyAlignment="1" applyBorder="1" applyFont="1">
      <alignment horizontal="center" vertical="bottom"/>
    </xf>
    <xf borderId="0" fillId="22" fontId="33" numFmtId="0" xfId="0" applyAlignment="1" applyFont="1">
      <alignment vertical="bottom"/>
    </xf>
    <xf borderId="0" fillId="22" fontId="31" numFmtId="0" xfId="0" applyAlignment="1" applyFont="1">
      <alignment vertical="bottom"/>
    </xf>
    <xf borderId="8" fillId="22" fontId="33" numFmtId="0" xfId="0" applyAlignment="1" applyBorder="1" applyFont="1">
      <alignment vertical="bottom"/>
    </xf>
    <xf borderId="6" fillId="22" fontId="31" numFmtId="0" xfId="0" applyAlignment="1" applyBorder="1" applyFont="1">
      <alignment vertical="bottom"/>
    </xf>
    <xf borderId="10" fillId="32" fontId="78" numFmtId="0" xfId="0" applyAlignment="1" applyBorder="1" applyFont="1">
      <alignment horizontal="center" readingOrder="0" vertical="bottom"/>
    </xf>
    <xf borderId="30" fillId="33" fontId="28" numFmtId="0" xfId="0" applyAlignment="1" applyBorder="1" applyFont="1">
      <alignment vertical="bottom"/>
    </xf>
    <xf borderId="1" fillId="33" fontId="28" numFmtId="0" xfId="0" applyAlignment="1" applyBorder="1" applyFont="1">
      <alignment vertical="bottom"/>
    </xf>
    <xf borderId="31" fillId="33" fontId="31" numFmtId="0" xfId="0" applyAlignment="1" applyBorder="1" applyFont="1">
      <alignment horizontal="center" vertical="bottom"/>
    </xf>
    <xf borderId="36" fillId="33" fontId="32" numFmtId="0" xfId="0" applyAlignment="1" applyBorder="1" applyFont="1">
      <alignment horizontal="center" vertical="bottom"/>
    </xf>
    <xf borderId="48" fillId="33" fontId="32" numFmtId="0" xfId="0" applyAlignment="1" applyBorder="1" applyFont="1">
      <alignment horizontal="center" readingOrder="0" vertical="bottom"/>
    </xf>
    <xf borderId="34" fillId="33" fontId="32" numFmtId="0" xfId="0" applyAlignment="1" applyBorder="1" applyFont="1">
      <alignment horizontal="center" vertical="bottom"/>
    </xf>
    <xf borderId="13" fillId="20" fontId="31" numFmtId="0" xfId="0" applyAlignment="1" applyBorder="1" applyFont="1">
      <alignment horizontal="center" vertical="bottom"/>
    </xf>
    <xf borderId="29" fillId="20" fontId="31" numFmtId="0" xfId="0" applyAlignment="1" applyBorder="1" applyFont="1">
      <alignment horizontal="center" vertical="bottom"/>
    </xf>
    <xf borderId="29" fillId="20" fontId="31" numFmtId="0" xfId="0" applyAlignment="1" applyBorder="1" applyFont="1">
      <alignment horizontal="center" vertical="bottom"/>
    </xf>
    <xf borderId="15" fillId="20" fontId="31" numFmtId="0" xfId="0" applyAlignment="1" applyBorder="1" applyFont="1">
      <alignment horizontal="center" vertical="bottom"/>
    </xf>
    <xf borderId="25" fillId="33" fontId="28" numFmtId="0" xfId="0" applyAlignment="1" applyBorder="1" applyFont="1">
      <alignment vertical="bottom"/>
    </xf>
    <xf borderId="5" fillId="33" fontId="31" numFmtId="0" xfId="0" applyAlignment="1" applyBorder="1" applyFont="1">
      <alignment horizontal="center" vertical="bottom"/>
    </xf>
    <xf borderId="7" fillId="22" fontId="33" numFmtId="0" xfId="0" applyAlignment="1" applyBorder="1" applyFont="1">
      <alignment vertical="bottom"/>
    </xf>
    <xf borderId="34" fillId="33" fontId="32" numFmtId="0" xfId="0" applyAlignment="1" applyBorder="1" applyFont="1">
      <alignment horizontal="center" readingOrder="0" vertical="bottom"/>
    </xf>
    <xf borderId="13" fillId="27" fontId="31" numFmtId="0" xfId="0" applyAlignment="1" applyBorder="1" applyFont="1">
      <alignment horizontal="center" vertical="bottom"/>
    </xf>
    <xf borderId="29" fillId="27" fontId="31" numFmtId="0" xfId="0" applyAlignment="1" applyBorder="1" applyFont="1">
      <alignment horizontal="center" vertical="bottom"/>
    </xf>
    <xf borderId="15" fillId="27" fontId="31" numFmtId="0" xfId="0" applyAlignment="1" applyBorder="1" applyFont="1">
      <alignment horizontal="center" vertical="bottom"/>
    </xf>
    <xf borderId="30" fillId="42" fontId="28" numFmtId="0" xfId="0" applyAlignment="1" applyBorder="1" applyFont="1">
      <alignment vertical="bottom"/>
    </xf>
    <xf borderId="1" fillId="42" fontId="42" numFmtId="0" xfId="0" applyAlignment="1" applyBorder="1" applyFont="1">
      <alignment horizontal="center" readingOrder="0" vertical="bottom"/>
    </xf>
    <xf borderId="1" fillId="42" fontId="46" numFmtId="0" xfId="0" applyAlignment="1" applyBorder="1" applyFont="1">
      <alignment vertical="bottom"/>
    </xf>
    <xf borderId="1" fillId="47" fontId="28" numFmtId="0" xfId="0" applyAlignment="1" applyBorder="1" applyFill="1" applyFont="1">
      <alignment vertical="bottom"/>
    </xf>
    <xf borderId="2" fillId="47" fontId="30" numFmtId="0" xfId="0" applyAlignment="1" applyBorder="1" applyFont="1">
      <alignment horizontal="center" readingOrder="0" vertical="bottom"/>
    </xf>
    <xf borderId="31" fillId="42" fontId="31" numFmtId="0" xfId="0" applyAlignment="1" applyBorder="1" applyFont="1">
      <alignment horizontal="center" vertical="bottom"/>
    </xf>
    <xf borderId="33" fillId="47" fontId="32" numFmtId="0" xfId="0" applyAlignment="1" applyBorder="1" applyFont="1">
      <alignment horizontal="center" vertical="bottom"/>
    </xf>
    <xf borderId="36" fillId="47" fontId="32" numFmtId="0" xfId="0" applyAlignment="1" applyBorder="1" applyFont="1">
      <alignment horizontal="center" vertical="bottom"/>
    </xf>
    <xf borderId="34" fillId="47" fontId="32" numFmtId="0" xfId="0" applyAlignment="1" applyBorder="1" applyFont="1">
      <alignment horizontal="center" readingOrder="0" vertical="bottom"/>
    </xf>
    <xf borderId="9" fillId="47" fontId="32" numFmtId="0" xfId="0" applyAlignment="1" applyBorder="1" applyFont="1">
      <alignment horizontal="center" readingOrder="0" vertical="bottom"/>
    </xf>
    <xf borderId="8" fillId="47" fontId="32" numFmtId="0" xfId="0" applyAlignment="1" applyBorder="1" applyFont="1">
      <alignment horizontal="center" readingOrder="0" vertical="bottom"/>
    </xf>
    <xf borderId="37" fillId="47" fontId="32" numFmtId="0" xfId="0" applyAlignment="1" applyBorder="1" applyFont="1">
      <alignment horizontal="center" vertical="bottom"/>
    </xf>
    <xf borderId="13" fillId="5" fontId="31" numFmtId="0" xfId="0" applyAlignment="1" applyBorder="1" applyFont="1">
      <alignment horizontal="center" readingOrder="0" vertical="bottom"/>
    </xf>
    <xf borderId="29" fillId="5" fontId="31" numFmtId="0" xfId="0" applyAlignment="1" applyBorder="1" applyFont="1">
      <alignment horizontal="center" readingOrder="0" vertical="bottom"/>
    </xf>
    <xf borderId="23" fillId="5" fontId="31" numFmtId="0" xfId="0" applyAlignment="1" applyBorder="1" applyFont="1">
      <alignment horizontal="center" readingOrder="0" vertical="bottom"/>
    </xf>
    <xf borderId="18" fillId="5" fontId="31" numFmtId="0" xfId="0" applyAlignment="1" applyBorder="1" applyFont="1">
      <alignment horizontal="center" readingOrder="0" vertical="bottom"/>
    </xf>
    <xf borderId="15" fillId="5" fontId="31" numFmtId="0" xfId="0" applyAlignment="1" applyBorder="1" applyFont="1">
      <alignment horizontal="center" readingOrder="0" vertical="bottom"/>
    </xf>
    <xf borderId="5" fillId="27" fontId="33" numFmtId="0" xfId="0" applyAlignment="1" applyBorder="1" applyFont="1">
      <alignment readingOrder="0" vertical="bottom"/>
    </xf>
    <xf borderId="0" fillId="27" fontId="33" numFmtId="0" xfId="0" applyAlignment="1" applyFont="1">
      <alignment vertical="bottom"/>
    </xf>
    <xf borderId="6" fillId="27" fontId="31" numFmtId="0" xfId="0" applyAlignment="1" applyBorder="1" applyFont="1">
      <alignment horizontal="center" readingOrder="0" vertical="bottom"/>
    </xf>
    <xf borderId="0" fillId="27" fontId="31" numFmtId="0" xfId="0" applyAlignment="1" applyFont="1">
      <alignment readingOrder="0" vertical="bottom"/>
    </xf>
    <xf borderId="0" fillId="27" fontId="33" numFmtId="0" xfId="0" applyAlignment="1" applyFont="1">
      <alignment readingOrder="0" vertical="bottom"/>
    </xf>
    <xf borderId="7" fillId="27" fontId="48" numFmtId="0" xfId="0" applyAlignment="1" applyBorder="1" applyFont="1">
      <alignment readingOrder="0" vertical="bottom"/>
    </xf>
    <xf borderId="8" fillId="27" fontId="33" numFmtId="0" xfId="0" applyAlignment="1" applyBorder="1" applyFont="1">
      <alignment readingOrder="0" vertical="bottom"/>
    </xf>
    <xf borderId="8" fillId="27" fontId="28" numFmtId="0" xfId="0" applyAlignment="1" applyBorder="1" applyFont="1">
      <alignment vertical="bottom"/>
    </xf>
    <xf borderId="8" fillId="27" fontId="48" numFmtId="0" xfId="0" applyAlignment="1" applyBorder="1" applyFont="1">
      <alignment readingOrder="0" vertical="bottom"/>
    </xf>
    <xf borderId="8" fillId="27" fontId="31" numFmtId="0" xfId="0" applyAlignment="1" applyBorder="1" applyFont="1">
      <alignment readingOrder="0" vertical="bottom"/>
    </xf>
    <xf borderId="36" fillId="47" fontId="53" numFmtId="0" xfId="0" applyAlignment="1" applyBorder="1" applyFont="1">
      <alignment horizontal="center" vertical="bottom"/>
    </xf>
    <xf borderId="34" fillId="42" fontId="32" numFmtId="0" xfId="0" applyAlignment="1" applyBorder="1" applyFont="1">
      <alignment horizontal="center" readingOrder="0" vertical="bottom"/>
    </xf>
    <xf borderId="9" fillId="42" fontId="32" numFmtId="0" xfId="0" applyAlignment="1" applyBorder="1" applyFont="1">
      <alignment horizontal="center" readingOrder="0" vertical="bottom"/>
    </xf>
    <xf borderId="37" fillId="42" fontId="53" numFmtId="0" xfId="0" applyAlignment="1" applyBorder="1" applyFont="1">
      <alignment horizontal="center" vertical="bottom"/>
    </xf>
    <xf borderId="10" fillId="20" fontId="54" numFmtId="0" xfId="0" applyAlignment="1" applyBorder="1" applyFont="1">
      <alignment horizontal="center" readingOrder="0" vertical="bottom"/>
    </xf>
    <xf borderId="1" fillId="6" fontId="46" numFmtId="0" xfId="0" applyAlignment="1" applyBorder="1" applyFont="1">
      <alignment vertical="bottom"/>
    </xf>
    <xf borderId="5" fillId="18" fontId="28" numFmtId="0" xfId="0" applyAlignment="1" applyBorder="1" applyFont="1">
      <alignment vertical="bottom"/>
    </xf>
    <xf borderId="1" fillId="48" fontId="29" numFmtId="0" xfId="0" applyAlignment="1" applyBorder="1" applyFill="1" applyFont="1">
      <alignment horizontal="center" readingOrder="0" vertical="bottom"/>
    </xf>
    <xf borderId="1" fillId="48" fontId="28" numFmtId="0" xfId="0" applyAlignment="1" applyBorder="1" applyFont="1">
      <alignment readingOrder="0" vertical="bottom"/>
    </xf>
    <xf borderId="2" fillId="48" fontId="30" numFmtId="0" xfId="0" applyAlignment="1" applyBorder="1" applyFont="1">
      <alignment horizontal="center" readingOrder="0" vertical="bottom"/>
    </xf>
    <xf borderId="5" fillId="48" fontId="31" numFmtId="0" xfId="0" applyAlignment="1" applyBorder="1" applyFont="1">
      <alignment horizontal="center" readingOrder="0" vertical="bottom"/>
    </xf>
    <xf borderId="36" fillId="49" fontId="32" numFmtId="0" xfId="0" applyAlignment="1" applyBorder="1" applyFill="1" applyFont="1">
      <alignment horizontal="center" vertical="bottom"/>
    </xf>
    <xf borderId="33" fillId="49" fontId="32" numFmtId="0" xfId="0" applyAlignment="1" applyBorder="1" applyFont="1">
      <alignment horizontal="center" vertical="bottom"/>
    </xf>
    <xf borderId="36" fillId="49" fontId="32" numFmtId="0" xfId="0" applyAlignment="1" applyBorder="1" applyFont="1">
      <alignment horizontal="center" readingOrder="0" vertical="bottom"/>
    </xf>
    <xf borderId="5" fillId="26" fontId="31" numFmtId="0" xfId="0" applyAlignment="1" applyBorder="1" applyFont="1">
      <alignment horizontal="center" vertical="bottom"/>
    </xf>
    <xf borderId="16" fillId="26" fontId="31" numFmtId="0" xfId="0" applyAlignment="1" applyBorder="1" applyFont="1">
      <alignment horizontal="center" readingOrder="0" vertical="bottom"/>
    </xf>
    <xf borderId="23" fillId="26" fontId="31" numFmtId="0" xfId="0" applyAlignment="1" applyBorder="1" applyFont="1">
      <alignment horizontal="center" readingOrder="0" vertical="bottom"/>
    </xf>
    <xf borderId="23" fillId="26" fontId="31" numFmtId="0" xfId="0" applyAlignment="1" applyBorder="1" applyFont="1">
      <alignment horizontal="center" vertical="bottom"/>
    </xf>
    <xf borderId="27" fillId="26" fontId="31" numFmtId="0" xfId="0" applyAlignment="1" applyBorder="1" applyFont="1">
      <alignment horizontal="center" vertical="bottom"/>
    </xf>
    <xf borderId="28" fillId="26" fontId="31" numFmtId="0" xfId="0" applyAlignment="1" applyBorder="1" applyFont="1">
      <alignment horizontal="center" vertical="bottom"/>
    </xf>
    <xf borderId="5" fillId="26" fontId="31" numFmtId="0" xfId="0" applyAlignment="1" applyBorder="1" applyFont="1">
      <alignment readingOrder="0" vertical="bottom"/>
    </xf>
    <xf borderId="0" fillId="26" fontId="31" numFmtId="0" xfId="0" applyAlignment="1" applyFont="1">
      <alignment readingOrder="0" vertical="bottom"/>
    </xf>
    <xf borderId="0" fillId="26" fontId="31" numFmtId="0" xfId="0" applyAlignment="1" applyFont="1">
      <alignment horizontal="center" readingOrder="0" vertical="bottom"/>
    </xf>
    <xf borderId="0" fillId="26" fontId="31" numFmtId="0" xfId="0" applyAlignment="1" applyFont="1">
      <alignment horizontal="center" vertical="bottom"/>
    </xf>
    <xf borderId="6" fillId="26" fontId="31" numFmtId="0" xfId="0" applyAlignment="1" applyBorder="1" applyFont="1">
      <alignment horizontal="center" readingOrder="0" vertical="bottom"/>
    </xf>
    <xf borderId="5" fillId="50" fontId="31" numFmtId="0" xfId="0" applyAlignment="1" applyBorder="1" applyFill="1" applyFont="1">
      <alignment horizontal="center" vertical="bottom"/>
    </xf>
    <xf borderId="5" fillId="50" fontId="33" numFmtId="0" xfId="0" applyAlignment="1" applyBorder="1" applyFont="1">
      <alignment readingOrder="0" vertical="bottom"/>
    </xf>
    <xf borderId="0" fillId="50" fontId="33" numFmtId="0" xfId="0" applyAlignment="1" applyFont="1">
      <alignment vertical="bottom"/>
    </xf>
    <xf borderId="0" fillId="50" fontId="31" numFmtId="0" xfId="0" applyAlignment="1" applyFont="1">
      <alignment horizontal="center" readingOrder="0" vertical="bottom"/>
    </xf>
    <xf borderId="0" fillId="50" fontId="31" numFmtId="0" xfId="0" applyAlignment="1" applyFont="1">
      <alignment horizontal="center" vertical="bottom"/>
    </xf>
    <xf borderId="6" fillId="50" fontId="31" numFmtId="0" xfId="0" applyAlignment="1" applyBorder="1" applyFont="1">
      <alignment horizontal="center" readingOrder="0" vertical="bottom"/>
    </xf>
    <xf borderId="5" fillId="50" fontId="28" numFmtId="0" xfId="0" applyAlignment="1" applyBorder="1" applyFont="1">
      <alignment vertical="bottom"/>
    </xf>
    <xf borderId="6" fillId="50" fontId="31" numFmtId="0" xfId="0" applyAlignment="1" applyBorder="1" applyFont="1">
      <alignment horizontal="center" vertical="bottom"/>
    </xf>
    <xf borderId="0" fillId="50" fontId="31" numFmtId="0" xfId="0" applyAlignment="1" applyFont="1">
      <alignment readingOrder="0" vertical="bottom"/>
    </xf>
    <xf borderId="0" fillId="50" fontId="28" numFmtId="0" xfId="0" applyAlignment="1" applyFont="1">
      <alignment vertical="bottom"/>
    </xf>
    <xf borderId="0" fillId="50" fontId="33" numFmtId="0" xfId="0" applyAlignment="1" applyFont="1">
      <alignment readingOrder="0" vertical="bottom"/>
    </xf>
    <xf borderId="25" fillId="48" fontId="28" numFmtId="0" xfId="0" applyAlignment="1" applyBorder="1" applyFont="1">
      <alignment vertical="bottom"/>
    </xf>
    <xf borderId="33" fillId="48" fontId="32" numFmtId="0" xfId="0" applyAlignment="1" applyBorder="1" applyFont="1">
      <alignment horizontal="center" readingOrder="0" vertical="bottom"/>
    </xf>
    <xf borderId="26" fillId="48" fontId="32" numFmtId="0" xfId="0" applyAlignment="1" applyBorder="1" applyFont="1">
      <alignment horizontal="center" readingOrder="0" vertical="bottom"/>
    </xf>
    <xf borderId="36" fillId="48" fontId="32" numFmtId="0" xfId="0" applyAlignment="1" applyBorder="1" applyFont="1">
      <alignment horizontal="center" readingOrder="0" vertical="bottom"/>
    </xf>
    <xf borderId="48" fillId="49" fontId="32" numFmtId="0" xfId="0" applyAlignment="1" applyBorder="1" applyFont="1">
      <alignment horizontal="center" readingOrder="0" vertical="bottom"/>
    </xf>
    <xf borderId="18" fillId="49" fontId="32" numFmtId="0" xfId="0" applyAlignment="1" applyBorder="1" applyFont="1">
      <alignment horizontal="center" readingOrder="0" vertical="bottom"/>
    </xf>
    <xf borderId="36" fillId="48" fontId="33" numFmtId="0" xfId="0" applyAlignment="1" applyBorder="1" applyFont="1">
      <alignment horizontal="center" readingOrder="0" vertical="bottom"/>
    </xf>
    <xf borderId="16" fillId="26" fontId="31" numFmtId="0" xfId="0" applyAlignment="1" applyBorder="1" applyFont="1">
      <alignment horizontal="center" vertical="bottom"/>
    </xf>
    <xf borderId="23" fillId="26" fontId="31" numFmtId="0" xfId="0" applyAlignment="1" applyBorder="1" applyFont="1">
      <alignment horizontal="center" vertical="bottom"/>
    </xf>
    <xf borderId="18" fillId="26" fontId="31" numFmtId="0" xfId="0" applyAlignment="1" applyBorder="1" applyFont="1">
      <alignment horizontal="center" vertical="bottom"/>
    </xf>
    <xf borderId="5" fillId="26" fontId="31" numFmtId="0" xfId="0" applyAlignment="1" applyBorder="1" applyFont="1">
      <alignment vertical="bottom"/>
    </xf>
    <xf borderId="0" fillId="26" fontId="31" numFmtId="0" xfId="0" applyAlignment="1" applyFont="1">
      <alignment vertical="bottom"/>
    </xf>
    <xf borderId="0" fillId="26" fontId="31" numFmtId="0" xfId="0" applyAlignment="1" applyFont="1">
      <alignment horizontal="center" vertical="bottom"/>
    </xf>
    <xf borderId="6" fillId="26" fontId="31" numFmtId="0" xfId="0" applyAlignment="1" applyBorder="1" applyFont="1">
      <alignment horizontal="center" vertical="bottom"/>
    </xf>
    <xf borderId="5" fillId="50" fontId="33" numFmtId="0" xfId="0" applyAlignment="1" applyBorder="1" applyFont="1">
      <alignment vertical="bottom"/>
    </xf>
    <xf borderId="0" fillId="50" fontId="33" numFmtId="0" xfId="0" applyAlignment="1" applyFont="1">
      <alignment vertical="bottom"/>
    </xf>
    <xf borderId="0" fillId="50" fontId="31" numFmtId="0" xfId="0" applyAlignment="1" applyFont="1">
      <alignment horizontal="center" vertical="bottom"/>
    </xf>
    <xf borderId="6" fillId="50" fontId="31" numFmtId="0" xfId="0" applyAlignment="1" applyBorder="1" applyFont="1">
      <alignment horizontal="center" vertical="bottom"/>
    </xf>
    <xf borderId="7" fillId="50" fontId="33" numFmtId="0" xfId="0" applyAlignment="1" applyBorder="1" applyFont="1">
      <alignment readingOrder="0" vertical="bottom"/>
    </xf>
    <xf borderId="8" fillId="50" fontId="33" numFmtId="0" xfId="0" applyAlignment="1" applyBorder="1" applyFont="1">
      <alignment vertical="bottom"/>
    </xf>
    <xf borderId="8" fillId="50" fontId="28" numFmtId="0" xfId="0" applyAlignment="1" applyBorder="1" applyFont="1">
      <alignment vertical="bottom"/>
    </xf>
    <xf borderId="8" fillId="50" fontId="31" numFmtId="0" xfId="0" applyAlignment="1" applyBorder="1" applyFont="1">
      <alignment readingOrder="0" vertical="bottom"/>
    </xf>
    <xf borderId="8" fillId="50" fontId="33" numFmtId="0" xfId="0" applyAlignment="1" applyBorder="1" applyFont="1">
      <alignment readingOrder="0" vertical="bottom"/>
    </xf>
    <xf borderId="7" fillId="50" fontId="33" numFmtId="0" xfId="0" applyAlignment="1" applyBorder="1" applyFont="1">
      <alignment vertical="bottom"/>
    </xf>
    <xf borderId="8" fillId="50" fontId="33" numFmtId="0" xfId="0" applyAlignment="1" applyBorder="1" applyFont="1">
      <alignment vertical="bottom"/>
    </xf>
    <xf borderId="10" fillId="32" fontId="79" numFmtId="0" xfId="0" applyAlignment="1" applyBorder="1" applyFont="1">
      <alignment horizontal="center" readingOrder="0"/>
    </xf>
    <xf borderId="1" fillId="49" fontId="28" numFmtId="0" xfId="0" applyAlignment="1" applyBorder="1" applyFont="1">
      <alignment readingOrder="0" vertical="bottom"/>
    </xf>
    <xf borderId="2" fillId="49" fontId="30" numFmtId="0" xfId="0" applyAlignment="1" applyBorder="1" applyFont="1">
      <alignment horizontal="center" readingOrder="0" vertical="bottom"/>
    </xf>
    <xf borderId="36" fillId="49" fontId="53" numFmtId="0" xfId="0" applyAlignment="1" applyBorder="1" applyFont="1">
      <alignment horizontal="center" vertical="bottom"/>
    </xf>
    <xf borderId="27" fillId="48" fontId="30" numFmtId="0" xfId="0" applyAlignment="1" applyBorder="1" applyFont="1">
      <alignment horizontal="center" vertical="bottom"/>
    </xf>
    <xf borderId="28" fillId="48" fontId="32" numFmtId="0" xfId="0" applyAlignment="1" applyBorder="1" applyFont="1">
      <alignment horizontal="center" readingOrder="0" vertical="bottom"/>
    </xf>
    <xf borderId="23" fillId="48" fontId="30" numFmtId="0" xfId="0" applyAlignment="1" applyBorder="1" applyFont="1">
      <alignment horizontal="center" vertical="bottom"/>
    </xf>
    <xf borderId="48" fillId="48" fontId="32" numFmtId="0" xfId="0" applyAlignment="1" applyBorder="1" applyFont="1">
      <alignment horizontal="center" readingOrder="0" vertical="bottom"/>
    </xf>
    <xf borderId="18" fillId="48" fontId="32" numFmtId="0" xfId="0" applyAlignment="1" applyBorder="1" applyFont="1">
      <alignment horizontal="center" readingOrder="0" vertical="bottom"/>
    </xf>
    <xf borderId="1" fillId="48" fontId="80" numFmtId="0" xfId="0" applyAlignment="1" applyBorder="1" applyFont="1">
      <alignment horizontal="center" readingOrder="0" vertical="bottom"/>
    </xf>
    <xf borderId="30" fillId="30" fontId="28" numFmtId="0" xfId="0" applyAlignment="1" applyBorder="1" applyFont="1">
      <alignment vertical="bottom"/>
    </xf>
    <xf borderId="1" fillId="30" fontId="42" numFmtId="0" xfId="0" applyAlignment="1" applyBorder="1" applyFont="1">
      <alignment horizontal="center" readingOrder="0" vertical="bottom"/>
    </xf>
    <xf borderId="31" fillId="30" fontId="31" numFmtId="0" xfId="0" applyAlignment="1" applyBorder="1" applyFont="1">
      <alignment horizontal="center" vertical="bottom"/>
    </xf>
    <xf borderId="36" fillId="30" fontId="53" numFmtId="0" xfId="0" applyAlignment="1" applyBorder="1" applyFont="1">
      <alignment horizontal="center" vertical="bottom"/>
    </xf>
    <xf borderId="37" fillId="30" fontId="53" numFmtId="0" xfId="0" applyAlignment="1" applyBorder="1" applyFont="1">
      <alignment horizontal="center" vertical="bottom"/>
    </xf>
    <xf borderId="13" fillId="31" fontId="31" numFmtId="0" xfId="0" applyAlignment="1" applyBorder="1" applyFont="1">
      <alignment horizontal="center" vertical="bottom"/>
    </xf>
    <xf borderId="29" fillId="31" fontId="31" numFmtId="0" xfId="0" applyAlignment="1" applyBorder="1" applyFont="1">
      <alignment horizontal="center" vertical="bottom"/>
    </xf>
    <xf borderId="15" fillId="31" fontId="31" numFmtId="0" xfId="0" applyAlignment="1" applyBorder="1" applyFont="1">
      <alignment horizontal="center" vertical="bottom"/>
    </xf>
    <xf borderId="0" fillId="34" fontId="28" numFmtId="0" xfId="0" applyAlignment="1" applyFont="1">
      <alignment vertical="bottom"/>
    </xf>
    <xf borderId="0" fillId="34" fontId="31" numFmtId="0" xfId="0" applyAlignment="1" applyFont="1">
      <alignment readingOrder="0" vertical="bottom"/>
    </xf>
    <xf borderId="0" fillId="34" fontId="31" numFmtId="0" xfId="0" applyAlignment="1" applyFont="1">
      <alignment vertical="bottom"/>
    </xf>
    <xf borderId="6" fillId="34" fontId="31" numFmtId="0" xfId="0" applyAlignment="1" applyBorder="1" applyFont="1">
      <alignment readingOrder="0" vertical="bottom"/>
    </xf>
    <xf borderId="8" fillId="34" fontId="31" numFmtId="0" xfId="0" applyAlignment="1" applyBorder="1" applyFont="1">
      <alignment vertical="bottom"/>
    </xf>
    <xf borderId="6" fillId="34" fontId="31" numFmtId="0" xfId="0" applyAlignment="1" applyBorder="1" applyFont="1">
      <alignment vertical="bottom"/>
    </xf>
    <xf borderId="1" fillId="33" fontId="42" numFmtId="0" xfId="0" applyAlignment="1" applyBorder="1" applyFont="1">
      <alignment horizontal="center" readingOrder="0" vertical="bottom"/>
    </xf>
    <xf borderId="33" fillId="33" fontId="32" numFmtId="0" xfId="0" applyAlignment="1" applyBorder="1" applyFont="1">
      <alignment horizontal="center" vertical="bottom"/>
    </xf>
    <xf borderId="18" fillId="33" fontId="32" numFmtId="0" xfId="0" applyAlignment="1" applyBorder="1" applyFont="1">
      <alignment horizontal="center" readingOrder="0" vertical="bottom"/>
    </xf>
    <xf borderId="13" fillId="20" fontId="31" numFmtId="0" xfId="0" applyAlignment="1" applyBorder="1" applyFont="1">
      <alignment horizontal="center" vertical="bottom"/>
    </xf>
    <xf borderId="5" fillId="20" fontId="31" numFmtId="0" xfId="0" applyAlignment="1" applyBorder="1" applyFont="1">
      <alignment vertical="bottom"/>
    </xf>
    <xf borderId="0" fillId="20" fontId="31" numFmtId="0" xfId="0" applyAlignment="1" applyFont="1">
      <alignment vertical="bottom"/>
    </xf>
    <xf borderId="6" fillId="20" fontId="31" numFmtId="0" xfId="0" applyAlignment="1" applyBorder="1" applyFont="1">
      <alignment horizontal="center" vertical="bottom"/>
    </xf>
    <xf borderId="10" fillId="33" fontId="81" numFmtId="0" xfId="0" applyAlignment="1" applyBorder="1" applyFont="1">
      <alignment horizontal="center" readingOrder="0" vertical="bottom"/>
    </xf>
    <xf borderId="1" fillId="11" fontId="28" numFmtId="0" xfId="0" applyAlignment="1" applyBorder="1" applyFont="1">
      <alignment readingOrder="0" vertical="bottom"/>
    </xf>
    <xf borderId="5" fillId="11" fontId="31" numFmtId="0" xfId="0" applyAlignment="1" applyBorder="1" applyFont="1">
      <alignment horizontal="center" readingOrder="0" vertical="bottom"/>
    </xf>
    <xf borderId="48" fillId="11" fontId="32" numFmtId="0" xfId="0" applyAlignment="1" applyBorder="1" applyFont="1">
      <alignment horizontal="center" vertical="bottom"/>
    </xf>
    <xf borderId="16" fillId="15" fontId="31" numFmtId="0" xfId="0" applyAlignment="1" applyBorder="1" applyFont="1">
      <alignment horizontal="center" readingOrder="0" vertical="bottom"/>
    </xf>
    <xf borderId="23" fillId="15" fontId="31" numFmtId="0" xfId="0" applyAlignment="1" applyBorder="1" applyFont="1">
      <alignment horizontal="center" readingOrder="0" vertical="bottom"/>
    </xf>
    <xf borderId="27" fillId="15" fontId="31" numFmtId="0" xfId="0" applyAlignment="1" applyBorder="1" applyFont="1">
      <alignment horizontal="center" vertical="bottom"/>
    </xf>
    <xf borderId="28" fillId="15" fontId="31" numFmtId="0" xfId="0" applyAlignment="1" applyBorder="1" applyFont="1">
      <alignment horizontal="center" vertical="bottom"/>
    </xf>
    <xf borderId="0" fillId="12" fontId="33" numFmtId="0" xfId="0" applyAlignment="1" applyFont="1">
      <alignment readingOrder="0" vertical="bottom"/>
    </xf>
    <xf borderId="36" fillId="11" fontId="32" numFmtId="0" xfId="0" applyAlignment="1" applyBorder="1" applyFont="1">
      <alignment horizontal="center" readingOrder="0" vertical="bottom"/>
    </xf>
    <xf borderId="36" fillId="11" fontId="33" numFmtId="0" xfId="0" applyAlignment="1" applyBorder="1" applyFont="1">
      <alignment horizontal="center" readingOrder="0" vertical="bottom"/>
    </xf>
    <xf borderId="16" fillId="15" fontId="31" numFmtId="0" xfId="0" applyAlignment="1" applyBorder="1" applyFont="1">
      <alignment horizontal="center" vertical="bottom"/>
    </xf>
    <xf borderId="23" fillId="15" fontId="31" numFmtId="0" xfId="0" applyAlignment="1" applyBorder="1" applyFont="1">
      <alignment horizontal="center" vertical="bottom"/>
    </xf>
    <xf borderId="5" fillId="15" fontId="31" numFmtId="0" xfId="0" applyAlignment="1" applyBorder="1" applyFont="1">
      <alignment vertical="bottom"/>
    </xf>
    <xf borderId="0" fillId="15" fontId="31" numFmtId="0" xfId="0" applyAlignment="1" applyFont="1">
      <alignment vertical="bottom"/>
    </xf>
    <xf borderId="5" fillId="12" fontId="33" numFmtId="0" xfId="0" applyAlignment="1" applyBorder="1" applyFont="1">
      <alignment vertical="bottom"/>
    </xf>
    <xf borderId="0" fillId="12" fontId="33" numFmtId="0" xfId="0" applyAlignment="1" applyFont="1">
      <alignment vertical="bottom"/>
    </xf>
    <xf borderId="0" fillId="12" fontId="31" numFmtId="0" xfId="0" applyAlignment="1" applyFont="1">
      <alignment horizontal="center" vertical="bottom"/>
    </xf>
    <xf borderId="6" fillId="12" fontId="31" numFmtId="0" xfId="0" applyAlignment="1" applyBorder="1" applyFont="1">
      <alignment horizontal="center" vertical="bottom"/>
    </xf>
    <xf borderId="7" fillId="12" fontId="33" numFmtId="0" xfId="0" applyAlignment="1" applyBorder="1" applyFont="1">
      <alignment readingOrder="0" vertical="bottom"/>
    </xf>
    <xf borderId="7" fillId="12" fontId="33" numFmtId="0" xfId="0" applyAlignment="1" applyBorder="1" applyFont="1">
      <alignment vertical="bottom"/>
    </xf>
    <xf borderId="8" fillId="12" fontId="33" numFmtId="0" xfId="0" applyAlignment="1" applyBorder="1" applyFont="1">
      <alignment vertical="bottom"/>
    </xf>
    <xf borderId="10" fillId="11" fontId="82" numFmtId="0" xfId="0" applyAlignment="1" applyBorder="1" applyFont="1">
      <alignment horizontal="center" readingOrder="0"/>
    </xf>
    <xf borderId="33" fillId="11" fontId="53" numFmtId="0" xfId="0" applyAlignment="1" applyBorder="1" applyFont="1">
      <alignment horizontal="center" vertical="bottom"/>
    </xf>
    <xf borderId="48" fillId="11" fontId="53" numFmtId="0" xfId="0" applyAlignment="1" applyBorder="1" applyFont="1">
      <alignment horizontal="center" vertical="bottom"/>
    </xf>
    <xf borderId="48" fillId="11" fontId="32" numFmtId="0" xfId="0" applyAlignment="1" applyBorder="1" applyFont="1">
      <alignment horizontal="center" readingOrder="0" vertical="bottom"/>
    </xf>
    <xf borderId="18" fillId="11" fontId="32" numFmtId="0" xfId="0" applyAlignment="1" applyBorder="1" applyFont="1">
      <alignment horizontal="center" readingOrder="0" vertical="bottom"/>
    </xf>
    <xf borderId="5" fillId="12" fontId="48" numFmtId="0" xfId="0" applyAlignment="1" applyBorder="1" applyFont="1">
      <alignment readingOrder="0" vertical="bottom"/>
    </xf>
    <xf borderId="36" fillId="11" fontId="53" numFmtId="0" xfId="0" applyAlignment="1" applyBorder="1" applyFont="1">
      <alignment horizontal="center" vertical="bottom"/>
    </xf>
    <xf borderId="1" fillId="11" fontId="40" numFmtId="0" xfId="0" applyAlignment="1" applyBorder="1" applyFont="1">
      <alignment horizontal="center" readingOrder="0" vertical="bottom"/>
    </xf>
    <xf borderId="4" fillId="11" fontId="30" numFmtId="0" xfId="0" applyAlignment="1" applyBorder="1" applyFont="1">
      <alignment horizontal="center" readingOrder="0" vertical="bottom"/>
    </xf>
    <xf borderId="0" fillId="11" fontId="30" numFmtId="0" xfId="0" applyAlignment="1" applyFont="1">
      <alignment horizontal="center" readingOrder="0" vertical="bottom"/>
    </xf>
    <xf borderId="6" fillId="11" fontId="30" numFmtId="0" xfId="0" applyAlignment="1" applyBorder="1" applyFont="1">
      <alignment horizontal="center" readingOrder="0" vertical="bottom"/>
    </xf>
    <xf borderId="23" fillId="11" fontId="30" numFmtId="0" xfId="0" applyAlignment="1" applyBorder="1" applyFont="1">
      <alignment horizontal="center" readingOrder="0" vertical="bottom"/>
    </xf>
    <xf borderId="23" fillId="11" fontId="32" numFmtId="0" xfId="0" applyAlignment="1" applyBorder="1" applyFont="1">
      <alignment horizontal="center" vertical="bottom"/>
    </xf>
    <xf borderId="27" fillId="11" fontId="32" numFmtId="0" xfId="0" applyAlignment="1" applyBorder="1" applyFont="1">
      <alignment horizontal="center" vertical="bottom"/>
    </xf>
    <xf borderId="31" fillId="10" fontId="28" numFmtId="0" xfId="0" applyAlignment="1" applyBorder="1" applyFont="1">
      <alignment vertical="bottom"/>
    </xf>
    <xf borderId="0" fillId="10" fontId="28" numFmtId="0" xfId="0" applyAlignment="1" applyFont="1">
      <alignment horizontal="center" vertical="bottom"/>
    </xf>
    <xf borderId="6" fillId="10" fontId="28" numFmtId="0" xfId="0" applyAlignment="1" applyBorder="1" applyFont="1">
      <alignment horizontal="center" vertical="bottom"/>
    </xf>
    <xf borderId="0" fillId="10" fontId="31" numFmtId="0" xfId="0" applyAlignment="1" applyFont="1">
      <alignment horizontal="left" readingOrder="0" vertical="bottom"/>
    </xf>
    <xf borderId="35" fillId="10" fontId="28" numFmtId="0" xfId="0" applyAlignment="1" applyBorder="1" applyFont="1">
      <alignment vertical="bottom"/>
    </xf>
    <xf borderId="8" fillId="10" fontId="31" numFmtId="0" xfId="0" applyAlignment="1" applyBorder="1" applyFont="1">
      <alignment horizontal="left" readingOrder="0" vertical="bottom"/>
    </xf>
    <xf borderId="30" fillId="42" fontId="46" numFmtId="0" xfId="0" applyAlignment="1" applyBorder="1" applyFont="1">
      <alignment vertical="bottom"/>
    </xf>
    <xf borderId="30" fillId="27" fontId="31" numFmtId="0" xfId="0" applyAlignment="1" applyBorder="1" applyFont="1">
      <alignment readingOrder="0" vertical="bottom"/>
    </xf>
    <xf borderId="9" fillId="27" fontId="31" numFmtId="0" xfId="0" applyAlignment="1" applyBorder="1" applyFont="1">
      <alignment vertical="bottom"/>
    </xf>
    <xf borderId="33" fillId="42" fontId="53" numFmtId="0" xfId="0" applyAlignment="1" applyBorder="1" applyFont="1">
      <alignment horizontal="center" vertical="bottom"/>
    </xf>
    <xf borderId="48" fillId="42" fontId="32" numFmtId="0" xfId="0" applyAlignment="1" applyBorder="1" applyFont="1">
      <alignment horizontal="center" readingOrder="0" vertical="bottom"/>
    </xf>
    <xf borderId="18" fillId="42" fontId="32" numFmtId="0" xfId="0" applyAlignment="1" applyBorder="1" applyFont="1">
      <alignment horizontal="center" readingOrder="0" vertical="bottom"/>
    </xf>
    <xf borderId="48" fillId="42" fontId="53" numFmtId="0" xfId="0" applyAlignment="1" applyBorder="1" applyFont="1">
      <alignment horizontal="center" readingOrder="0" vertical="bottom"/>
    </xf>
    <xf borderId="18" fillId="42" fontId="53" numFmtId="0" xfId="0" applyAlignment="1" applyBorder="1" applyFont="1">
      <alignment horizontal="center" readingOrder="0" vertical="bottom"/>
    </xf>
    <xf borderId="36" fillId="23" fontId="32" numFmtId="0" xfId="0" applyAlignment="1" applyBorder="1" applyFont="1">
      <alignment horizontal="center" vertical="bottom"/>
    </xf>
    <xf borderId="33" fillId="23" fontId="32" numFmtId="0" xfId="0" applyAlignment="1" applyBorder="1" applyFont="1">
      <alignment horizontal="center" vertical="bottom"/>
    </xf>
    <xf borderId="37" fillId="23" fontId="32" numFmtId="0" xfId="0" applyAlignment="1" applyBorder="1" applyFont="1">
      <alignment horizontal="center" vertical="bottom"/>
    </xf>
    <xf borderId="34" fillId="23" fontId="32" numFmtId="0" xfId="0" applyAlignment="1" applyBorder="1" applyFont="1">
      <alignment horizontal="center" readingOrder="0" vertical="bottom"/>
    </xf>
    <xf borderId="9" fillId="23" fontId="32" numFmtId="0" xfId="0" applyAlignment="1" applyBorder="1" applyFont="1">
      <alignment horizontal="center" readingOrder="0" vertical="bottom"/>
    </xf>
    <xf borderId="0" fillId="24" fontId="31" numFmtId="0" xfId="0" applyAlignment="1" applyFont="1">
      <alignment readingOrder="0" vertical="bottom"/>
    </xf>
    <xf borderId="5" fillId="25" fontId="33" numFmtId="0" xfId="0" applyAlignment="1" applyBorder="1" applyFont="1">
      <alignment readingOrder="0" vertical="bottom"/>
    </xf>
    <xf borderId="10" fillId="23" fontId="83" numFmtId="0" xfId="0" applyAlignment="1" applyBorder="1" applyFont="1">
      <alignment horizontal="center" readingOrder="0" vertical="bottom"/>
    </xf>
    <xf borderId="33" fillId="43" fontId="32" numFmtId="0" xfId="0" applyAlignment="1" applyBorder="1" applyFont="1">
      <alignment horizontal="center" vertical="bottom"/>
    </xf>
    <xf borderId="34" fillId="43" fontId="32" numFmtId="0" xfId="0" applyAlignment="1" applyBorder="1" applyFont="1">
      <alignment horizontal="center" readingOrder="0" vertical="bottom"/>
    </xf>
    <xf borderId="9" fillId="43" fontId="32" numFmtId="0" xfId="0" applyAlignment="1" applyBorder="1" applyFont="1">
      <alignment horizontal="center" readingOrder="0" vertical="bottom"/>
    </xf>
    <xf borderId="37" fillId="43" fontId="32" numFmtId="0" xfId="0" applyAlignment="1" applyBorder="1" applyFont="1">
      <alignment horizontal="center" vertical="bottom"/>
    </xf>
    <xf borderId="36" fillId="43" fontId="53" numFmtId="0" xfId="0" applyAlignment="1" applyBorder="1" applyFont="1">
      <alignment horizontal="center" readingOrder="0" vertical="bottom"/>
    </xf>
    <xf borderId="6" fillId="45" fontId="31" numFmtId="0" xfId="0" applyAlignment="1" applyBorder="1" applyFont="1">
      <alignment readingOrder="0" vertical="bottom"/>
    </xf>
    <xf borderId="1" fillId="48" fontId="28" numFmtId="0" xfId="0" applyAlignment="1" applyBorder="1" applyFont="1">
      <alignment vertical="bottom"/>
    </xf>
    <xf borderId="1" fillId="48" fontId="71" numFmtId="0" xfId="0" applyAlignment="1" applyBorder="1" applyFont="1">
      <alignment horizontal="center" readingOrder="0" vertical="bottom"/>
    </xf>
    <xf borderId="5" fillId="48" fontId="31" numFmtId="0" xfId="0" applyAlignment="1" applyBorder="1" applyFont="1">
      <alignment horizontal="center" vertical="bottom"/>
    </xf>
    <xf borderId="36" fillId="48" fontId="32" numFmtId="0" xfId="0" applyAlignment="1" applyBorder="1" applyFont="1">
      <alignment horizontal="center" vertical="bottom"/>
    </xf>
    <xf borderId="37" fillId="48" fontId="32" numFmtId="0" xfId="0" applyAlignment="1" applyBorder="1" applyFont="1">
      <alignment horizontal="center" vertical="bottom"/>
    </xf>
    <xf borderId="37" fillId="48" fontId="32" numFmtId="0" xfId="0" applyAlignment="1" applyBorder="1" applyFont="1">
      <alignment horizontal="center" readingOrder="0" vertical="bottom"/>
    </xf>
    <xf borderId="5" fillId="20" fontId="31" numFmtId="0" xfId="0" applyAlignment="1" applyBorder="1" applyFont="1">
      <alignment horizontal="center" readingOrder="0" vertical="bottom"/>
    </xf>
    <xf borderId="37" fillId="48" fontId="53" numFmtId="0" xfId="0" applyAlignment="1" applyBorder="1" applyFont="1">
      <alignment horizontal="center" vertical="bottom"/>
    </xf>
    <xf borderId="33" fillId="48" fontId="32" numFmtId="0" xfId="0" applyAlignment="1" applyBorder="1" applyFont="1">
      <alignment horizontal="center" vertical="bottom"/>
    </xf>
    <xf borderId="34" fillId="48" fontId="32" numFmtId="0" xfId="0" applyAlignment="1" applyBorder="1" applyFont="1">
      <alignment horizontal="center" readingOrder="0" vertical="bottom"/>
    </xf>
    <xf borderId="9" fillId="48" fontId="32" numFmtId="0" xfId="0" applyAlignment="1" applyBorder="1" applyFont="1">
      <alignment horizontal="center" readingOrder="0" vertical="bottom"/>
    </xf>
    <xf borderId="5" fillId="42" fontId="28" numFmtId="0" xfId="0" applyAlignment="1" applyBorder="1" applyFont="1">
      <alignment vertical="bottom"/>
    </xf>
    <xf borderId="0" fillId="42" fontId="30" numFmtId="0" xfId="0" applyAlignment="1" applyFont="1">
      <alignment horizontal="center" readingOrder="0" vertical="bottom"/>
    </xf>
    <xf borderId="27" fillId="42" fontId="32" numFmtId="0" xfId="0" applyAlignment="1" applyBorder="1" applyFont="1">
      <alignment horizontal="center" vertical="bottom"/>
    </xf>
    <xf borderId="24" fillId="42" fontId="33" numFmtId="0" xfId="0" applyAlignment="1" applyBorder="1" applyFont="1">
      <alignment horizontal="center" vertical="bottom"/>
    </xf>
    <xf borderId="24" fillId="42" fontId="32" numFmtId="0" xfId="0" applyAlignment="1" applyBorder="1" applyFont="1">
      <alignment horizontal="center" vertical="bottom"/>
    </xf>
    <xf borderId="13" fillId="5" fontId="31" numFmtId="0" xfId="0" applyAlignment="1" applyBorder="1" applyFont="1">
      <alignment horizontal="center" vertical="bottom"/>
    </xf>
    <xf borderId="29" fillId="5" fontId="31" numFmtId="0" xfId="0" applyAlignment="1" applyBorder="1" applyFont="1">
      <alignment horizontal="center" vertical="bottom"/>
    </xf>
    <xf borderId="15" fillId="5" fontId="31" numFmtId="0" xfId="0" applyAlignment="1" applyBorder="1" applyFont="1">
      <alignment horizontal="center" vertical="bottom"/>
    </xf>
    <xf borderId="7" fillId="27" fontId="33" numFmtId="0" xfId="0" applyAlignment="1" applyBorder="1" applyFont="1">
      <alignment readingOrder="0" vertical="bottom"/>
    </xf>
    <xf borderId="36" fillId="42" fontId="53" numFmtId="0" xfId="0" applyAlignment="1" applyBorder="1" applyFont="1">
      <alignment horizontal="center" vertical="bottom"/>
    </xf>
    <xf borderId="37" fillId="42" fontId="32" numFmtId="0" xfId="0" applyAlignment="1" applyBorder="1" applyFont="1">
      <alignment horizontal="center" readingOrder="0" vertical="bottom"/>
    </xf>
    <xf borderId="1" fillId="24" fontId="29" numFmtId="0" xfId="0" applyAlignment="1" applyBorder="1" applyFont="1">
      <alignment horizontal="center" readingOrder="0" vertical="bottom"/>
    </xf>
    <xf borderId="27" fillId="24" fontId="32" numFmtId="0" xfId="0" applyAlignment="1" applyBorder="1" applyFont="1">
      <alignment horizontal="center" vertical="bottom"/>
    </xf>
    <xf borderId="24" fillId="24" fontId="32" numFmtId="0" xfId="0" applyAlignment="1" applyBorder="1" applyFont="1">
      <alignment horizontal="center" vertical="bottom"/>
    </xf>
    <xf borderId="27" fillId="24" fontId="53" numFmtId="0" xfId="0" applyAlignment="1" applyBorder="1" applyFont="1">
      <alignment horizontal="center" vertical="bottom"/>
    </xf>
    <xf borderId="10" fillId="24" fontId="84" numFmtId="0" xfId="0" applyAlignment="1" applyBorder="1" applyFont="1">
      <alignment horizontal="center" readingOrder="0" vertical="bottom"/>
    </xf>
    <xf borderId="27" fillId="30" fontId="53" numFmtId="0" xfId="0" applyAlignment="1" applyBorder="1" applyFont="1">
      <alignment horizontal="center" vertical="bottom"/>
    </xf>
    <xf borderId="27" fillId="30" fontId="32" numFmtId="0" xfId="0" applyAlignment="1" applyBorder="1" applyFont="1">
      <alignment horizontal="center" vertical="bottom"/>
    </xf>
    <xf borderId="24" fillId="30" fontId="32" numFmtId="0" xfId="0" applyAlignment="1" applyBorder="1" applyFont="1">
      <alignment horizontal="center" vertical="bottom"/>
    </xf>
    <xf borderId="24" fillId="30" fontId="53" numFmtId="0" xfId="0" applyAlignment="1" applyBorder="1" applyFont="1">
      <alignment horizontal="center" vertical="bottom"/>
    </xf>
    <xf borderId="50" fillId="31" fontId="31" numFmtId="0" xfId="0" applyAlignment="1" applyBorder="1" applyFont="1">
      <alignment horizontal="center" vertical="bottom"/>
    </xf>
    <xf borderId="27" fillId="31" fontId="31" numFmtId="0" xfId="0" applyAlignment="1" applyBorder="1" applyFont="1">
      <alignment horizontal="center" vertical="bottom"/>
    </xf>
    <xf borderId="28" fillId="31" fontId="31" numFmtId="0" xfId="0" applyAlignment="1" applyBorder="1" applyFont="1">
      <alignment horizontal="center" vertical="bottom"/>
    </xf>
    <xf borderId="0" fillId="34" fontId="31" numFmtId="0" xfId="0" applyAlignment="1" applyFont="1">
      <alignment vertical="bottom"/>
    </xf>
    <xf borderId="6" fillId="34" fontId="31" numFmtId="0" xfId="0" applyAlignment="1" applyBorder="1" applyFont="1">
      <alignment vertical="bottom"/>
    </xf>
    <xf borderId="36" fillId="14" fontId="53" numFmtId="0" xfId="0" applyAlignment="1" applyBorder="1" applyFont="1">
      <alignment horizontal="center" vertical="bottom"/>
    </xf>
    <xf borderId="1" fillId="36" fontId="28" numFmtId="0" xfId="0" applyAlignment="1" applyBorder="1" applyFont="1">
      <alignment readingOrder="0" vertical="bottom"/>
    </xf>
    <xf borderId="5" fillId="36" fontId="31" numFmtId="0" xfId="0" applyAlignment="1" applyBorder="1" applyFont="1">
      <alignment horizontal="center" readingOrder="0" vertical="bottom"/>
    </xf>
    <xf borderId="36" fillId="36" fontId="32" numFmtId="0" xfId="0" applyAlignment="1" applyBorder="1" applyFont="1">
      <alignment horizontal="center" vertical="bottom"/>
    </xf>
    <xf borderId="23" fillId="36" fontId="32" numFmtId="0" xfId="0" applyAlignment="1" applyBorder="1" applyFont="1">
      <alignment horizontal="center" vertical="bottom"/>
    </xf>
    <xf borderId="36" fillId="36" fontId="33" numFmtId="0" xfId="0" applyAlignment="1" applyBorder="1" applyFont="1">
      <alignment horizontal="center" vertical="bottom"/>
    </xf>
    <xf borderId="50" fillId="39" fontId="31" numFmtId="0" xfId="0" applyAlignment="1" applyBorder="1" applyFont="1">
      <alignment horizontal="center" readingOrder="0"/>
    </xf>
    <xf borderId="27" fillId="39" fontId="31" numFmtId="0" xfId="0" applyAlignment="1" applyBorder="1" applyFont="1">
      <alignment horizontal="center" readingOrder="0"/>
    </xf>
    <xf borderId="28" fillId="39" fontId="31" numFmtId="0" xfId="0" applyAlignment="1" applyBorder="1" applyFont="1">
      <alignment horizontal="center" readingOrder="0"/>
    </xf>
    <xf borderId="5" fillId="39" fontId="31" numFmtId="0" xfId="0" applyAlignment="1" applyBorder="1" applyFont="1">
      <alignment readingOrder="0"/>
    </xf>
    <xf borderId="0" fillId="39" fontId="31" numFmtId="0" xfId="0" applyAlignment="1" applyFont="1">
      <alignment readingOrder="0"/>
    </xf>
    <xf borderId="0" fillId="39" fontId="31" numFmtId="0" xfId="0" applyAlignment="1" applyFont="1">
      <alignment horizontal="center" readingOrder="0"/>
    </xf>
    <xf borderId="6" fillId="39" fontId="31" numFmtId="0" xfId="0" applyAlignment="1" applyBorder="1" applyFont="1">
      <alignment horizontal="center" readingOrder="0"/>
    </xf>
    <xf borderId="5" fillId="40" fontId="33" numFmtId="0" xfId="0" applyAlignment="1" applyBorder="1" applyFont="1">
      <alignment readingOrder="0"/>
    </xf>
    <xf borderId="0" fillId="40" fontId="33" numFmtId="0" xfId="0" applyFont="1"/>
    <xf borderId="0" fillId="40" fontId="31" numFmtId="0" xfId="0" applyAlignment="1" applyFont="1">
      <alignment horizontal="center" readingOrder="0"/>
    </xf>
    <xf borderId="6" fillId="40" fontId="31" numFmtId="0" xfId="0" applyAlignment="1" applyBorder="1" applyFont="1">
      <alignment horizontal="center" readingOrder="0"/>
    </xf>
    <xf borderId="7" fillId="40" fontId="33" numFmtId="0" xfId="0" applyAlignment="1" applyBorder="1" applyFont="1">
      <alignment readingOrder="0"/>
    </xf>
    <xf borderId="8" fillId="40" fontId="33" numFmtId="0" xfId="0" applyBorder="1" applyFont="1"/>
    <xf borderId="8" fillId="40" fontId="31" numFmtId="0" xfId="0" applyBorder="1" applyFont="1"/>
    <xf borderId="8" fillId="40" fontId="31" numFmtId="0" xfId="0" applyAlignment="1" applyBorder="1" applyFont="1">
      <alignment readingOrder="0"/>
    </xf>
    <xf borderId="5" fillId="36" fontId="28" numFmtId="0" xfId="0" applyAlignment="1" applyBorder="1" applyFont="1">
      <alignment readingOrder="0" vertical="bottom"/>
    </xf>
    <xf borderId="48" fillId="36" fontId="32" numFmtId="0" xfId="0" applyAlignment="1" applyBorder="1" applyFont="1">
      <alignment horizontal="center" readingOrder="0" vertical="bottom"/>
    </xf>
    <xf borderId="18" fillId="36" fontId="32" numFmtId="0" xfId="0" applyAlignment="1" applyBorder="1" applyFont="1">
      <alignment horizontal="center" readingOrder="0" vertical="bottom"/>
    </xf>
    <xf borderId="0" fillId="40" fontId="33" numFmtId="0" xfId="0" applyAlignment="1" applyFont="1">
      <alignment readingOrder="0"/>
    </xf>
    <xf borderId="8" fillId="40" fontId="33" numFmtId="0" xfId="0" applyAlignment="1" applyBorder="1" applyFont="1">
      <alignment readingOrder="0"/>
    </xf>
    <xf borderId="10" fillId="41" fontId="85" numFmtId="0" xfId="0" applyAlignment="1" applyBorder="1" applyFont="1">
      <alignment horizontal="center" readingOrder="0"/>
    </xf>
    <xf borderId="23" fillId="5" fontId="32" numFmtId="0" xfId="0" applyAlignment="1" applyBorder="1" applyFont="1">
      <alignment horizontal="center" vertical="bottom"/>
    </xf>
    <xf borderId="48" fillId="5" fontId="32" numFmtId="0" xfId="0" applyAlignment="1" applyBorder="1" applyFont="1">
      <alignment horizontal="center" readingOrder="0" vertical="bottom"/>
    </xf>
    <xf borderId="18" fillId="5" fontId="32" numFmtId="0" xfId="0" applyAlignment="1" applyBorder="1" applyFont="1">
      <alignment horizontal="center" readingOrder="0" vertical="bottom"/>
    </xf>
    <xf borderId="36" fillId="5" fontId="33" numFmtId="0" xfId="0" applyAlignment="1" applyBorder="1" applyFont="1">
      <alignment horizontal="center" vertical="bottom"/>
    </xf>
    <xf borderId="50" fillId="27" fontId="31" numFmtId="0" xfId="0" applyAlignment="1" applyBorder="1" applyFont="1">
      <alignment horizontal="center" readingOrder="0"/>
    </xf>
    <xf borderId="27" fillId="27" fontId="31" numFmtId="0" xfId="0" applyAlignment="1" applyBorder="1" applyFont="1">
      <alignment horizontal="center" readingOrder="0"/>
    </xf>
    <xf borderId="28" fillId="27" fontId="31" numFmtId="0" xfId="0" applyAlignment="1" applyBorder="1" applyFont="1">
      <alignment horizontal="center" readingOrder="0"/>
    </xf>
    <xf borderId="5" fillId="5" fontId="28" numFmtId="0" xfId="0" applyAlignment="1" applyBorder="1" applyFont="1">
      <alignment readingOrder="0" vertical="bottom"/>
    </xf>
    <xf borderId="36" fillId="5" fontId="32" numFmtId="0" xfId="0" applyAlignment="1" applyBorder="1" applyFont="1">
      <alignment horizontal="center" readingOrder="0" vertical="bottom"/>
    </xf>
    <xf borderId="33" fillId="5" fontId="53" numFmtId="0" xfId="0" applyAlignment="1" applyBorder="1" applyFont="1">
      <alignment horizontal="center" vertical="bottom"/>
    </xf>
    <xf borderId="48" fillId="5" fontId="53" numFmtId="0" xfId="0" applyAlignment="1" applyBorder="1" applyFont="1">
      <alignment horizontal="center" readingOrder="0" vertical="bottom"/>
    </xf>
    <xf borderId="18" fillId="5" fontId="53" numFmtId="0" xfId="0" applyAlignment="1" applyBorder="1" applyFont="1">
      <alignment horizontal="center" readingOrder="0" vertical="bottom"/>
    </xf>
    <xf borderId="36" fillId="5" fontId="53" numFmtId="0" xfId="0" applyAlignment="1" applyBorder="1" applyFont="1">
      <alignment horizontal="center" vertical="bottom"/>
    </xf>
    <xf borderId="0" fillId="2" fontId="31" numFmtId="0" xfId="0" applyFont="1"/>
    <xf borderId="0" fillId="2" fontId="31" numFmtId="0" xfId="0" applyAlignment="1" applyFont="1">
      <alignment readingOrder="0"/>
    </xf>
    <xf borderId="6" fillId="2" fontId="31" numFmtId="0" xfId="0" applyAlignment="1" applyBorder="1" applyFont="1">
      <alignment readingOrder="0"/>
    </xf>
    <xf borderId="0" fillId="0" fontId="28" numFmtId="0" xfId="0" applyAlignment="1" applyFont="1">
      <alignment readingOrder="0" vertical="bottom"/>
    </xf>
    <xf borderId="51" fillId="23" fontId="28" numFmtId="0" xfId="0" applyAlignment="1" applyBorder="1" applyFont="1">
      <alignment readingOrder="0" vertical="bottom"/>
    </xf>
    <xf borderId="1" fillId="23" fontId="29" numFmtId="0" xfId="0" applyAlignment="1" applyBorder="1" applyFont="1">
      <alignment horizontal="center" readingOrder="0" vertical="bottom"/>
    </xf>
    <xf borderId="52" fillId="0" fontId="12" numFmtId="0" xfId="0" applyBorder="1" applyFont="1"/>
    <xf borderId="1" fillId="23" fontId="28" numFmtId="0" xfId="0" applyAlignment="1" applyBorder="1" applyFont="1">
      <alignment readingOrder="0" vertical="bottom"/>
    </xf>
    <xf borderId="53" fillId="0" fontId="12" numFmtId="0" xfId="0" applyBorder="1" applyFont="1"/>
    <xf borderId="5" fillId="23" fontId="31" numFmtId="0" xfId="0" applyAlignment="1" applyBorder="1" applyFont="1">
      <alignment horizontal="center" readingOrder="0" vertical="bottom"/>
    </xf>
    <xf borderId="27" fillId="23" fontId="32" numFmtId="0" xfId="0" applyAlignment="1" applyBorder="1" applyFont="1">
      <alignment horizontal="center" vertical="bottom"/>
    </xf>
    <xf borderId="24" fillId="23" fontId="33" numFmtId="0" xfId="0" applyAlignment="1" applyBorder="1" applyFont="1">
      <alignment horizontal="center" vertical="bottom"/>
    </xf>
    <xf borderId="24" fillId="23" fontId="32" numFmtId="0" xfId="0" applyAlignment="1" applyBorder="1" applyFont="1">
      <alignment horizontal="center" vertical="bottom"/>
    </xf>
    <xf borderId="13" fillId="24" fontId="31" numFmtId="0" xfId="0" applyAlignment="1" applyBorder="1" applyFont="1">
      <alignment horizontal="center" vertical="bottom"/>
    </xf>
    <xf borderId="29" fillId="24" fontId="31" numFmtId="0" xfId="0" applyAlignment="1" applyBorder="1" applyFont="1">
      <alignment horizontal="center" vertical="bottom"/>
    </xf>
    <xf borderId="5" fillId="24" fontId="31" numFmtId="0" xfId="0" applyAlignment="1" applyBorder="1" applyFont="1">
      <alignment vertical="bottom"/>
    </xf>
    <xf borderId="0" fillId="24" fontId="31" numFmtId="0" xfId="0" applyAlignment="1" applyFont="1">
      <alignment vertical="bottom"/>
    </xf>
    <xf borderId="0" fillId="24" fontId="31" numFmtId="0" xfId="0" applyAlignment="1" applyFont="1">
      <alignment horizontal="center" vertical="bottom"/>
    </xf>
    <xf borderId="6" fillId="24" fontId="31" numFmtId="0" xfId="0" applyAlignment="1" applyBorder="1" applyFont="1">
      <alignment horizontal="center" vertical="bottom"/>
    </xf>
    <xf borderId="5" fillId="25" fontId="33" numFmtId="0" xfId="0" applyAlignment="1" applyBorder="1" applyFont="1">
      <alignment vertical="bottom"/>
    </xf>
    <xf borderId="0" fillId="25" fontId="31" numFmtId="0" xfId="0" applyAlignment="1" applyFont="1">
      <alignment horizontal="center" vertical="bottom"/>
    </xf>
    <xf borderId="6" fillId="25" fontId="31" numFmtId="0" xfId="0" applyAlignment="1" applyBorder="1" applyFont="1">
      <alignment horizontal="center" vertical="bottom"/>
    </xf>
    <xf borderId="7" fillId="25" fontId="33" numFmtId="0" xfId="0" applyAlignment="1" applyBorder="1" applyFont="1">
      <alignment vertical="bottom"/>
    </xf>
    <xf borderId="10" fillId="23" fontId="86" numFmtId="0" xfId="0" applyAlignment="1" applyBorder="1" applyFont="1">
      <alignment horizontal="center" readingOrder="0"/>
    </xf>
    <xf borderId="0" fillId="23" fontId="32" numFmtId="0" xfId="0" applyAlignment="1" applyFont="1">
      <alignment horizontal="center" readingOrder="0" vertical="bottom"/>
    </xf>
    <xf borderId="6" fillId="23" fontId="32" numFmtId="0" xfId="0" applyAlignment="1" applyBorder="1" applyFont="1">
      <alignment horizontal="center" readingOrder="0" vertical="bottom"/>
    </xf>
    <xf borderId="0" fillId="25" fontId="33" numFmtId="0" xfId="0" applyAlignment="1" applyFont="1">
      <alignment vertical="bottom"/>
    </xf>
    <xf borderId="8" fillId="25" fontId="33" numFmtId="0" xfId="0" applyAlignment="1" applyBorder="1" applyFont="1">
      <alignment vertical="bottom"/>
    </xf>
    <xf borderId="50" fillId="24" fontId="31" numFmtId="0" xfId="0" applyAlignment="1" applyBorder="1" applyFont="1">
      <alignment horizontal="center" vertical="bottom"/>
    </xf>
    <xf borderId="27" fillId="24" fontId="31" numFmtId="0" xfId="0" applyAlignment="1" applyBorder="1" applyFont="1">
      <alignment horizontal="center" vertical="bottom"/>
    </xf>
    <xf borderId="27" fillId="24" fontId="31" numFmtId="0" xfId="0" applyAlignment="1" applyBorder="1" applyFont="1">
      <alignment horizontal="center" vertical="bottom"/>
    </xf>
    <xf borderId="28" fillId="24" fontId="31" numFmtId="0" xfId="0" applyAlignment="1" applyBorder="1" applyFont="1">
      <alignment horizontal="center" vertical="bottom"/>
    </xf>
    <xf borderId="51" fillId="29" fontId="28" numFmtId="0" xfId="0" applyAlignment="1" applyBorder="1" applyFont="1">
      <alignment readingOrder="0" vertical="bottom"/>
    </xf>
    <xf borderId="1" fillId="29" fontId="29" numFmtId="0" xfId="0" applyAlignment="1" applyBorder="1" applyFont="1">
      <alignment horizontal="center" readingOrder="0" vertical="center"/>
    </xf>
    <xf borderId="1" fillId="29" fontId="28" numFmtId="0" xfId="0" applyAlignment="1" applyBorder="1" applyFont="1">
      <alignment readingOrder="0" vertical="bottom"/>
    </xf>
    <xf borderId="5" fillId="29" fontId="31" numFmtId="0" xfId="0" applyAlignment="1" applyBorder="1" applyFont="1">
      <alignment horizontal="center" readingOrder="0" vertical="bottom"/>
    </xf>
    <xf borderId="24" fillId="29" fontId="32" numFmtId="0" xfId="0" applyAlignment="1" applyBorder="1" applyFont="1">
      <alignment horizontal="center" vertical="bottom"/>
    </xf>
    <xf borderId="27" fillId="29" fontId="32" numFmtId="0" xfId="0" applyAlignment="1" applyBorder="1" applyFont="1">
      <alignment horizontal="center" vertical="bottom"/>
    </xf>
    <xf borderId="13" fillId="30" fontId="31" numFmtId="0" xfId="0" applyAlignment="1" applyBorder="1" applyFont="1">
      <alignment horizontal="center" vertical="bottom"/>
    </xf>
    <xf borderId="29" fillId="30" fontId="31" numFmtId="0" xfId="0" applyAlignment="1" applyBorder="1" applyFont="1">
      <alignment horizontal="center" vertical="bottom"/>
    </xf>
    <xf borderId="29" fillId="30" fontId="31" numFmtId="0" xfId="0" applyAlignment="1" applyBorder="1" applyFont="1">
      <alignment horizontal="center" vertical="bottom"/>
    </xf>
    <xf borderId="15" fillId="30" fontId="31" numFmtId="0" xfId="0" applyAlignment="1" applyBorder="1" applyFont="1">
      <alignment horizontal="center" vertical="bottom"/>
    </xf>
    <xf borderId="0" fillId="30" fontId="31" numFmtId="0" xfId="0" applyAlignment="1" applyFont="1">
      <alignment vertical="bottom"/>
    </xf>
    <xf borderId="0" fillId="30" fontId="31" numFmtId="0" xfId="0" applyAlignment="1" applyFont="1">
      <alignment horizontal="center" vertical="bottom"/>
    </xf>
    <xf borderId="6" fillId="30" fontId="31" numFmtId="0" xfId="0" applyAlignment="1" applyBorder="1" applyFont="1">
      <alignment horizontal="center" readingOrder="0" vertical="bottom"/>
    </xf>
    <xf borderId="6" fillId="30" fontId="31" numFmtId="0" xfId="0" applyAlignment="1" applyBorder="1" applyFont="1">
      <alignment horizontal="center" vertical="bottom"/>
    </xf>
    <xf borderId="5" fillId="30" fontId="31" numFmtId="0" xfId="0" applyAlignment="1" applyBorder="1" applyFont="1">
      <alignment vertical="bottom"/>
    </xf>
    <xf borderId="5" fillId="31" fontId="33" numFmtId="0" xfId="0" applyAlignment="1" applyBorder="1" applyFont="1">
      <alignment vertical="bottom"/>
    </xf>
    <xf borderId="7" fillId="31" fontId="33" numFmtId="0" xfId="0" applyAlignment="1" applyBorder="1" applyFont="1">
      <alignment readingOrder="0" vertical="bottom"/>
    </xf>
    <xf borderId="7" fillId="31" fontId="33" numFmtId="0" xfId="0" applyAlignment="1" applyBorder="1" applyFont="1">
      <alignment vertical="bottom"/>
    </xf>
    <xf borderId="8" fillId="31" fontId="31" numFmtId="0" xfId="0" applyAlignment="1" applyBorder="1" applyFont="1">
      <alignment vertical="bottom"/>
    </xf>
    <xf borderId="51" fillId="20" fontId="28" numFmtId="0" xfId="0" applyAlignment="1" applyBorder="1" applyFont="1">
      <alignment readingOrder="0" vertical="bottom"/>
    </xf>
    <xf borderId="1" fillId="20" fontId="29" numFmtId="0" xfId="0" applyAlignment="1" applyBorder="1" applyFont="1">
      <alignment horizontal="center" readingOrder="0" vertical="center"/>
    </xf>
    <xf borderId="1" fillId="20" fontId="28" numFmtId="0" xfId="0" applyAlignment="1" applyBorder="1" applyFont="1">
      <alignment readingOrder="0" vertical="bottom"/>
    </xf>
    <xf borderId="24" fillId="20" fontId="32" numFmtId="0" xfId="0" applyAlignment="1" applyBorder="1" applyFont="1">
      <alignment horizontal="center" vertical="bottom"/>
    </xf>
    <xf borderId="27" fillId="20" fontId="32" numFmtId="0" xfId="0" applyAlignment="1" applyBorder="1" applyFont="1">
      <alignment horizontal="center" vertical="bottom"/>
    </xf>
    <xf borderId="23" fillId="20" fontId="32" numFmtId="0" xfId="0" applyAlignment="1" applyBorder="1" applyFont="1">
      <alignment horizontal="center" readingOrder="0" vertical="bottom"/>
    </xf>
    <xf borderId="18" fillId="20" fontId="32" numFmtId="0" xfId="0" applyAlignment="1" applyBorder="1" applyFont="1">
      <alignment horizontal="center" readingOrder="0" vertical="bottom"/>
    </xf>
    <xf borderId="50" fillId="21" fontId="31" numFmtId="0" xfId="0" applyAlignment="1" applyBorder="1" applyFont="1">
      <alignment horizontal="center" vertical="bottom"/>
    </xf>
    <xf borderId="27" fillId="21" fontId="31" numFmtId="0" xfId="0" applyAlignment="1" applyBorder="1" applyFont="1">
      <alignment horizontal="center" vertical="bottom"/>
    </xf>
    <xf borderId="27" fillId="21" fontId="31" numFmtId="0" xfId="0" applyAlignment="1" applyBorder="1" applyFont="1">
      <alignment horizontal="center" vertical="bottom"/>
    </xf>
    <xf borderId="28" fillId="21" fontId="31" numFmtId="0" xfId="0" applyAlignment="1" applyBorder="1" applyFont="1">
      <alignment horizontal="center" vertical="bottom"/>
    </xf>
    <xf borderId="24" fillId="20" fontId="53" numFmtId="0" xfId="0" applyAlignment="1" applyBorder="1" applyFont="1">
      <alignment horizontal="center" vertical="bottom"/>
    </xf>
    <xf borderId="23" fillId="20" fontId="32" numFmtId="0" xfId="0" applyAlignment="1" applyBorder="1" applyFont="1">
      <alignment horizontal="center" vertical="bottom"/>
    </xf>
    <xf borderId="16" fillId="21" fontId="31" numFmtId="0" xfId="0" applyAlignment="1" applyBorder="1" applyFont="1">
      <alignment horizontal="center" vertical="bottom"/>
    </xf>
    <xf borderId="23" fillId="21" fontId="31" numFmtId="0" xfId="0" applyAlignment="1" applyBorder="1" applyFont="1">
      <alignment horizontal="center" vertical="bottom"/>
    </xf>
    <xf borderId="51" fillId="4" fontId="28" numFmtId="0" xfId="0" applyAlignment="1" applyBorder="1" applyFont="1">
      <alignment readingOrder="0" vertical="bottom"/>
    </xf>
    <xf borderId="1" fillId="4" fontId="29" numFmtId="0" xfId="0" applyAlignment="1" applyBorder="1" applyFont="1">
      <alignment horizontal="center" readingOrder="0" vertical="center"/>
    </xf>
    <xf borderId="1" fillId="4" fontId="28" numFmtId="0" xfId="0" applyAlignment="1" applyBorder="1" applyFont="1">
      <alignment readingOrder="0" vertical="bottom"/>
    </xf>
    <xf borderId="2" fillId="4" fontId="30" numFmtId="0" xfId="0" applyAlignment="1" applyBorder="1" applyFont="1">
      <alignment horizontal="center" readingOrder="0" vertical="bottom"/>
    </xf>
    <xf borderId="49" fillId="4" fontId="30" numFmtId="0" xfId="0" applyAlignment="1" applyBorder="1" applyFont="1">
      <alignment horizontal="center" readingOrder="0" vertical="bottom"/>
    </xf>
    <xf borderId="5" fillId="4" fontId="31" numFmtId="0" xfId="0" applyAlignment="1" applyBorder="1" applyFont="1">
      <alignment horizontal="center" readingOrder="0" vertical="bottom"/>
    </xf>
    <xf borderId="24" fillId="4" fontId="32" numFmtId="0" xfId="0" applyAlignment="1" applyBorder="1" applyFont="1">
      <alignment horizontal="center" vertical="bottom"/>
    </xf>
    <xf borderId="36" fillId="4" fontId="32" numFmtId="0" xfId="0" applyAlignment="1" applyBorder="1" applyFont="1">
      <alignment horizontal="center" vertical="bottom"/>
    </xf>
    <xf borderId="27" fillId="4" fontId="32" numFmtId="0" xfId="0" applyAlignment="1" applyBorder="1" applyFont="1">
      <alignment horizontal="center" vertical="bottom"/>
    </xf>
    <xf borderId="24" fillId="4" fontId="53" numFmtId="0" xfId="0" applyAlignment="1" applyBorder="1" applyFont="1">
      <alignment horizontal="center" vertical="bottom"/>
    </xf>
    <xf borderId="50" fillId="15" fontId="31" numFmtId="0" xfId="0" applyAlignment="1" applyBorder="1" applyFont="1">
      <alignment horizontal="center" vertical="bottom"/>
    </xf>
    <xf borderId="27" fillId="15" fontId="31" numFmtId="0" xfId="0" applyAlignment="1" applyBorder="1" applyFont="1">
      <alignment horizontal="center" vertical="bottom"/>
    </xf>
    <xf borderId="8" fillId="12" fontId="31" numFmtId="0" xfId="0" applyAlignment="1" applyBorder="1" applyFont="1">
      <alignment vertical="bottom"/>
    </xf>
    <xf borderId="33" fillId="4" fontId="32" numFmtId="0" xfId="0" applyAlignment="1" applyBorder="1" applyFont="1">
      <alignment horizontal="center" vertical="bottom"/>
    </xf>
    <xf borderId="48" fillId="4" fontId="32" numFmtId="0" xfId="0" applyAlignment="1" applyBorder="1" applyFont="1">
      <alignment horizontal="center" readingOrder="0" vertical="bottom"/>
    </xf>
    <xf borderId="18" fillId="4" fontId="32" numFmtId="0" xfId="0" applyAlignment="1" applyBorder="1" applyFont="1">
      <alignment horizontal="center" readingOrder="0" vertical="bottom"/>
    </xf>
    <xf borderId="10" fillId="6" fontId="87" numFmtId="0" xfId="0" applyAlignment="1" applyBorder="1" applyFont="1">
      <alignment horizontal="center" readingOrder="0"/>
    </xf>
    <xf borderId="51" fillId="33" fontId="28" numFmtId="0" xfId="0" applyAlignment="1" applyBorder="1" applyFont="1">
      <alignment readingOrder="0" vertical="bottom"/>
    </xf>
    <xf borderId="49" fillId="33" fontId="30" numFmtId="0" xfId="0" applyAlignment="1" applyBorder="1" applyFont="1">
      <alignment horizontal="center" readingOrder="0" vertical="bottom"/>
    </xf>
    <xf borderId="0" fillId="33" fontId="32" numFmtId="0" xfId="0" applyAlignment="1" applyFont="1">
      <alignment horizontal="center" readingOrder="0" vertical="bottom"/>
    </xf>
    <xf borderId="6" fillId="33" fontId="32" numFmtId="0" xfId="0" applyAlignment="1" applyBorder="1" applyFont="1">
      <alignment horizontal="center" readingOrder="0" vertical="bottom"/>
    </xf>
    <xf borderId="50" fillId="26" fontId="31" numFmtId="0" xfId="0" applyAlignment="1" applyBorder="1" applyFont="1">
      <alignment horizontal="center" vertical="bottom"/>
    </xf>
    <xf borderId="27" fillId="26" fontId="31" numFmtId="0" xfId="0" applyAlignment="1" applyBorder="1" applyFont="1">
      <alignment horizontal="center" vertical="bottom"/>
    </xf>
    <xf borderId="0" fillId="0" fontId="88" numFmtId="0" xfId="0" applyAlignment="1" applyFont="1">
      <alignment horizontal="center" shrinkToFit="0" vertical="center" wrapText="1"/>
    </xf>
    <xf borderId="0" fillId="0" fontId="89" numFmtId="0" xfId="0" applyAlignment="1" applyFont="1">
      <alignment horizontal="center" readingOrder="0" shrinkToFit="0" vertical="center" wrapText="1"/>
    </xf>
    <xf borderId="54" fillId="11" fontId="90" numFmtId="0" xfId="0" applyAlignment="1" applyBorder="1" applyFont="1">
      <alignment horizontal="center" readingOrder="0" shrinkToFit="0" vertical="center" wrapText="1"/>
    </xf>
    <xf borderId="55" fillId="0" fontId="12" numFmtId="0" xfId="0" applyBorder="1" applyFont="1"/>
    <xf borderId="56" fillId="0" fontId="12" numFmtId="0" xfId="0" applyBorder="1" applyFont="1"/>
    <xf borderId="57" fillId="11" fontId="88" numFmtId="0" xfId="0" applyAlignment="1" applyBorder="1" applyFont="1">
      <alignment horizontal="center" shrinkToFit="0" vertical="center" wrapText="1"/>
    </xf>
    <xf borderId="33" fillId="11" fontId="88" numFmtId="0" xfId="0" applyAlignment="1" applyBorder="1" applyFont="1">
      <alignment horizontal="center" shrinkToFit="0" vertical="center" wrapText="1"/>
    </xf>
    <xf borderId="58" fillId="0" fontId="12" numFmtId="0" xfId="0" applyBorder="1" applyFont="1"/>
    <xf borderId="59" fillId="0" fontId="12" numFmtId="0" xfId="0" applyBorder="1" applyFont="1"/>
    <xf borderId="0" fillId="0" fontId="91" numFmtId="0" xfId="0" applyAlignment="1" applyFont="1">
      <alignment horizontal="center" readingOrder="0" shrinkToFit="0" vertical="center" wrapText="1"/>
    </xf>
    <xf borderId="60" fillId="11" fontId="91" numFmtId="0" xfId="0" applyAlignment="1" applyBorder="1" applyFont="1">
      <alignment horizontal="center" readingOrder="0" shrinkToFit="0" vertical="center" wrapText="1"/>
    </xf>
    <xf borderId="36" fillId="11" fontId="92" numFmtId="0" xfId="0" applyAlignment="1" applyBorder="1" applyFont="1">
      <alignment horizontal="center" readingOrder="0" shrinkToFit="0" vertical="center" wrapText="1"/>
    </xf>
    <xf borderId="27" fillId="0" fontId="12" numFmtId="0" xfId="0" applyBorder="1" applyFont="1"/>
    <xf borderId="61" fillId="0" fontId="12" numFmtId="0" xfId="0" applyBorder="1" applyFont="1"/>
    <xf borderId="62" fillId="0" fontId="12" numFmtId="0" xfId="0" applyBorder="1" applyFont="1"/>
    <xf borderId="36" fillId="11" fontId="93" numFmtId="0" xfId="0" applyAlignment="1" applyBorder="1" applyFont="1">
      <alignment horizontal="center" readingOrder="0" shrinkToFit="0" vertical="center" wrapText="1"/>
    </xf>
    <xf borderId="60" fillId="0" fontId="12" numFmtId="0" xfId="0" applyBorder="1" applyFont="1"/>
    <xf borderId="33" fillId="11" fontId="93" numFmtId="0" xfId="0" applyAlignment="1" applyBorder="1" applyFont="1">
      <alignment horizontal="center" readingOrder="0" shrinkToFit="0" vertical="center" wrapText="1"/>
    </xf>
    <xf borderId="60" fillId="9" fontId="91" numFmtId="0" xfId="0" applyAlignment="1" applyBorder="1" applyFont="1">
      <alignment horizontal="center" readingOrder="0" shrinkToFit="0" vertical="center" wrapText="1"/>
    </xf>
    <xf borderId="33" fillId="9" fontId="91" numFmtId="0" xfId="0" applyAlignment="1" applyBorder="1" applyFont="1">
      <alignment horizontal="center" readingOrder="0" shrinkToFit="0" vertical="center" wrapText="1"/>
    </xf>
    <xf borderId="24" fillId="9" fontId="91" numFmtId="0" xfId="0" applyAlignment="1" applyBorder="1" applyFont="1">
      <alignment horizontal="center" readingOrder="0" shrinkToFit="0" vertical="center" wrapText="1"/>
    </xf>
    <xf borderId="58" fillId="9" fontId="91" numFmtId="0" xfId="0" applyAlignment="1" applyBorder="1" applyFont="1">
      <alignment horizontal="center" readingOrder="0" shrinkToFit="0" vertical="center" wrapText="1"/>
    </xf>
    <xf borderId="59" fillId="9" fontId="91" numFmtId="0" xfId="0" applyAlignment="1" applyBorder="1" applyFont="1">
      <alignment horizontal="center" readingOrder="0" shrinkToFit="0" vertical="center" wrapText="1"/>
    </xf>
    <xf borderId="46" fillId="9" fontId="91" numFmtId="0" xfId="0" applyAlignment="1" applyBorder="1" applyFont="1">
      <alignment horizontal="center" readingOrder="0" shrinkToFit="0" vertical="center" wrapText="1"/>
    </xf>
    <xf borderId="0" fillId="9" fontId="88" numFmtId="0" xfId="0" applyAlignment="1" applyFont="1">
      <alignment horizontal="center" readingOrder="0" shrinkToFit="0" vertical="center" wrapText="1"/>
    </xf>
    <xf borderId="22" fillId="9" fontId="88" numFmtId="0" xfId="0" applyAlignment="1" applyBorder="1" applyFont="1">
      <alignment horizontal="center" readingOrder="0" shrinkToFit="0" vertical="center" wrapText="1"/>
    </xf>
    <xf borderId="41" fillId="9" fontId="88" numFmtId="0" xfId="0" applyAlignment="1" applyBorder="1" applyFont="1">
      <alignment horizontal="center" readingOrder="0" shrinkToFit="0" vertical="center" wrapText="1"/>
    </xf>
    <xf borderId="60" fillId="10" fontId="91" numFmtId="0" xfId="0" applyAlignment="1" applyBorder="1" applyFont="1">
      <alignment horizontal="center" readingOrder="0" shrinkToFit="0" vertical="center" wrapText="1"/>
    </xf>
    <xf borderId="46" fillId="10" fontId="94" numFmtId="0" xfId="0" applyAlignment="1" applyBorder="1" applyFont="1">
      <alignment horizontal="center" readingOrder="0" shrinkToFit="0" vertical="center" wrapText="1"/>
    </xf>
    <xf borderId="0" fillId="10" fontId="88" numFmtId="0" xfId="0" applyAlignment="1" applyFont="1">
      <alignment horizontal="center" readingOrder="0" shrinkToFit="0" vertical="center" wrapText="1"/>
    </xf>
    <xf borderId="22" fillId="10" fontId="88" numFmtId="0" xfId="0" applyAlignment="1" applyBorder="1" applyFont="1">
      <alignment horizontal="center" readingOrder="0" shrinkToFit="0" vertical="center" wrapText="1"/>
    </xf>
    <xf borderId="41" fillId="10" fontId="88" numFmtId="0" xfId="0" applyAlignment="1" applyBorder="1" applyFont="1">
      <alignment horizontal="center" readingOrder="0" shrinkToFit="0" vertical="center" wrapText="1"/>
    </xf>
    <xf borderId="60" fillId="10" fontId="88" numFmtId="0" xfId="0" applyAlignment="1" applyBorder="1" applyFont="1">
      <alignment horizontal="center" shrinkToFit="0" vertical="center" wrapText="1"/>
    </xf>
    <xf borderId="63" fillId="10" fontId="88" numFmtId="0" xfId="0" applyAlignment="1" applyBorder="1" applyFont="1">
      <alignment horizontal="center" shrinkToFit="0" vertical="center" wrapText="1"/>
    </xf>
    <xf borderId="34" fillId="10" fontId="94" numFmtId="0" xfId="0" applyAlignment="1" applyBorder="1" applyFont="1">
      <alignment horizontal="center" readingOrder="0" shrinkToFit="0" vertical="center" wrapText="1"/>
    </xf>
    <xf borderId="8" fillId="10" fontId="88" numFmtId="0" xfId="0" applyAlignment="1" applyBorder="1" applyFont="1">
      <alignment horizontal="center" readingOrder="0" shrinkToFit="0" vertical="center" wrapText="1"/>
    </xf>
    <xf borderId="0" fillId="0" fontId="95" numFmtId="0" xfId="0" applyAlignment="1" applyFont="1">
      <alignment horizontal="center" readingOrder="0" shrinkToFit="0" vertical="center" wrapText="1"/>
    </xf>
    <xf borderId="64" fillId="11" fontId="96" numFmtId="0" xfId="0" applyAlignment="1" applyBorder="1" applyFont="1">
      <alignment horizontal="center" readingOrder="0" shrinkToFit="0" vertical="center" wrapText="1"/>
    </xf>
    <xf borderId="65" fillId="0" fontId="12" numFmtId="0" xfId="0" applyBorder="1" applyFont="1"/>
    <xf borderId="65" fillId="11" fontId="97" numFmtId="0" xfId="0" applyAlignment="1" applyBorder="1" applyFont="1">
      <alignment horizontal="center" readingOrder="0" shrinkToFit="0" vertical="center" wrapText="1"/>
    </xf>
    <xf borderId="66" fillId="0" fontId="12" numFmtId="0" xfId="0" applyBorder="1" applyFont="1"/>
    <xf borderId="0" fillId="0" fontId="98" numFmtId="0" xfId="0" applyAlignment="1" applyFont="1">
      <alignment horizontal="center" readingOrder="0" shrinkToFit="0" vertical="center" wrapText="1"/>
    </xf>
    <xf borderId="54" fillId="8" fontId="90" numFmtId="0" xfId="0" applyAlignment="1" applyBorder="1" applyFont="1">
      <alignment horizontal="center" readingOrder="0" shrinkToFit="0" vertical="center" wrapText="1"/>
    </xf>
    <xf borderId="57" fillId="8" fontId="88" numFmtId="0" xfId="0" applyAlignment="1" applyBorder="1" applyFont="1">
      <alignment horizontal="center" shrinkToFit="0" vertical="center" wrapText="1"/>
    </xf>
    <xf borderId="27" fillId="8" fontId="88" numFmtId="0" xfId="0" applyAlignment="1" applyBorder="1" applyFont="1">
      <alignment horizontal="center" shrinkToFit="0" vertical="center" wrapText="1"/>
    </xf>
    <xf borderId="36" fillId="8" fontId="88" numFmtId="0" xfId="0" applyAlignment="1" applyBorder="1" applyFont="1">
      <alignment horizontal="center" shrinkToFit="0" vertical="center" wrapText="1"/>
    </xf>
    <xf borderId="60" fillId="8" fontId="91" numFmtId="0" xfId="0" applyAlignment="1" applyBorder="1" applyFont="1">
      <alignment horizontal="center" readingOrder="0" shrinkToFit="0" vertical="center" wrapText="1"/>
    </xf>
    <xf borderId="36" fillId="8" fontId="92" numFmtId="0" xfId="0" applyAlignment="1" applyBorder="1" applyFont="1">
      <alignment horizontal="center" readingOrder="0" shrinkToFit="0" vertical="center" wrapText="1"/>
    </xf>
    <xf borderId="27" fillId="8" fontId="92" numFmtId="0" xfId="0" applyAlignment="1" applyBorder="1" applyFont="1">
      <alignment horizontal="center" readingOrder="0" shrinkToFit="0" vertical="center" wrapText="1"/>
    </xf>
    <xf borderId="36" fillId="8" fontId="88" numFmtId="0" xfId="0" applyAlignment="1" applyBorder="1" applyFont="1">
      <alignment horizontal="center" readingOrder="0" shrinkToFit="0" vertical="center" wrapText="1"/>
    </xf>
    <xf borderId="27" fillId="8" fontId="88" numFmtId="0" xfId="0" applyAlignment="1" applyBorder="1" applyFont="1">
      <alignment horizontal="center" readingOrder="0" shrinkToFit="0" vertical="center" wrapText="1"/>
    </xf>
    <xf borderId="60" fillId="12" fontId="91" numFmtId="0" xfId="0" applyAlignment="1" applyBorder="1" applyFont="1">
      <alignment horizontal="center" readingOrder="0" shrinkToFit="0" vertical="center" wrapText="1"/>
    </xf>
    <xf borderId="33" fillId="12" fontId="91" numFmtId="0" xfId="0" applyAlignment="1" applyBorder="1" applyFont="1">
      <alignment horizontal="center" readingOrder="0" shrinkToFit="0" vertical="center" wrapText="1"/>
    </xf>
    <xf borderId="24" fillId="12" fontId="91" numFmtId="0" xfId="0" applyAlignment="1" applyBorder="1" applyFont="1">
      <alignment horizontal="center" readingOrder="0" shrinkToFit="0" vertical="center" wrapText="1"/>
    </xf>
    <xf borderId="58" fillId="12" fontId="91" numFmtId="0" xfId="0" applyAlignment="1" applyBorder="1" applyFont="1">
      <alignment horizontal="center" readingOrder="0" shrinkToFit="0" vertical="center" wrapText="1"/>
    </xf>
    <xf borderId="59" fillId="12" fontId="91" numFmtId="0" xfId="0" applyAlignment="1" applyBorder="1" applyFont="1">
      <alignment horizontal="center" readingOrder="0" shrinkToFit="0" vertical="center" wrapText="1"/>
    </xf>
    <xf borderId="46" fillId="12" fontId="91" numFmtId="0" xfId="0" applyAlignment="1" applyBorder="1" applyFont="1">
      <alignment horizontal="center" readingOrder="0" shrinkToFit="0" vertical="center" wrapText="1"/>
    </xf>
    <xf borderId="0" fillId="12" fontId="88" numFmtId="0" xfId="0" applyAlignment="1" applyFont="1">
      <alignment horizontal="center" readingOrder="0" shrinkToFit="0" vertical="center" wrapText="1"/>
    </xf>
    <xf borderId="22" fillId="12" fontId="88" numFmtId="0" xfId="0" applyAlignment="1" applyBorder="1" applyFont="1">
      <alignment horizontal="center" readingOrder="0" shrinkToFit="0" vertical="center" wrapText="1"/>
    </xf>
    <xf borderId="0" fillId="12" fontId="91" numFmtId="0" xfId="0" applyAlignment="1" applyFont="1">
      <alignment horizontal="center" readingOrder="0" shrinkToFit="0" vertical="center" wrapText="1"/>
    </xf>
    <xf borderId="41" fillId="12" fontId="88" numFmtId="0" xfId="0" applyAlignment="1" applyBorder="1" applyFont="1">
      <alignment horizontal="center" readingOrder="0" shrinkToFit="0" vertical="center" wrapText="1"/>
    </xf>
    <xf borderId="60" fillId="13" fontId="91" numFmtId="0" xfId="0" applyAlignment="1" applyBorder="1" applyFont="1">
      <alignment horizontal="center" readingOrder="0" shrinkToFit="0" vertical="center" wrapText="1"/>
    </xf>
    <xf borderId="46" fillId="13" fontId="94" numFmtId="0" xfId="0" applyAlignment="1" applyBorder="1" applyFont="1">
      <alignment horizontal="center" readingOrder="0" shrinkToFit="0" vertical="center" wrapText="1"/>
    </xf>
    <xf borderId="0" fillId="13" fontId="88" numFmtId="0" xfId="0" applyAlignment="1" applyFont="1">
      <alignment horizontal="center" readingOrder="0" shrinkToFit="0" vertical="center" wrapText="1"/>
    </xf>
    <xf borderId="22" fillId="13" fontId="88" numFmtId="0" xfId="0" applyAlignment="1" applyBorder="1" applyFont="1">
      <alignment horizontal="center" readingOrder="0" shrinkToFit="0" vertical="center" wrapText="1"/>
    </xf>
    <xf borderId="0" fillId="13" fontId="94" numFmtId="0" xfId="0" applyAlignment="1" applyFont="1">
      <alignment horizontal="center" readingOrder="0" shrinkToFit="0" vertical="center" wrapText="1"/>
    </xf>
    <xf borderId="41" fillId="13" fontId="88" numFmtId="0" xfId="0" applyAlignment="1" applyBorder="1" applyFont="1">
      <alignment horizontal="center" readingOrder="0" shrinkToFit="0" vertical="center" wrapText="1"/>
    </xf>
    <xf borderId="60" fillId="13" fontId="88" numFmtId="0" xfId="0" applyAlignment="1" applyBorder="1" applyFont="1">
      <alignment horizontal="center" shrinkToFit="0" vertical="center" wrapText="1"/>
    </xf>
    <xf borderId="63" fillId="13" fontId="88" numFmtId="0" xfId="0" applyAlignment="1" applyBorder="1" applyFont="1">
      <alignment horizontal="center" shrinkToFit="0" vertical="center" wrapText="1"/>
    </xf>
    <xf borderId="34" fillId="13" fontId="94" numFmtId="0" xfId="0" applyAlignment="1" applyBorder="1" applyFont="1">
      <alignment horizontal="center" readingOrder="0" shrinkToFit="0" vertical="center" wrapText="1"/>
    </xf>
    <xf borderId="8" fillId="13" fontId="88" numFmtId="0" xfId="0" applyAlignment="1" applyBorder="1" applyFont="1">
      <alignment horizontal="center" readingOrder="0" shrinkToFit="0" vertical="center" wrapText="1"/>
    </xf>
    <xf borderId="8" fillId="13" fontId="94" numFmtId="0" xfId="0" applyAlignment="1" applyBorder="1" applyFont="1">
      <alignment horizontal="center" readingOrder="0" shrinkToFit="0" vertical="center" wrapText="1"/>
    </xf>
    <xf borderId="0" fillId="0" fontId="88" numFmtId="0" xfId="0" applyAlignment="1" applyFont="1">
      <alignment horizontal="center" readingOrder="0" shrinkToFit="0" vertical="center" wrapText="1"/>
    </xf>
    <xf borderId="64" fillId="8" fontId="96" numFmtId="0" xfId="0" applyAlignment="1" applyBorder="1" applyFont="1">
      <alignment horizontal="center" readingOrder="0" shrinkToFit="0" vertical="center" wrapText="1"/>
    </xf>
    <xf borderId="65" fillId="8" fontId="99" numFmtId="0" xfId="0" applyAlignment="1" applyBorder="1" applyFont="1">
      <alignment horizontal="center" readingOrder="0" shrinkToFit="0" vertical="center" wrapText="1"/>
    </xf>
    <xf borderId="1" fillId="14" fontId="90" numFmtId="0" xfId="0" applyAlignment="1" applyBorder="1" applyFont="1">
      <alignment horizontal="center" readingOrder="0" shrinkToFit="0" vertical="center" wrapText="1"/>
    </xf>
    <xf borderId="67" fillId="14" fontId="88" numFmtId="0" xfId="0" applyAlignment="1" applyBorder="1" applyFont="1">
      <alignment horizontal="center" shrinkToFit="0" vertical="center" wrapText="1"/>
    </xf>
    <xf borderId="36" fillId="14" fontId="88" numFmtId="0" xfId="0" applyAlignment="1" applyBorder="1" applyFont="1">
      <alignment horizontal="center" shrinkToFit="0" vertical="center" wrapText="1"/>
    </xf>
    <xf borderId="27" fillId="14" fontId="88" numFmtId="0" xfId="0" applyAlignment="1" applyBorder="1" applyFont="1">
      <alignment horizontal="center" shrinkToFit="0" vertical="center" wrapText="1"/>
    </xf>
    <xf borderId="24" fillId="14" fontId="88" numFmtId="0" xfId="0" applyAlignment="1" applyBorder="1" applyFont="1">
      <alignment horizontal="center" shrinkToFit="0" vertical="center" wrapText="1"/>
    </xf>
    <xf borderId="52" fillId="14" fontId="91" numFmtId="0" xfId="0" applyAlignment="1" applyBorder="1" applyFont="1">
      <alignment horizontal="center" readingOrder="0" shrinkToFit="0" vertical="center" wrapText="1"/>
    </xf>
    <xf borderId="36" fillId="14" fontId="92" numFmtId="0" xfId="0" applyAlignment="1" applyBorder="1" applyFont="1">
      <alignment horizontal="center" readingOrder="0" shrinkToFit="0" vertical="center" wrapText="1"/>
    </xf>
    <xf borderId="27" fillId="14" fontId="92" numFmtId="0" xfId="0" applyAlignment="1" applyBorder="1" applyFont="1">
      <alignment horizontal="center" readingOrder="0" shrinkToFit="0" vertical="center" wrapText="1"/>
    </xf>
    <xf borderId="36" fillId="14" fontId="88" numFmtId="0" xfId="0" applyAlignment="1" applyBorder="1" applyFont="1">
      <alignment horizontal="center" readingOrder="0" shrinkToFit="0" vertical="center" wrapText="1"/>
    </xf>
    <xf borderId="27" fillId="14" fontId="88" numFmtId="0" xfId="0" applyAlignment="1" applyBorder="1" applyFont="1">
      <alignment horizontal="center" readingOrder="0" shrinkToFit="0" vertical="center" wrapText="1"/>
    </xf>
    <xf borderId="52" fillId="15" fontId="91" numFmtId="0" xfId="0" applyAlignment="1" applyBorder="1" applyFont="1">
      <alignment horizontal="center" readingOrder="0" shrinkToFit="0" vertical="center" wrapText="1"/>
    </xf>
    <xf borderId="33" fillId="15" fontId="91" numFmtId="0" xfId="0" applyAlignment="1" applyBorder="1" applyFont="1">
      <alignment horizontal="center" readingOrder="0" shrinkToFit="0" vertical="center" wrapText="1"/>
    </xf>
    <xf borderId="24" fillId="15" fontId="91" numFmtId="0" xfId="0" applyAlignment="1" applyBorder="1" applyFont="1">
      <alignment horizontal="center" readingOrder="0" shrinkToFit="0" vertical="center" wrapText="1"/>
    </xf>
    <xf borderId="58" fillId="15" fontId="91" numFmtId="0" xfId="0" applyAlignment="1" applyBorder="1" applyFont="1">
      <alignment horizontal="center" readingOrder="0" shrinkToFit="0" vertical="center" wrapText="1"/>
    </xf>
    <xf borderId="59" fillId="15" fontId="91" numFmtId="0" xfId="0" applyAlignment="1" applyBorder="1" applyFont="1">
      <alignment horizontal="center" readingOrder="0" shrinkToFit="0" vertical="center" wrapText="1"/>
    </xf>
    <xf borderId="26" fillId="15" fontId="91" numFmtId="0" xfId="0" applyAlignment="1" applyBorder="1" applyFont="1">
      <alignment horizontal="center" readingOrder="0" shrinkToFit="0" vertical="center" wrapText="1"/>
    </xf>
    <xf borderId="46" fillId="15" fontId="91" numFmtId="0" xfId="0" applyAlignment="1" applyBorder="1" applyFont="1">
      <alignment horizontal="center" readingOrder="0" shrinkToFit="0" vertical="center" wrapText="1"/>
    </xf>
    <xf borderId="0" fillId="15" fontId="88" numFmtId="0" xfId="0" applyAlignment="1" applyFont="1">
      <alignment horizontal="center" readingOrder="0" shrinkToFit="0" vertical="center" wrapText="1"/>
    </xf>
    <xf borderId="22" fillId="15" fontId="88" numFmtId="0" xfId="0" applyAlignment="1" applyBorder="1" applyFont="1">
      <alignment horizontal="center" readingOrder="0" shrinkToFit="0" vertical="center" wrapText="1"/>
    </xf>
    <xf borderId="0" fillId="15" fontId="91" numFmtId="0" xfId="0" applyAlignment="1" applyFont="1">
      <alignment horizontal="center" readingOrder="0" shrinkToFit="0" vertical="center" wrapText="1"/>
    </xf>
    <xf borderId="41" fillId="15" fontId="88" numFmtId="0" xfId="0" applyAlignment="1" applyBorder="1" applyFont="1">
      <alignment horizontal="center" readingOrder="0" shrinkToFit="0" vertical="center" wrapText="1"/>
    </xf>
    <xf borderId="6" fillId="15" fontId="88" numFmtId="0" xfId="0" applyAlignment="1" applyBorder="1" applyFont="1">
      <alignment horizontal="center" readingOrder="0" shrinkToFit="0" vertical="center" wrapText="1"/>
    </xf>
    <xf borderId="52" fillId="12" fontId="91" numFmtId="0" xfId="0" applyAlignment="1" applyBorder="1" applyFont="1">
      <alignment horizontal="center" readingOrder="0" shrinkToFit="0" vertical="center" wrapText="1"/>
    </xf>
    <xf borderId="46" fillId="12" fontId="94" numFmtId="0" xfId="0" applyAlignment="1" applyBorder="1" applyFont="1">
      <alignment horizontal="center" readingOrder="0" shrinkToFit="0" vertical="center" wrapText="1"/>
    </xf>
    <xf borderId="0" fillId="12" fontId="94" numFmtId="0" xfId="0" applyAlignment="1" applyFont="1">
      <alignment horizontal="center" readingOrder="0" shrinkToFit="0" vertical="center" wrapText="1"/>
    </xf>
    <xf borderId="6" fillId="12" fontId="88" numFmtId="0" xfId="0" applyAlignment="1" applyBorder="1" applyFont="1">
      <alignment horizontal="center" readingOrder="0" shrinkToFit="0" vertical="center" wrapText="1"/>
    </xf>
    <xf borderId="52" fillId="12" fontId="88" numFmtId="0" xfId="0" applyAlignment="1" applyBorder="1" applyFont="1">
      <alignment horizontal="center" shrinkToFit="0" vertical="center" wrapText="1"/>
    </xf>
    <xf borderId="68" fillId="12" fontId="88" numFmtId="0" xfId="0" applyAlignment="1" applyBorder="1" applyFont="1">
      <alignment horizontal="center" shrinkToFit="0" vertical="center" wrapText="1"/>
    </xf>
    <xf borderId="34" fillId="12" fontId="94" numFmtId="0" xfId="0" applyAlignment="1" applyBorder="1" applyFont="1">
      <alignment horizontal="center" readingOrder="0" shrinkToFit="0" vertical="center" wrapText="1"/>
    </xf>
    <xf borderId="8" fillId="12" fontId="88" numFmtId="0" xfId="0" applyAlignment="1" applyBorder="1" applyFont="1">
      <alignment horizontal="center" readingOrder="0" shrinkToFit="0" vertical="center" wrapText="1"/>
    </xf>
    <xf borderId="8" fillId="12" fontId="94" numFmtId="0" xfId="0" applyAlignment="1" applyBorder="1" applyFont="1">
      <alignment horizontal="center" readingOrder="0" shrinkToFit="0" vertical="center" wrapText="1"/>
    </xf>
    <xf borderId="10" fillId="14" fontId="96" numFmtId="0" xfId="0" applyAlignment="1" applyBorder="1" applyFont="1">
      <alignment horizontal="center" readingOrder="0" shrinkToFit="0" vertical="center" wrapText="1"/>
    </xf>
    <xf borderId="21" fillId="14" fontId="100" numFmtId="0" xfId="0" applyAlignment="1" applyBorder="1" applyFont="1">
      <alignment horizontal="center" readingOrder="0" shrinkToFit="0" vertical="center" wrapText="1"/>
    </xf>
    <xf borderId="69" fillId="16" fontId="90" numFmtId="0" xfId="0" applyAlignment="1" applyBorder="1" applyFont="1">
      <alignment horizontal="center" readingOrder="0" shrinkToFit="0" vertical="center" wrapText="1"/>
    </xf>
    <xf borderId="70" fillId="0" fontId="12" numFmtId="0" xfId="0" applyBorder="1" applyFont="1"/>
    <xf borderId="71" fillId="0" fontId="12" numFmtId="0" xfId="0" applyBorder="1" applyFont="1"/>
    <xf borderId="72" fillId="16" fontId="88" numFmtId="0" xfId="0" applyAlignment="1" applyBorder="1" applyFont="1">
      <alignment horizontal="center" shrinkToFit="0" vertical="center" wrapText="1"/>
    </xf>
    <xf borderId="36" fillId="16" fontId="88" numFmtId="0" xfId="0" applyAlignment="1" applyBorder="1" applyFont="1">
      <alignment horizontal="center" shrinkToFit="0" vertical="center" wrapText="1"/>
    </xf>
    <xf borderId="0" fillId="16" fontId="88" numFmtId="0" xfId="0" applyAlignment="1" applyFont="1">
      <alignment horizontal="center" shrinkToFit="0" vertical="center" wrapText="1"/>
    </xf>
    <xf borderId="60" fillId="16" fontId="91" numFmtId="0" xfId="0" applyAlignment="1" applyBorder="1" applyFont="1">
      <alignment horizontal="center" readingOrder="0" shrinkToFit="0" vertical="center" wrapText="1"/>
    </xf>
    <xf borderId="36" fillId="16" fontId="92" numFmtId="0" xfId="0" applyAlignment="1" applyBorder="1" applyFont="1">
      <alignment horizontal="center" readingOrder="0" shrinkToFit="0" vertical="center" wrapText="1"/>
    </xf>
    <xf borderId="50" fillId="16" fontId="92" numFmtId="0" xfId="0" applyAlignment="1" applyBorder="1" applyFont="1">
      <alignment horizontal="center" readingOrder="0" shrinkToFit="0" vertical="center" wrapText="1"/>
    </xf>
    <xf borderId="36" fillId="16" fontId="88" numFmtId="0" xfId="0" applyAlignment="1" applyBorder="1" applyFont="1">
      <alignment horizontal="center" readingOrder="0" shrinkToFit="0" vertical="center" wrapText="1"/>
    </xf>
    <xf borderId="50" fillId="16" fontId="88" numFmtId="0" xfId="0" applyAlignment="1" applyBorder="1" applyFont="1">
      <alignment horizontal="center" readingOrder="0" shrinkToFit="0" vertical="center" wrapText="1"/>
    </xf>
    <xf borderId="26" fillId="9" fontId="91" numFmtId="0" xfId="0" applyAlignment="1" applyBorder="1" applyFont="1">
      <alignment horizontal="center" readingOrder="0" shrinkToFit="0" vertical="center" wrapText="1"/>
    </xf>
    <xf borderId="25" fillId="9" fontId="91" numFmtId="0" xfId="0" applyAlignment="1" applyBorder="1" applyFont="1">
      <alignment horizontal="center" readingOrder="0" shrinkToFit="0" vertical="center" wrapText="1"/>
    </xf>
    <xf borderId="24" fillId="9" fontId="91" numFmtId="0" xfId="0" applyAlignment="1" applyBorder="1" applyFont="1">
      <alignment horizontal="center" shrinkToFit="0" vertical="center" wrapText="1"/>
    </xf>
    <xf borderId="59" fillId="9" fontId="91" numFmtId="0" xfId="0" applyAlignment="1" applyBorder="1" applyFont="1">
      <alignment horizontal="center" shrinkToFit="0" vertical="center" wrapText="1"/>
    </xf>
    <xf borderId="6" fillId="9" fontId="88" numFmtId="0" xfId="0" applyAlignment="1" applyBorder="1" applyFont="1">
      <alignment horizontal="center" readingOrder="0" shrinkToFit="0" vertical="center" wrapText="1"/>
    </xf>
    <xf borderId="5" fillId="9" fontId="91" numFmtId="0" xfId="0" applyAlignment="1" applyBorder="1" applyFont="1">
      <alignment horizontal="center" readingOrder="0" shrinkToFit="0" vertical="center" wrapText="1"/>
    </xf>
    <xf borderId="0" fillId="9" fontId="88" numFmtId="0" xfId="0" applyAlignment="1" applyFont="1">
      <alignment horizontal="center" shrinkToFit="0" vertical="center" wrapText="1"/>
    </xf>
    <xf borderId="41" fillId="9" fontId="88" numFmtId="0" xfId="0" applyAlignment="1" applyBorder="1" applyFont="1">
      <alignment horizontal="center" shrinkToFit="0" vertical="center" wrapText="1"/>
    </xf>
    <xf borderId="60" fillId="15" fontId="91" numFmtId="0" xfId="0" applyAlignment="1" applyBorder="1" applyFont="1">
      <alignment horizontal="center" readingOrder="0" shrinkToFit="0" vertical="center" wrapText="1"/>
    </xf>
    <xf borderId="46" fillId="15" fontId="94" numFmtId="0" xfId="0" applyAlignment="1" applyBorder="1" applyFont="1">
      <alignment horizontal="center" readingOrder="0" shrinkToFit="0" vertical="center" wrapText="1"/>
    </xf>
    <xf borderId="5" fillId="15" fontId="94" numFmtId="0" xfId="0" applyAlignment="1" applyBorder="1" applyFont="1">
      <alignment horizontal="center" readingOrder="0" shrinkToFit="0" vertical="center" wrapText="1"/>
    </xf>
    <xf borderId="0" fillId="15" fontId="88" numFmtId="0" xfId="0" applyAlignment="1" applyFont="1">
      <alignment horizontal="center" shrinkToFit="0" vertical="center" wrapText="1"/>
    </xf>
    <xf borderId="41" fillId="15" fontId="88" numFmtId="0" xfId="0" applyAlignment="1" applyBorder="1" applyFont="1">
      <alignment horizontal="center" shrinkToFit="0" vertical="center" wrapText="1"/>
    </xf>
    <xf borderId="60" fillId="15" fontId="88" numFmtId="0" xfId="0" applyAlignment="1" applyBorder="1" applyFont="1">
      <alignment horizontal="center" shrinkToFit="0" vertical="center" wrapText="1"/>
    </xf>
    <xf borderId="63" fillId="15" fontId="88" numFmtId="0" xfId="0" applyAlignment="1" applyBorder="1" applyFont="1">
      <alignment horizontal="center" shrinkToFit="0" vertical="center" wrapText="1"/>
    </xf>
    <xf borderId="34" fillId="15" fontId="94" numFmtId="0" xfId="0" applyAlignment="1" applyBorder="1" applyFont="1">
      <alignment horizontal="center" readingOrder="0" shrinkToFit="0" vertical="center" wrapText="1"/>
    </xf>
    <xf borderId="8" fillId="15" fontId="88" numFmtId="0" xfId="0" applyAlignment="1" applyBorder="1" applyFont="1">
      <alignment horizontal="center" readingOrder="0" shrinkToFit="0" vertical="center" wrapText="1"/>
    </xf>
    <xf borderId="7" fillId="15" fontId="94" numFmtId="0" xfId="0" applyAlignment="1" applyBorder="1" applyFont="1">
      <alignment horizontal="center" readingOrder="0" shrinkToFit="0" vertical="center" wrapText="1"/>
    </xf>
    <xf borderId="64" fillId="16" fontId="96" numFmtId="0" xfId="0" applyAlignment="1" applyBorder="1" applyFont="1">
      <alignment horizontal="center" readingOrder="0" shrinkToFit="0" vertical="center" wrapText="1"/>
    </xf>
    <xf borderId="65" fillId="16" fontId="101" numFmtId="0" xfId="0" applyAlignment="1" applyBorder="1" applyFont="1">
      <alignment horizontal="center" readingOrder="0" shrinkToFit="0" vertical="center" wrapText="1"/>
    </xf>
    <xf borderId="69" fillId="6" fontId="90" numFmtId="0" xfId="0" applyAlignment="1" applyBorder="1" applyFont="1">
      <alignment horizontal="center" readingOrder="0" shrinkToFit="0" vertical="center" wrapText="1"/>
    </xf>
    <xf borderId="72" fillId="6" fontId="88" numFmtId="0" xfId="0" applyAlignment="1" applyBorder="1" applyFont="1">
      <alignment horizontal="center" shrinkToFit="0" vertical="center" wrapText="1"/>
    </xf>
    <xf borderId="36" fillId="6" fontId="88" numFmtId="0" xfId="0" applyAlignment="1" applyBorder="1" applyFont="1">
      <alignment horizontal="center" shrinkToFit="0" vertical="center" wrapText="1"/>
    </xf>
    <xf borderId="0" fillId="6" fontId="88" numFmtId="0" xfId="0" applyAlignment="1" applyFont="1">
      <alignment horizontal="center" shrinkToFit="0" vertical="center" wrapText="1"/>
    </xf>
    <xf borderId="60" fillId="6" fontId="91" numFmtId="0" xfId="0" applyAlignment="1" applyBorder="1" applyFont="1">
      <alignment horizontal="center" readingOrder="0" shrinkToFit="0" vertical="center" wrapText="1"/>
    </xf>
    <xf borderId="36" fillId="6" fontId="92" numFmtId="0" xfId="0" applyAlignment="1" applyBorder="1" applyFont="1">
      <alignment horizontal="center" readingOrder="0" shrinkToFit="0" vertical="center" wrapText="1"/>
    </xf>
    <xf borderId="50" fillId="6" fontId="92" numFmtId="0" xfId="0" applyAlignment="1" applyBorder="1" applyFont="1">
      <alignment horizontal="center" readingOrder="0" shrinkToFit="0" vertical="center" wrapText="1"/>
    </xf>
    <xf borderId="36" fillId="6" fontId="88" numFmtId="0" xfId="0" applyAlignment="1" applyBorder="1" applyFont="1">
      <alignment horizontal="center" readingOrder="0" shrinkToFit="0" vertical="center" wrapText="1"/>
    </xf>
    <xf borderId="50" fillId="6" fontId="91" numFmtId="0" xfId="0" applyAlignment="1" applyBorder="1" applyFont="1">
      <alignment horizontal="center" readingOrder="0" shrinkToFit="0" vertical="center" wrapText="1"/>
    </xf>
    <xf borderId="60" fillId="18" fontId="91" numFmtId="0" xfId="0" applyAlignment="1" applyBorder="1" applyFont="1">
      <alignment horizontal="center" readingOrder="0" shrinkToFit="0" vertical="center" wrapText="1"/>
    </xf>
    <xf borderId="33" fillId="18" fontId="91" numFmtId="0" xfId="0" applyAlignment="1" applyBorder="1" applyFont="1">
      <alignment horizontal="center" readingOrder="0" shrinkToFit="0" vertical="center" wrapText="1"/>
    </xf>
    <xf borderId="24" fillId="18" fontId="91" numFmtId="0" xfId="0" applyAlignment="1" applyBorder="1" applyFont="1">
      <alignment horizontal="center" readingOrder="0" shrinkToFit="0" vertical="center" wrapText="1"/>
    </xf>
    <xf borderId="58" fillId="18" fontId="91" numFmtId="0" xfId="0" applyAlignment="1" applyBorder="1" applyFont="1">
      <alignment horizontal="center" readingOrder="0" shrinkToFit="0" vertical="center" wrapText="1"/>
    </xf>
    <xf borderId="26" fillId="18" fontId="91" numFmtId="0" xfId="0" applyAlignment="1" applyBorder="1" applyFont="1">
      <alignment horizontal="center" readingOrder="0" shrinkToFit="0" vertical="center" wrapText="1"/>
    </xf>
    <xf borderId="25" fillId="18" fontId="91" numFmtId="0" xfId="0" applyAlignment="1" applyBorder="1" applyFont="1">
      <alignment horizontal="center" readingOrder="0" shrinkToFit="0" vertical="center" wrapText="1"/>
    </xf>
    <xf borderId="59" fillId="18" fontId="91" numFmtId="0" xfId="0" applyAlignment="1" applyBorder="1" applyFont="1">
      <alignment horizontal="center" readingOrder="0" shrinkToFit="0" vertical="center" wrapText="1"/>
    </xf>
    <xf borderId="46" fillId="18" fontId="91" numFmtId="0" xfId="0" applyAlignment="1" applyBorder="1" applyFont="1">
      <alignment horizontal="center" readingOrder="0" shrinkToFit="0" vertical="center" wrapText="1"/>
    </xf>
    <xf borderId="0" fillId="18" fontId="88" numFmtId="0" xfId="0" applyAlignment="1" applyFont="1">
      <alignment horizontal="center" readingOrder="0" shrinkToFit="0" vertical="center" wrapText="1"/>
    </xf>
    <xf borderId="22" fillId="18" fontId="88" numFmtId="0" xfId="0" applyAlignment="1" applyBorder="1" applyFont="1">
      <alignment horizontal="center" readingOrder="0" shrinkToFit="0" vertical="center" wrapText="1"/>
    </xf>
    <xf borderId="6" fillId="18" fontId="88" numFmtId="0" xfId="0" applyAlignment="1" applyBorder="1" applyFont="1">
      <alignment horizontal="center" readingOrder="0" shrinkToFit="0" vertical="center" wrapText="1"/>
    </xf>
    <xf borderId="5" fillId="18" fontId="91" numFmtId="0" xfId="0" applyAlignment="1" applyBorder="1" applyFont="1">
      <alignment horizontal="center" readingOrder="0" shrinkToFit="0" vertical="center" wrapText="1"/>
    </xf>
    <xf borderId="41" fillId="18" fontId="88" numFmtId="0" xfId="0" applyAlignment="1" applyBorder="1" applyFont="1">
      <alignment horizontal="center" readingOrder="0" shrinkToFit="0" vertical="center" wrapText="1"/>
    </xf>
    <xf borderId="60" fillId="51" fontId="91" numFmtId="0" xfId="0" applyAlignment="1" applyBorder="1" applyFill="1" applyFont="1">
      <alignment horizontal="center" readingOrder="0" shrinkToFit="0" vertical="center" wrapText="1"/>
    </xf>
    <xf borderId="46" fillId="51" fontId="94" numFmtId="0" xfId="0" applyAlignment="1" applyBorder="1" applyFont="1">
      <alignment horizontal="center" readingOrder="0" shrinkToFit="0" vertical="center" wrapText="1"/>
    </xf>
    <xf borderId="0" fillId="51" fontId="88" numFmtId="0" xfId="0" applyAlignment="1" applyFont="1">
      <alignment horizontal="center" readingOrder="0" shrinkToFit="0" vertical="center" wrapText="1"/>
    </xf>
    <xf borderId="22" fillId="51" fontId="88" numFmtId="0" xfId="0" applyAlignment="1" applyBorder="1" applyFont="1">
      <alignment horizontal="center" readingOrder="0" shrinkToFit="0" vertical="center" wrapText="1"/>
    </xf>
    <xf borderId="6" fillId="51" fontId="88" numFmtId="0" xfId="0" applyAlignment="1" applyBorder="1" applyFont="1">
      <alignment horizontal="center" readingOrder="0" shrinkToFit="0" vertical="center" wrapText="1"/>
    </xf>
    <xf borderId="5" fillId="51" fontId="94" numFmtId="0" xfId="0" applyAlignment="1" applyBorder="1" applyFont="1">
      <alignment horizontal="center" readingOrder="0" shrinkToFit="0" vertical="center" wrapText="1"/>
    </xf>
    <xf borderId="41" fillId="51" fontId="88" numFmtId="0" xfId="0" applyAlignment="1" applyBorder="1" applyFont="1">
      <alignment horizontal="center" readingOrder="0" shrinkToFit="0" vertical="center" wrapText="1"/>
    </xf>
    <xf borderId="60" fillId="51" fontId="88" numFmtId="0" xfId="0" applyAlignment="1" applyBorder="1" applyFont="1">
      <alignment horizontal="center" shrinkToFit="0" vertical="center" wrapText="1"/>
    </xf>
    <xf borderId="63" fillId="51" fontId="88" numFmtId="0" xfId="0" applyAlignment="1" applyBorder="1" applyFont="1">
      <alignment horizontal="center" shrinkToFit="0" vertical="center" wrapText="1"/>
    </xf>
    <xf borderId="34" fillId="51" fontId="94" numFmtId="0" xfId="0" applyAlignment="1" applyBorder="1" applyFont="1">
      <alignment horizontal="center" readingOrder="0" shrinkToFit="0" vertical="center" wrapText="1"/>
    </xf>
    <xf borderId="8" fillId="51" fontId="88" numFmtId="0" xfId="0" applyAlignment="1" applyBorder="1" applyFont="1">
      <alignment horizontal="center" readingOrder="0" shrinkToFit="0" vertical="center" wrapText="1"/>
    </xf>
    <xf borderId="7" fillId="51" fontId="94" numFmtId="0" xfId="0" applyAlignment="1" applyBorder="1" applyFont="1">
      <alignment horizontal="center" readingOrder="0" shrinkToFit="0" vertical="center" wrapText="1"/>
    </xf>
    <xf borderId="64" fillId="18" fontId="96" numFmtId="0" xfId="0" applyAlignment="1" applyBorder="1" applyFont="1">
      <alignment horizontal="center" readingOrder="0" shrinkToFit="0" vertical="center" wrapText="1"/>
    </xf>
    <xf borderId="65" fillId="18" fontId="102" numFmtId="0" xfId="0" applyAlignment="1" applyBorder="1" applyFont="1">
      <alignment horizontal="center" readingOrder="0" shrinkToFit="0" vertical="center" wrapText="1"/>
    </xf>
    <xf borderId="0" fillId="0" fontId="95" numFmtId="0" xfId="0" applyAlignment="1" applyFont="1">
      <alignment horizontal="center" shrinkToFit="0" vertical="center" wrapText="1"/>
    </xf>
    <xf borderId="13" fillId="20" fontId="90" numFmtId="0" xfId="0" applyAlignment="1" applyBorder="1" applyFont="1">
      <alignment horizontal="center" readingOrder="0" shrinkToFit="0" vertical="center" wrapText="1"/>
    </xf>
    <xf borderId="29" fillId="0" fontId="12" numFmtId="0" xfId="0" applyBorder="1" applyFont="1"/>
    <xf borderId="15" fillId="0" fontId="12" numFmtId="0" xfId="0" applyBorder="1" applyFont="1"/>
    <xf borderId="67" fillId="20" fontId="88" numFmtId="0" xfId="0" applyAlignment="1" applyBorder="1" applyFont="1">
      <alignment horizontal="center" shrinkToFit="0" vertical="center" wrapText="1"/>
    </xf>
    <xf borderId="36" fillId="20" fontId="88" numFmtId="0" xfId="0" applyAlignment="1" applyBorder="1" applyFont="1">
      <alignment horizontal="center" shrinkToFit="0" vertical="center" wrapText="1"/>
    </xf>
    <xf borderId="0" fillId="0" fontId="91" numFmtId="0" xfId="0" applyAlignment="1" applyFont="1">
      <alignment horizontal="center" shrinkToFit="0" vertical="center" wrapText="1"/>
    </xf>
    <xf borderId="52" fillId="20" fontId="91" numFmtId="0" xfId="0" applyAlignment="1" applyBorder="1" applyFont="1">
      <alignment horizontal="center" shrinkToFit="0" vertical="center" wrapText="1"/>
    </xf>
    <xf borderId="36" fillId="20" fontId="92" numFmtId="0" xfId="0" applyAlignment="1" applyBorder="1" applyFont="1">
      <alignment horizontal="center" readingOrder="0" shrinkToFit="0" vertical="center" wrapText="1"/>
    </xf>
    <xf borderId="36" fillId="20" fontId="88" numFmtId="0" xfId="0" applyAlignment="1" applyBorder="1" applyFont="1">
      <alignment horizontal="center" readingOrder="0" shrinkToFit="0" vertical="center" wrapText="1"/>
    </xf>
    <xf borderId="52" fillId="21" fontId="91" numFmtId="0" xfId="0" applyAlignment="1" applyBorder="1" applyFont="1">
      <alignment horizontal="center" shrinkToFit="0" vertical="center" wrapText="1"/>
    </xf>
    <xf borderId="33" fillId="21" fontId="91" numFmtId="0" xfId="0" applyAlignment="1" applyBorder="1" applyFont="1">
      <alignment horizontal="center" readingOrder="0" shrinkToFit="0" vertical="center" wrapText="1"/>
    </xf>
    <xf borderId="24" fillId="21" fontId="91" numFmtId="0" xfId="0" applyAlignment="1" applyBorder="1" applyFont="1">
      <alignment horizontal="center" shrinkToFit="0" vertical="center" wrapText="1"/>
    </xf>
    <xf borderId="58" fillId="21" fontId="91" numFmtId="0" xfId="0" applyAlignment="1" applyBorder="1" applyFont="1">
      <alignment horizontal="center" shrinkToFit="0" vertical="center" wrapText="1"/>
    </xf>
    <xf borderId="26" fillId="21" fontId="91" numFmtId="0" xfId="0" applyAlignment="1" applyBorder="1" applyFont="1">
      <alignment horizontal="center" shrinkToFit="0" vertical="center" wrapText="1"/>
    </xf>
    <xf borderId="46" fillId="21" fontId="91" numFmtId="0" xfId="0" applyAlignment="1" applyBorder="1" applyFont="1">
      <alignment horizontal="center" readingOrder="0" shrinkToFit="0" vertical="center" wrapText="1"/>
    </xf>
    <xf borderId="0" fillId="21" fontId="88" numFmtId="0" xfId="0" applyAlignment="1" applyFont="1">
      <alignment horizontal="center" readingOrder="0" shrinkToFit="0" vertical="center" wrapText="1"/>
    </xf>
    <xf borderId="0" fillId="21" fontId="88" numFmtId="0" xfId="0" applyAlignment="1" applyFont="1">
      <alignment horizontal="center" shrinkToFit="0" vertical="center" wrapText="1"/>
    </xf>
    <xf borderId="22" fillId="21" fontId="88" numFmtId="0" xfId="0" applyAlignment="1" applyBorder="1" applyFont="1">
      <alignment horizontal="center" shrinkToFit="0" vertical="center" wrapText="1"/>
    </xf>
    <xf borderId="46" fillId="21" fontId="91" numFmtId="0" xfId="0" applyAlignment="1" applyBorder="1" applyFont="1">
      <alignment horizontal="center" shrinkToFit="0" vertical="center" wrapText="1"/>
    </xf>
    <xf borderId="6" fillId="21" fontId="88" numFmtId="0" xfId="0" applyAlignment="1" applyBorder="1" applyFont="1">
      <alignment horizontal="center" shrinkToFit="0" vertical="center" wrapText="1"/>
    </xf>
    <xf borderId="22" fillId="21" fontId="88" numFmtId="0" xfId="0" applyAlignment="1" applyBorder="1" applyFont="1">
      <alignment horizontal="center" readingOrder="0" shrinkToFit="0" vertical="center" wrapText="1"/>
    </xf>
    <xf borderId="52" fillId="22" fontId="91" numFmtId="0" xfId="0" applyAlignment="1" applyBorder="1" applyFont="1">
      <alignment horizontal="center" shrinkToFit="0" vertical="center" wrapText="1"/>
    </xf>
    <xf borderId="46" fillId="22" fontId="94" numFmtId="0" xfId="0" applyAlignment="1" applyBorder="1" applyFont="1">
      <alignment horizontal="center" readingOrder="0" shrinkToFit="0" vertical="center" wrapText="1"/>
    </xf>
    <xf borderId="0" fillId="22" fontId="88" numFmtId="0" xfId="0" applyAlignment="1" applyFont="1">
      <alignment horizontal="center" readingOrder="0" shrinkToFit="0" vertical="center" wrapText="1"/>
    </xf>
    <xf borderId="0" fillId="22" fontId="88" numFmtId="0" xfId="0" applyAlignment="1" applyFont="1">
      <alignment horizontal="center" shrinkToFit="0" vertical="center" wrapText="1"/>
    </xf>
    <xf borderId="22" fillId="22" fontId="88" numFmtId="0" xfId="0" applyAlignment="1" applyBorder="1" applyFont="1">
      <alignment horizontal="center" readingOrder="0" shrinkToFit="0" vertical="center" wrapText="1"/>
    </xf>
    <xf borderId="22" fillId="22" fontId="88" numFmtId="0" xfId="0" applyAlignment="1" applyBorder="1" applyFont="1">
      <alignment horizontal="center" shrinkToFit="0" vertical="center" wrapText="1"/>
    </xf>
    <xf borderId="6" fillId="22" fontId="88" numFmtId="0" xfId="0" applyAlignment="1" applyBorder="1" applyFont="1">
      <alignment horizontal="center" shrinkToFit="0" vertical="center" wrapText="1"/>
    </xf>
    <xf borderId="52" fillId="22" fontId="88" numFmtId="0" xfId="0" applyAlignment="1" applyBorder="1" applyFont="1">
      <alignment horizontal="center" shrinkToFit="0" vertical="center" wrapText="1"/>
    </xf>
    <xf borderId="68" fillId="22" fontId="88" numFmtId="0" xfId="0" applyAlignment="1" applyBorder="1" applyFont="1">
      <alignment horizontal="center" shrinkToFit="0" vertical="center" wrapText="1"/>
    </xf>
    <xf borderId="34" fillId="22" fontId="94" numFmtId="0" xfId="0" applyAlignment="1" applyBorder="1" applyFont="1">
      <alignment horizontal="center" readingOrder="0" shrinkToFit="0" vertical="center" wrapText="1"/>
    </xf>
    <xf borderId="8" fillId="22" fontId="88" numFmtId="0" xfId="0" applyAlignment="1" applyBorder="1" applyFont="1">
      <alignment horizontal="center" readingOrder="0" shrinkToFit="0" vertical="center" wrapText="1"/>
    </xf>
    <xf borderId="10" fillId="20" fontId="96" numFmtId="0" xfId="0" applyAlignment="1" applyBorder="1" applyFont="1">
      <alignment horizontal="center" readingOrder="0" shrinkToFit="0" vertical="center" wrapText="1"/>
    </xf>
    <xf borderId="21" fillId="20" fontId="103" numFmtId="0" xfId="0" applyAlignment="1" applyBorder="1" applyFont="1">
      <alignment horizontal="center" readingOrder="0" shrinkToFit="0" vertical="center" wrapText="1"/>
    </xf>
    <xf borderId="13" fillId="23" fontId="90" numFmtId="0" xfId="0" applyAlignment="1" applyBorder="1" applyFont="1">
      <alignment horizontal="center" readingOrder="0" shrinkToFit="0" vertical="center" wrapText="1"/>
    </xf>
    <xf borderId="67" fillId="23" fontId="88" numFmtId="0" xfId="0" applyAlignment="1" applyBorder="1" applyFont="1">
      <alignment horizontal="center" shrinkToFit="0" vertical="center" wrapText="1"/>
    </xf>
    <xf borderId="33" fillId="23" fontId="88" numFmtId="0" xfId="0" applyAlignment="1" applyBorder="1" applyFont="1">
      <alignment horizontal="center" shrinkToFit="0" vertical="center" wrapText="1"/>
    </xf>
    <xf borderId="24" fillId="23" fontId="88" numFmtId="0" xfId="0" applyAlignment="1" applyBorder="1" applyFont="1">
      <alignment horizontal="center" shrinkToFit="0" vertical="center" wrapText="1"/>
    </xf>
    <xf borderId="52" fillId="23" fontId="91" numFmtId="0" xfId="0" applyAlignment="1" applyBorder="1" applyFont="1">
      <alignment horizontal="center" shrinkToFit="0" vertical="center" wrapText="1"/>
    </xf>
    <xf borderId="36" fillId="23" fontId="92" numFmtId="0" xfId="0" applyAlignment="1" applyBorder="1" applyFont="1">
      <alignment horizontal="center" readingOrder="0" shrinkToFit="0" vertical="center" wrapText="1"/>
    </xf>
    <xf borderId="27" fillId="23" fontId="92" numFmtId="0" xfId="0" applyAlignment="1" applyBorder="1" applyFont="1">
      <alignment horizontal="center" readingOrder="0" shrinkToFit="0" vertical="center" wrapText="1"/>
    </xf>
    <xf borderId="36" fillId="23" fontId="88" numFmtId="0" xfId="0" applyAlignment="1" applyBorder="1" applyFont="1">
      <alignment horizontal="center" readingOrder="0" shrinkToFit="0" vertical="center" wrapText="1"/>
    </xf>
    <xf borderId="27" fillId="23" fontId="88" numFmtId="0" xfId="0" applyAlignment="1" applyBorder="1" applyFont="1">
      <alignment horizontal="center" readingOrder="0" shrinkToFit="0" vertical="center" wrapText="1"/>
    </xf>
    <xf borderId="52" fillId="24" fontId="91" numFmtId="0" xfId="0" applyAlignment="1" applyBorder="1" applyFont="1">
      <alignment horizontal="center" shrinkToFit="0" vertical="center" wrapText="1"/>
    </xf>
    <xf borderId="33" fillId="24" fontId="91" numFmtId="0" xfId="0" applyAlignment="1" applyBorder="1" applyFont="1">
      <alignment horizontal="center" readingOrder="0" shrinkToFit="0" vertical="center" wrapText="1"/>
    </xf>
    <xf borderId="24" fillId="24" fontId="91" numFmtId="0" xfId="0" applyAlignment="1" applyBorder="1" applyFont="1">
      <alignment horizontal="center" shrinkToFit="0" vertical="center" wrapText="1"/>
    </xf>
    <xf borderId="58" fillId="24" fontId="91" numFmtId="0" xfId="0" applyAlignment="1" applyBorder="1" applyFont="1">
      <alignment horizontal="center" shrinkToFit="0" vertical="center" wrapText="1"/>
    </xf>
    <xf borderId="26" fillId="24" fontId="91" numFmtId="0" xfId="0" applyAlignment="1" applyBorder="1" applyFont="1">
      <alignment horizontal="center" shrinkToFit="0" vertical="center" wrapText="1"/>
    </xf>
    <xf borderId="24" fillId="24" fontId="91" numFmtId="0" xfId="0" applyAlignment="1" applyBorder="1" applyFont="1">
      <alignment horizontal="center" readingOrder="0" shrinkToFit="0" vertical="center" wrapText="1"/>
    </xf>
    <xf borderId="46" fillId="24" fontId="91" numFmtId="0" xfId="0" applyAlignment="1" applyBorder="1" applyFont="1">
      <alignment horizontal="center" readingOrder="0" shrinkToFit="0" vertical="center" wrapText="1"/>
    </xf>
    <xf borderId="0" fillId="24" fontId="88" numFmtId="0" xfId="0" applyAlignment="1" applyFont="1">
      <alignment horizontal="center" readingOrder="0" shrinkToFit="0" vertical="center" wrapText="1"/>
    </xf>
    <xf borderId="0" fillId="24" fontId="88" numFmtId="0" xfId="0" applyAlignment="1" applyFont="1">
      <alignment horizontal="center" shrinkToFit="0" vertical="center" wrapText="1"/>
    </xf>
    <xf borderId="22" fillId="24" fontId="88" numFmtId="0" xfId="0" applyAlignment="1" applyBorder="1" applyFont="1">
      <alignment horizontal="center" shrinkToFit="0" vertical="center" wrapText="1"/>
    </xf>
    <xf borderId="6" fillId="24" fontId="88" numFmtId="0" xfId="0" applyAlignment="1" applyBorder="1" applyFont="1">
      <alignment horizontal="center" readingOrder="0" shrinkToFit="0" vertical="center" wrapText="1"/>
    </xf>
    <xf borderId="0" fillId="24" fontId="91" numFmtId="0" xfId="0" applyAlignment="1" applyFont="1">
      <alignment horizontal="center" readingOrder="0" shrinkToFit="0" vertical="center" wrapText="1"/>
    </xf>
    <xf borderId="6" fillId="24" fontId="88" numFmtId="0" xfId="0" applyAlignment="1" applyBorder="1" applyFont="1">
      <alignment horizontal="center" shrinkToFit="0" vertical="center" wrapText="1"/>
    </xf>
    <xf borderId="22" fillId="24" fontId="88" numFmtId="0" xfId="0" applyAlignment="1" applyBorder="1" applyFont="1">
      <alignment horizontal="center" readingOrder="0" shrinkToFit="0" vertical="center" wrapText="1"/>
    </xf>
    <xf borderId="52" fillId="25" fontId="91" numFmtId="0" xfId="0" applyAlignment="1" applyBorder="1" applyFont="1">
      <alignment horizontal="center" shrinkToFit="0" vertical="center" wrapText="1"/>
    </xf>
    <xf borderId="46" fillId="25" fontId="94" numFmtId="0" xfId="0" applyAlignment="1" applyBorder="1" applyFont="1">
      <alignment horizontal="center" readingOrder="0" shrinkToFit="0" vertical="center" wrapText="1"/>
    </xf>
    <xf borderId="0" fillId="25" fontId="88" numFmtId="0" xfId="0" applyAlignment="1" applyFont="1">
      <alignment horizontal="center" readingOrder="0" shrinkToFit="0" vertical="center" wrapText="1"/>
    </xf>
    <xf borderId="0" fillId="25" fontId="88" numFmtId="0" xfId="0" applyAlignment="1" applyFont="1">
      <alignment horizontal="center" shrinkToFit="0" vertical="center" wrapText="1"/>
    </xf>
    <xf borderId="22" fillId="25" fontId="88" numFmtId="0" xfId="0" applyAlignment="1" applyBorder="1" applyFont="1">
      <alignment horizontal="center" readingOrder="0" shrinkToFit="0" vertical="center" wrapText="1"/>
    </xf>
    <xf borderId="6" fillId="25" fontId="88" numFmtId="0" xfId="0" applyAlignment="1" applyBorder="1" applyFont="1">
      <alignment horizontal="center" readingOrder="0" shrinkToFit="0" vertical="center" wrapText="1"/>
    </xf>
    <xf borderId="0" fillId="25" fontId="94" numFmtId="0" xfId="0" applyAlignment="1" applyFont="1">
      <alignment horizontal="center" readingOrder="0" shrinkToFit="0" vertical="center" wrapText="1"/>
    </xf>
    <xf borderId="52" fillId="25" fontId="88" numFmtId="0" xfId="0" applyAlignment="1" applyBorder="1" applyFont="1">
      <alignment horizontal="center" shrinkToFit="0" vertical="center" wrapText="1"/>
    </xf>
    <xf borderId="22" fillId="25" fontId="88" numFmtId="0" xfId="0" applyAlignment="1" applyBorder="1" applyFont="1">
      <alignment horizontal="center" shrinkToFit="0" vertical="center" wrapText="1"/>
    </xf>
    <xf borderId="6" fillId="25" fontId="88" numFmtId="0" xfId="0" applyAlignment="1" applyBorder="1" applyFont="1">
      <alignment horizontal="center" shrinkToFit="0" vertical="center" wrapText="1"/>
    </xf>
    <xf borderId="68" fillId="25" fontId="88" numFmtId="0" xfId="0" applyAlignment="1" applyBorder="1" applyFont="1">
      <alignment horizontal="center" shrinkToFit="0" vertical="center" wrapText="1"/>
    </xf>
    <xf borderId="34" fillId="25" fontId="94" numFmtId="0" xfId="0" applyAlignment="1" applyBorder="1" applyFont="1">
      <alignment horizontal="center" readingOrder="0" shrinkToFit="0" vertical="center" wrapText="1"/>
    </xf>
    <xf borderId="8" fillId="25" fontId="88" numFmtId="0" xfId="0" applyAlignment="1" applyBorder="1" applyFont="1">
      <alignment horizontal="center" readingOrder="0" shrinkToFit="0" vertical="center" wrapText="1"/>
    </xf>
    <xf borderId="8" fillId="25" fontId="94" numFmtId="0" xfId="0" applyAlignment="1" applyBorder="1" applyFont="1">
      <alignment horizontal="center" readingOrder="0" shrinkToFit="0" vertical="center" wrapText="1"/>
    </xf>
    <xf borderId="10" fillId="23" fontId="96" numFmtId="0" xfId="0" applyAlignment="1" applyBorder="1" applyFont="1">
      <alignment horizontal="center" readingOrder="0" shrinkToFit="0" vertical="center" wrapText="1"/>
    </xf>
    <xf borderId="21" fillId="23" fontId="104" numFmtId="0" xfId="0" applyAlignment="1" applyBorder="1" applyFont="1">
      <alignment horizontal="center" readingOrder="0" shrinkToFit="0" vertical="center" wrapText="1"/>
    </xf>
    <xf borderId="13" fillId="24" fontId="90" numFmtId="0" xfId="0" applyAlignment="1" applyBorder="1" applyFont="1">
      <alignment horizontal="center" readingOrder="0" shrinkToFit="0" vertical="center" wrapText="1"/>
    </xf>
    <xf borderId="67" fillId="24" fontId="88" numFmtId="0" xfId="0" applyAlignment="1" applyBorder="1" applyFont="1">
      <alignment horizontal="center" shrinkToFit="0" vertical="center" wrapText="1"/>
    </xf>
    <xf borderId="33" fillId="24" fontId="88" numFmtId="0" xfId="0" applyAlignment="1" applyBorder="1" applyFont="1">
      <alignment horizontal="center" shrinkToFit="0" vertical="center" wrapText="1"/>
    </xf>
    <xf borderId="24" fillId="24" fontId="88" numFmtId="0" xfId="0" applyAlignment="1" applyBorder="1" applyFont="1">
      <alignment horizontal="center" shrinkToFit="0" vertical="center" wrapText="1"/>
    </xf>
    <xf borderId="36" fillId="24" fontId="92" numFmtId="0" xfId="0" applyAlignment="1" applyBorder="1" applyFont="1">
      <alignment horizontal="center" readingOrder="0" shrinkToFit="0" vertical="center" wrapText="1"/>
    </xf>
    <xf borderId="27" fillId="24" fontId="92" numFmtId="0" xfId="0" applyAlignment="1" applyBorder="1" applyFont="1">
      <alignment horizontal="center" readingOrder="0" shrinkToFit="0" vertical="center" wrapText="1"/>
    </xf>
    <xf borderId="36" fillId="24" fontId="88" numFmtId="0" xfId="0" applyAlignment="1" applyBorder="1" applyFont="1">
      <alignment horizontal="center" readingOrder="0" shrinkToFit="0" vertical="center" wrapText="1"/>
    </xf>
    <xf borderId="27" fillId="24" fontId="88" numFmtId="0" xfId="0" applyAlignment="1" applyBorder="1" applyFont="1">
      <alignment horizontal="center" readingOrder="0" shrinkToFit="0" vertical="center" wrapText="1"/>
    </xf>
    <xf borderId="33" fillId="22" fontId="91" numFmtId="0" xfId="0" applyAlignment="1" applyBorder="1" applyFont="1">
      <alignment horizontal="center" readingOrder="0" shrinkToFit="0" vertical="center" wrapText="1"/>
    </xf>
    <xf borderId="24" fillId="22" fontId="91" numFmtId="0" xfId="0" applyAlignment="1" applyBorder="1" applyFont="1">
      <alignment horizontal="center" shrinkToFit="0" vertical="center" wrapText="1"/>
    </xf>
    <xf borderId="58" fillId="22" fontId="91" numFmtId="0" xfId="0" applyAlignment="1" applyBorder="1" applyFont="1">
      <alignment horizontal="center" shrinkToFit="0" vertical="center" wrapText="1"/>
    </xf>
    <xf borderId="26" fillId="22" fontId="91" numFmtId="0" xfId="0" applyAlignment="1" applyBorder="1" applyFont="1">
      <alignment horizontal="center" shrinkToFit="0" vertical="center" wrapText="1"/>
    </xf>
    <xf borderId="46" fillId="22" fontId="91" numFmtId="0" xfId="0" applyAlignment="1" applyBorder="1" applyFont="1">
      <alignment horizontal="center" readingOrder="0" shrinkToFit="0" vertical="center" wrapText="1"/>
    </xf>
    <xf borderId="0" fillId="22" fontId="91" numFmtId="0" xfId="0" applyAlignment="1" applyFont="1">
      <alignment horizontal="center" readingOrder="0" shrinkToFit="0" vertical="center" wrapText="1"/>
    </xf>
    <xf borderId="6" fillId="22" fontId="88" numFmtId="0" xfId="0" applyAlignment="1" applyBorder="1" applyFont="1">
      <alignment horizontal="center" readingOrder="0" shrinkToFit="0" vertical="center" wrapText="1"/>
    </xf>
    <xf borderId="46" fillId="21" fontId="94" numFmtId="0" xfId="0" applyAlignment="1" applyBorder="1" applyFont="1">
      <alignment horizontal="center" readingOrder="0" shrinkToFit="0" vertical="center" wrapText="1"/>
    </xf>
    <xf borderId="0" fillId="21" fontId="94" numFmtId="0" xfId="0" applyAlignment="1" applyFont="1">
      <alignment horizontal="center" readingOrder="0" shrinkToFit="0" vertical="center" wrapText="1"/>
    </xf>
    <xf borderId="6" fillId="21" fontId="88" numFmtId="0" xfId="0" applyAlignment="1" applyBorder="1" applyFont="1">
      <alignment horizontal="center" readingOrder="0" shrinkToFit="0" vertical="center" wrapText="1"/>
    </xf>
    <xf borderId="52" fillId="21" fontId="88" numFmtId="0" xfId="0" applyAlignment="1" applyBorder="1" applyFont="1">
      <alignment horizontal="center" shrinkToFit="0" vertical="center" wrapText="1"/>
    </xf>
    <xf borderId="68" fillId="21" fontId="88" numFmtId="0" xfId="0" applyAlignment="1" applyBorder="1" applyFont="1">
      <alignment horizontal="center" shrinkToFit="0" vertical="center" wrapText="1"/>
    </xf>
    <xf borderId="34" fillId="21" fontId="94" numFmtId="0" xfId="0" applyAlignment="1" applyBorder="1" applyFont="1">
      <alignment horizontal="center" readingOrder="0" shrinkToFit="0" vertical="center" wrapText="1"/>
    </xf>
    <xf borderId="8" fillId="21" fontId="88" numFmtId="0" xfId="0" applyAlignment="1" applyBorder="1" applyFont="1">
      <alignment horizontal="center" readingOrder="0" shrinkToFit="0" vertical="center" wrapText="1"/>
    </xf>
    <xf borderId="8" fillId="21" fontId="94" numFmtId="0" xfId="0" applyAlignment="1" applyBorder="1" applyFont="1">
      <alignment horizontal="center" readingOrder="0" shrinkToFit="0" vertical="center" wrapText="1"/>
    </xf>
    <xf borderId="10" fillId="25" fontId="96" numFmtId="0" xfId="0" applyAlignment="1" applyBorder="1" applyFont="1">
      <alignment horizontal="center" readingOrder="0" shrinkToFit="0" vertical="center" wrapText="1"/>
    </xf>
    <xf borderId="21" fillId="25" fontId="105" numFmtId="0" xfId="0" applyAlignment="1" applyBorder="1" applyFont="1">
      <alignment horizontal="center" readingOrder="0" shrinkToFit="0" vertical="center" wrapText="1"/>
    </xf>
    <xf borderId="13" fillId="11" fontId="106" numFmtId="0" xfId="0" applyAlignment="1" applyBorder="1" applyFont="1">
      <alignment horizontal="center" readingOrder="0"/>
    </xf>
    <xf borderId="73" fillId="11" fontId="106" numFmtId="0" xfId="0" applyAlignment="1" applyBorder="1" applyFont="1">
      <alignment readingOrder="0"/>
    </xf>
    <xf borderId="0" fillId="0" fontId="107" numFmtId="0" xfId="0" applyFont="1"/>
    <xf borderId="67" fillId="11" fontId="26" numFmtId="0" xfId="0" applyBorder="1" applyFont="1"/>
    <xf borderId="36" fillId="11" fontId="26" numFmtId="0" xfId="0" applyBorder="1" applyFont="1"/>
    <xf borderId="31" fillId="9" fontId="65" numFmtId="0" xfId="0" applyAlignment="1" applyBorder="1" applyFont="1">
      <alignment readingOrder="0"/>
    </xf>
    <xf borderId="52" fillId="11" fontId="65" numFmtId="0" xfId="0" applyAlignment="1" applyBorder="1" applyFont="1">
      <alignment horizontal="center" readingOrder="0"/>
    </xf>
    <xf borderId="36" fillId="11" fontId="108" numFmtId="0" xfId="0" applyAlignment="1" applyBorder="1" applyFont="1">
      <alignment horizontal="center" readingOrder="0"/>
    </xf>
    <xf borderId="31" fillId="9" fontId="26" numFmtId="0" xfId="0" applyBorder="1" applyFont="1"/>
    <xf borderId="36" fillId="11" fontId="65" numFmtId="0" xfId="0" applyAlignment="1" applyBorder="1" applyFont="1">
      <alignment horizontal="center" readingOrder="0"/>
    </xf>
    <xf borderId="52" fillId="9" fontId="65" numFmtId="0" xfId="0" applyAlignment="1" applyBorder="1" applyFont="1">
      <alignment horizontal="center" readingOrder="0"/>
    </xf>
    <xf borderId="33" fillId="9" fontId="65" numFmtId="0" xfId="0" applyAlignment="1" applyBorder="1" applyFont="1">
      <alignment horizontal="center" readingOrder="0"/>
    </xf>
    <xf borderId="24" fillId="9" fontId="65" numFmtId="0" xfId="0" applyAlignment="1" applyBorder="1" applyFont="1">
      <alignment horizontal="center" readingOrder="0"/>
    </xf>
    <xf borderId="58" fillId="9" fontId="65" numFmtId="0" xfId="0" applyAlignment="1" applyBorder="1" applyFont="1">
      <alignment horizontal="center" readingOrder="0"/>
    </xf>
    <xf borderId="26" fillId="9" fontId="65" numFmtId="0" xfId="0" applyAlignment="1" applyBorder="1" applyFont="1">
      <alignment horizontal="center" readingOrder="0"/>
    </xf>
    <xf borderId="46" fillId="9" fontId="65" numFmtId="0" xfId="0" applyAlignment="1" applyBorder="1" applyFont="1">
      <alignment readingOrder="0"/>
    </xf>
    <xf borderId="0" fillId="9" fontId="65" numFmtId="0" xfId="0" applyAlignment="1" applyFont="1">
      <alignment horizontal="center" readingOrder="0"/>
    </xf>
    <xf borderId="22" fillId="9" fontId="65" numFmtId="0" xfId="0" applyAlignment="1" applyBorder="1" applyFont="1">
      <alignment horizontal="center" readingOrder="0"/>
    </xf>
    <xf borderId="6" fillId="9" fontId="65" numFmtId="0" xfId="0" applyAlignment="1" applyBorder="1" applyFont="1">
      <alignment horizontal="center" readingOrder="0"/>
    </xf>
    <xf borderId="52" fillId="10" fontId="65" numFmtId="0" xfId="0" applyAlignment="1" applyBorder="1" applyFont="1">
      <alignment horizontal="center" readingOrder="0"/>
    </xf>
    <xf borderId="46" fillId="10" fontId="109" numFmtId="0" xfId="0" applyAlignment="1" applyBorder="1" applyFont="1">
      <alignment readingOrder="0"/>
    </xf>
    <xf borderId="0" fillId="10" fontId="65" numFmtId="0" xfId="0" applyAlignment="1" applyFont="1">
      <alignment horizontal="center" readingOrder="0"/>
    </xf>
    <xf borderId="22" fillId="10" fontId="65" numFmtId="0" xfId="0" applyAlignment="1" applyBorder="1" applyFont="1">
      <alignment horizontal="center" readingOrder="0"/>
    </xf>
    <xf borderId="6" fillId="10" fontId="65" numFmtId="0" xfId="0" applyAlignment="1" applyBorder="1" applyFont="1">
      <alignment horizontal="center" readingOrder="0"/>
    </xf>
    <xf borderId="52" fillId="10" fontId="26" numFmtId="0" xfId="0" applyBorder="1" applyFont="1"/>
    <xf borderId="68" fillId="10" fontId="26" numFmtId="0" xfId="0" applyBorder="1" applyFont="1"/>
    <xf borderId="34" fillId="10" fontId="109" numFmtId="0" xfId="0" applyAlignment="1" applyBorder="1" applyFont="1">
      <alignment readingOrder="0"/>
    </xf>
    <xf borderId="8" fillId="10" fontId="65" numFmtId="0" xfId="0" applyBorder="1" applyFont="1"/>
    <xf borderId="8" fillId="10" fontId="65" numFmtId="0" xfId="0" applyAlignment="1" applyBorder="1" applyFont="1">
      <alignment readingOrder="0"/>
    </xf>
    <xf borderId="35" fillId="9" fontId="26" numFmtId="0" xfId="0" applyBorder="1" applyFont="1"/>
    <xf borderId="10" fillId="11" fontId="110" numFmtId="0" xfId="0" applyAlignment="1" applyBorder="1" applyFont="1">
      <alignment horizontal="center" readingOrder="0"/>
    </xf>
    <xf borderId="0" fillId="0" fontId="26" numFmtId="0" xfId="0" applyAlignment="1" applyFont="1">
      <alignment horizontal="center" readingOrder="0"/>
    </xf>
    <xf borderId="13" fillId="5" fontId="106" numFmtId="0" xfId="0" applyAlignment="1" applyBorder="1" applyFont="1">
      <alignment horizontal="center" readingOrder="0"/>
    </xf>
    <xf borderId="73" fillId="5" fontId="106" numFmtId="0" xfId="0" applyAlignment="1" applyBorder="1" applyFont="1">
      <alignment readingOrder="0"/>
    </xf>
    <xf borderId="67" fillId="5" fontId="26" numFmtId="0" xfId="0" applyBorder="1" applyFont="1"/>
    <xf borderId="36" fillId="5" fontId="26" numFmtId="0" xfId="0" applyBorder="1" applyFont="1"/>
    <xf borderId="27" fillId="5" fontId="26" numFmtId="0" xfId="0" applyBorder="1" applyFont="1"/>
    <xf borderId="31" fillId="27" fontId="65" numFmtId="0" xfId="0" applyAlignment="1" applyBorder="1" applyFont="1">
      <alignment readingOrder="0"/>
    </xf>
    <xf borderId="52" fillId="5" fontId="65" numFmtId="0" xfId="0" applyAlignment="1" applyBorder="1" applyFont="1">
      <alignment horizontal="center" readingOrder="0"/>
    </xf>
    <xf borderId="36" fillId="5" fontId="108" numFmtId="0" xfId="0" applyAlignment="1" applyBorder="1" applyFont="1">
      <alignment horizontal="center" readingOrder="0"/>
    </xf>
    <xf borderId="27" fillId="5" fontId="108" numFmtId="0" xfId="0" applyAlignment="1" applyBorder="1" applyFont="1">
      <alignment horizontal="center" readingOrder="0"/>
    </xf>
    <xf borderId="31" fillId="27" fontId="26" numFmtId="0" xfId="0" applyBorder="1" applyFont="1"/>
    <xf borderId="36" fillId="5" fontId="65" numFmtId="0" xfId="0" applyAlignment="1" applyBorder="1" applyFont="1">
      <alignment horizontal="center" readingOrder="0"/>
    </xf>
    <xf borderId="27" fillId="5" fontId="65" numFmtId="0" xfId="0" applyAlignment="1" applyBorder="1" applyFont="1">
      <alignment horizontal="center" readingOrder="0"/>
    </xf>
    <xf borderId="52" fillId="27" fontId="65" numFmtId="0" xfId="0" applyAlignment="1" applyBorder="1" applyFont="1">
      <alignment horizontal="center" readingOrder="0"/>
    </xf>
    <xf borderId="33" fillId="27" fontId="65" numFmtId="0" xfId="0" applyAlignment="1" applyBorder="1" applyFont="1">
      <alignment horizontal="center" readingOrder="0"/>
    </xf>
    <xf borderId="24" fillId="27" fontId="65" numFmtId="0" xfId="0" applyAlignment="1" applyBorder="1" applyFont="1">
      <alignment horizontal="center" readingOrder="0"/>
    </xf>
    <xf borderId="58" fillId="27" fontId="65" numFmtId="0" xfId="0" applyAlignment="1" applyBorder="1" applyFont="1">
      <alignment horizontal="center" readingOrder="0"/>
    </xf>
    <xf borderId="26" fillId="27" fontId="65" numFmtId="0" xfId="0" applyAlignment="1" applyBorder="1" applyFont="1">
      <alignment horizontal="center" readingOrder="0"/>
    </xf>
    <xf borderId="46" fillId="27" fontId="65" numFmtId="0" xfId="0" applyAlignment="1" applyBorder="1" applyFont="1">
      <alignment readingOrder="0"/>
    </xf>
    <xf borderId="0" fillId="27" fontId="65" numFmtId="0" xfId="0" applyAlignment="1" applyFont="1">
      <alignment horizontal="center" readingOrder="0"/>
    </xf>
    <xf borderId="22" fillId="27" fontId="65" numFmtId="0" xfId="0" applyAlignment="1" applyBorder="1" applyFont="1">
      <alignment horizontal="center" readingOrder="0"/>
    </xf>
    <xf borderId="0" fillId="27" fontId="65" numFmtId="0" xfId="0" applyAlignment="1" applyFont="1">
      <alignment readingOrder="0"/>
    </xf>
    <xf borderId="6" fillId="27" fontId="65" numFmtId="0" xfId="0" applyAlignment="1" applyBorder="1" applyFont="1">
      <alignment horizontal="center" readingOrder="0"/>
    </xf>
    <xf borderId="52" fillId="2" fontId="65" numFmtId="0" xfId="0" applyAlignment="1" applyBorder="1" applyFont="1">
      <alignment horizontal="center" readingOrder="0"/>
    </xf>
    <xf borderId="46" fillId="2" fontId="109" numFmtId="0" xfId="0" applyAlignment="1" applyBorder="1" applyFont="1">
      <alignment readingOrder="0"/>
    </xf>
    <xf borderId="0" fillId="2" fontId="65" numFmtId="0" xfId="0" applyAlignment="1" applyFont="1">
      <alignment horizontal="center" readingOrder="0"/>
    </xf>
    <xf borderId="22" fillId="2" fontId="65" numFmtId="0" xfId="0" applyAlignment="1" applyBorder="1" applyFont="1">
      <alignment horizontal="center" readingOrder="0"/>
    </xf>
    <xf borderId="0" fillId="2" fontId="109" numFmtId="0" xfId="0" applyAlignment="1" applyFont="1">
      <alignment readingOrder="0"/>
    </xf>
    <xf borderId="6" fillId="2" fontId="65" numFmtId="0" xfId="0" applyAlignment="1" applyBorder="1" applyFont="1">
      <alignment horizontal="center" readingOrder="0"/>
    </xf>
    <xf borderId="52" fillId="2" fontId="26" numFmtId="0" xfId="0" applyBorder="1" applyFont="1"/>
    <xf borderId="68" fillId="2" fontId="26" numFmtId="0" xfId="0" applyBorder="1" applyFont="1"/>
    <xf borderId="34" fillId="2" fontId="109" numFmtId="0" xfId="0" applyAlignment="1" applyBorder="1" applyFont="1">
      <alignment readingOrder="0"/>
    </xf>
    <xf borderId="8" fillId="2" fontId="65" numFmtId="0" xfId="0" applyBorder="1" applyFont="1"/>
    <xf borderId="8" fillId="2" fontId="65" numFmtId="0" xfId="0" applyAlignment="1" applyBorder="1" applyFont="1">
      <alignment readingOrder="0"/>
    </xf>
    <xf borderId="8" fillId="2" fontId="109" numFmtId="0" xfId="0" applyAlignment="1" applyBorder="1" applyFont="1">
      <alignment readingOrder="0"/>
    </xf>
    <xf borderId="35" fillId="27" fontId="26" numFmtId="0" xfId="0" applyBorder="1" applyFont="1"/>
    <xf borderId="10" fillId="5" fontId="111" numFmtId="0" xfId="0" applyAlignment="1" applyBorder="1" applyFont="1">
      <alignment horizontal="center" readingOrder="0"/>
    </xf>
    <xf borderId="0" fillId="0" fontId="112" numFmtId="0" xfId="0" applyFont="1"/>
    <xf borderId="1" fillId="5" fontId="112" numFmtId="0" xfId="0" applyBorder="1" applyFont="1"/>
    <xf borderId="50" fillId="5" fontId="108" numFmtId="0" xfId="0" applyAlignment="1" applyBorder="1" applyFont="1">
      <alignment horizontal="center" readingOrder="0"/>
    </xf>
    <xf borderId="50" fillId="5" fontId="65" numFmtId="0" xfId="0" applyAlignment="1" applyBorder="1" applyFont="1">
      <alignment horizontal="center" readingOrder="0"/>
    </xf>
    <xf borderId="0" fillId="0" fontId="65" numFmtId="0" xfId="0" applyAlignment="1" applyFont="1">
      <alignment horizontal="center" readingOrder="0"/>
    </xf>
    <xf borderId="25" fillId="27" fontId="65" numFmtId="0" xfId="0" applyAlignment="1" applyBorder="1" applyFont="1">
      <alignment horizontal="center" readingOrder="0"/>
    </xf>
    <xf borderId="5" fillId="27" fontId="65" numFmtId="0" xfId="0" applyAlignment="1" applyBorder="1" applyFont="1">
      <alignment readingOrder="0"/>
    </xf>
    <xf borderId="0" fillId="0" fontId="109" numFmtId="0" xfId="0" applyAlignment="1" applyFont="1">
      <alignment readingOrder="0"/>
    </xf>
    <xf borderId="5" fillId="2" fontId="109" numFmtId="0" xfId="0" applyAlignment="1" applyBorder="1" applyFont="1">
      <alignment readingOrder="0"/>
    </xf>
    <xf borderId="0" fillId="0" fontId="65" numFmtId="0" xfId="0" applyFont="1"/>
    <xf borderId="7" fillId="2" fontId="109" numFmtId="0" xfId="0" applyAlignment="1" applyBorder="1" applyFont="1">
      <alignment readingOrder="0"/>
    </xf>
    <xf borderId="13" fillId="29" fontId="106" numFmtId="0" xfId="0" applyAlignment="1" applyBorder="1" applyFont="1">
      <alignment horizontal="center" readingOrder="0"/>
    </xf>
    <xf borderId="73" fillId="29" fontId="106" numFmtId="0" xfId="0" applyAlignment="1" applyBorder="1" applyFont="1">
      <alignment readingOrder="0"/>
    </xf>
    <xf borderId="67" fillId="29" fontId="26" numFmtId="0" xfId="0" applyBorder="1" applyFont="1"/>
    <xf borderId="36" fillId="29" fontId="26" numFmtId="0" xfId="0" applyBorder="1" applyFont="1"/>
    <xf borderId="27" fillId="29" fontId="26" numFmtId="0" xfId="0" applyBorder="1" applyFont="1"/>
    <xf borderId="31" fillId="30" fontId="65" numFmtId="0" xfId="0" applyAlignment="1" applyBorder="1" applyFont="1">
      <alignment readingOrder="0"/>
    </xf>
    <xf borderId="52" fillId="29" fontId="65" numFmtId="0" xfId="0" applyAlignment="1" applyBorder="1" applyFont="1">
      <alignment horizontal="center" readingOrder="0"/>
    </xf>
    <xf borderId="36" fillId="29" fontId="108" numFmtId="0" xfId="0" applyAlignment="1" applyBorder="1" applyFont="1">
      <alignment horizontal="center" readingOrder="0"/>
    </xf>
    <xf borderId="27" fillId="29" fontId="108" numFmtId="0" xfId="0" applyAlignment="1" applyBorder="1" applyFont="1">
      <alignment horizontal="center" readingOrder="0"/>
    </xf>
    <xf borderId="36" fillId="29" fontId="65" numFmtId="0" xfId="0" applyAlignment="1" applyBorder="1" applyFont="1">
      <alignment horizontal="center" readingOrder="0"/>
    </xf>
    <xf borderId="27" fillId="29" fontId="65" numFmtId="0" xfId="0" applyAlignment="1" applyBorder="1" applyFont="1">
      <alignment horizontal="center" readingOrder="0"/>
    </xf>
    <xf borderId="52" fillId="30" fontId="65" numFmtId="0" xfId="0" applyAlignment="1" applyBorder="1" applyFont="1">
      <alignment horizontal="center" readingOrder="0"/>
    </xf>
    <xf borderId="33" fillId="30" fontId="65" numFmtId="0" xfId="0" applyAlignment="1" applyBorder="1" applyFont="1">
      <alignment horizontal="center" readingOrder="0"/>
    </xf>
    <xf borderId="24" fillId="30" fontId="65" numFmtId="0" xfId="0" applyAlignment="1" applyBorder="1" applyFont="1">
      <alignment horizontal="center" readingOrder="0"/>
    </xf>
    <xf borderId="58" fillId="30" fontId="65" numFmtId="0" xfId="0" applyAlignment="1" applyBorder="1" applyFont="1">
      <alignment horizontal="center" readingOrder="0"/>
    </xf>
    <xf borderId="26" fillId="30" fontId="65" numFmtId="0" xfId="0" applyAlignment="1" applyBorder="1" applyFont="1">
      <alignment horizontal="center" readingOrder="0"/>
    </xf>
    <xf borderId="46" fillId="30" fontId="65" numFmtId="0" xfId="0" applyAlignment="1" applyBorder="1" applyFont="1">
      <alignment readingOrder="0"/>
    </xf>
    <xf borderId="0" fillId="30" fontId="65" numFmtId="0" xfId="0" applyAlignment="1" applyFont="1">
      <alignment horizontal="center" readingOrder="0"/>
    </xf>
    <xf borderId="22" fillId="30" fontId="65" numFmtId="0" xfId="0" applyAlignment="1" applyBorder="1" applyFont="1">
      <alignment horizontal="center" readingOrder="0"/>
    </xf>
    <xf borderId="0" fillId="30" fontId="65" numFmtId="0" xfId="0" applyAlignment="1" applyFont="1">
      <alignment readingOrder="0"/>
    </xf>
    <xf borderId="6" fillId="30" fontId="65" numFmtId="0" xfId="0" applyAlignment="1" applyBorder="1" applyFont="1">
      <alignment horizontal="center" readingOrder="0"/>
    </xf>
    <xf borderId="31" fillId="30" fontId="65" numFmtId="0" xfId="0" applyBorder="1" applyFont="1"/>
    <xf borderId="52" fillId="31" fontId="65" numFmtId="0" xfId="0" applyAlignment="1" applyBorder="1" applyFont="1">
      <alignment horizontal="center" readingOrder="0"/>
    </xf>
    <xf borderId="46" fillId="31" fontId="109" numFmtId="0" xfId="0" applyAlignment="1" applyBorder="1" applyFont="1">
      <alignment readingOrder="0"/>
    </xf>
    <xf borderId="0" fillId="31" fontId="65" numFmtId="0" xfId="0" applyAlignment="1" applyFont="1">
      <alignment horizontal="center" readingOrder="0"/>
    </xf>
    <xf borderId="22" fillId="31" fontId="65" numFmtId="0" xfId="0" applyAlignment="1" applyBorder="1" applyFont="1">
      <alignment horizontal="center" readingOrder="0"/>
    </xf>
    <xf borderId="0" fillId="31" fontId="109" numFmtId="0" xfId="0" applyAlignment="1" applyFont="1">
      <alignment readingOrder="0"/>
    </xf>
    <xf borderId="6" fillId="31" fontId="65" numFmtId="0" xfId="0" applyAlignment="1" applyBorder="1" applyFont="1">
      <alignment horizontal="center" readingOrder="0"/>
    </xf>
    <xf borderId="52" fillId="31" fontId="26" numFmtId="0" xfId="0" applyBorder="1" applyFont="1"/>
    <xf borderId="68" fillId="31" fontId="26" numFmtId="0" xfId="0" applyBorder="1" applyFont="1"/>
    <xf borderId="34" fillId="31" fontId="109" numFmtId="0" xfId="0" applyAlignment="1" applyBorder="1" applyFont="1">
      <alignment readingOrder="0"/>
    </xf>
    <xf borderId="8" fillId="31" fontId="65" numFmtId="0" xfId="0" applyBorder="1" applyFont="1"/>
    <xf borderId="8" fillId="31" fontId="65" numFmtId="0" xfId="0" applyAlignment="1" applyBorder="1" applyFont="1">
      <alignment readingOrder="0"/>
    </xf>
    <xf borderId="8" fillId="31" fontId="109" numFmtId="0" xfId="0" applyAlignment="1" applyBorder="1" applyFont="1">
      <alignment readingOrder="0"/>
    </xf>
    <xf borderId="35" fillId="30" fontId="65" numFmtId="0" xfId="0" applyBorder="1" applyFont="1"/>
    <xf borderId="10" fillId="30" fontId="113" numFmtId="0" xfId="0" applyAlignment="1" applyBorder="1" applyFont="1">
      <alignment horizontal="center" readingOrder="0"/>
    </xf>
    <xf borderId="13" fillId="8" fontId="106" numFmtId="0" xfId="0" applyAlignment="1" applyBorder="1" applyFont="1">
      <alignment horizontal="center" readingOrder="0"/>
    </xf>
    <xf borderId="73" fillId="8" fontId="106" numFmtId="0" xfId="0" applyAlignment="1" applyBorder="1" applyFont="1">
      <alignment readingOrder="0"/>
    </xf>
    <xf borderId="0" fillId="0" fontId="106" numFmtId="0" xfId="0" applyAlignment="1" applyFont="1">
      <alignment readingOrder="0"/>
    </xf>
    <xf borderId="67" fillId="8" fontId="26" numFmtId="0" xfId="0" applyBorder="1" applyFont="1"/>
    <xf borderId="36" fillId="8" fontId="26" numFmtId="0" xfId="0" applyBorder="1" applyFont="1"/>
    <xf borderId="27" fillId="8" fontId="26" numFmtId="0" xfId="0" applyBorder="1" applyFont="1"/>
    <xf borderId="52" fillId="8" fontId="65" numFmtId="0" xfId="0" applyAlignment="1" applyBorder="1" applyFont="1">
      <alignment horizontal="center" readingOrder="0"/>
    </xf>
    <xf borderId="36" fillId="8" fontId="108" numFmtId="0" xfId="0" applyAlignment="1" applyBorder="1" applyFont="1">
      <alignment horizontal="center" readingOrder="0"/>
    </xf>
    <xf borderId="27" fillId="8" fontId="108" numFmtId="0" xfId="0" applyAlignment="1" applyBorder="1" applyFont="1">
      <alignment horizontal="center" readingOrder="0"/>
    </xf>
    <xf borderId="36" fillId="8" fontId="65" numFmtId="0" xfId="0" applyAlignment="1" applyBorder="1" applyFont="1">
      <alignment horizontal="center" readingOrder="0"/>
    </xf>
    <xf borderId="27" fillId="8" fontId="65" numFmtId="0" xfId="0" applyAlignment="1" applyBorder="1" applyFont="1">
      <alignment horizontal="center" readingOrder="0"/>
    </xf>
    <xf borderId="0" fillId="9" fontId="65" numFmtId="0" xfId="0" applyAlignment="1" applyFont="1">
      <alignment readingOrder="0"/>
    </xf>
    <xf borderId="31" fillId="9" fontId="65" numFmtId="0" xfId="0" applyBorder="1" applyFont="1"/>
    <xf borderId="52" fillId="12" fontId="65" numFmtId="0" xfId="0" applyAlignment="1" applyBorder="1" applyFont="1">
      <alignment horizontal="center" readingOrder="0"/>
    </xf>
    <xf borderId="46" fillId="12" fontId="109" numFmtId="0" xfId="0" applyAlignment="1" applyBorder="1" applyFont="1">
      <alignment readingOrder="0"/>
    </xf>
    <xf borderId="0" fillId="12" fontId="65" numFmtId="0" xfId="0" applyAlignment="1" applyFont="1">
      <alignment horizontal="center" readingOrder="0"/>
    </xf>
    <xf borderId="22" fillId="12" fontId="65" numFmtId="0" xfId="0" applyAlignment="1" applyBorder="1" applyFont="1">
      <alignment horizontal="center" readingOrder="0"/>
    </xf>
    <xf borderId="0" fillId="12" fontId="109" numFmtId="0" xfId="0" applyAlignment="1" applyFont="1">
      <alignment readingOrder="0"/>
    </xf>
    <xf borderId="52" fillId="12" fontId="26" numFmtId="0" xfId="0" applyBorder="1" applyFont="1"/>
    <xf borderId="68" fillId="12" fontId="26" numFmtId="0" xfId="0" applyBorder="1" applyFont="1"/>
    <xf borderId="34" fillId="12" fontId="109" numFmtId="0" xfId="0" applyAlignment="1" applyBorder="1" applyFont="1">
      <alignment readingOrder="0"/>
    </xf>
    <xf borderId="8" fillId="12" fontId="65" numFmtId="0" xfId="0" applyBorder="1" applyFont="1"/>
    <xf borderId="8" fillId="12" fontId="65" numFmtId="0" xfId="0" applyAlignment="1" applyBorder="1" applyFont="1">
      <alignment readingOrder="0"/>
    </xf>
    <xf borderId="8" fillId="12" fontId="109" numFmtId="0" xfId="0" applyAlignment="1" applyBorder="1" applyFont="1">
      <alignment readingOrder="0"/>
    </xf>
    <xf borderId="35" fillId="9" fontId="65" numFmtId="0" xfId="0" applyBorder="1" applyFont="1"/>
    <xf borderId="10" fillId="8" fontId="114" numFmtId="0" xfId="0" applyAlignment="1" applyBorder="1" applyFont="1">
      <alignment horizontal="center" readingOrder="0"/>
    </xf>
    <xf borderId="13" fillId="48" fontId="106" numFmtId="0" xfId="0" applyAlignment="1" applyBorder="1" applyFont="1">
      <alignment horizontal="center" readingOrder="0"/>
    </xf>
    <xf borderId="73" fillId="48" fontId="106" numFmtId="0" xfId="0" applyAlignment="1" applyBorder="1" applyFont="1">
      <alignment readingOrder="0"/>
    </xf>
    <xf borderId="67" fillId="48" fontId="26" numFmtId="0" xfId="0" applyBorder="1" applyFont="1"/>
    <xf borderId="36" fillId="48" fontId="26" numFmtId="0" xfId="0" applyBorder="1" applyFont="1"/>
    <xf borderId="27" fillId="48" fontId="26" numFmtId="0" xfId="0" applyBorder="1" applyFont="1"/>
    <xf borderId="31" fillId="21" fontId="65" numFmtId="0" xfId="0" applyAlignment="1" applyBorder="1" applyFont="1">
      <alignment readingOrder="0"/>
    </xf>
    <xf borderId="52" fillId="48" fontId="65" numFmtId="0" xfId="0" applyAlignment="1" applyBorder="1" applyFont="1">
      <alignment horizontal="center" readingOrder="0"/>
    </xf>
    <xf borderId="36" fillId="48" fontId="108" numFmtId="0" xfId="0" applyAlignment="1" applyBorder="1" applyFont="1">
      <alignment horizontal="center" readingOrder="0"/>
    </xf>
    <xf borderId="27" fillId="48" fontId="108" numFmtId="0" xfId="0" applyAlignment="1" applyBorder="1" applyFont="1">
      <alignment horizontal="center" readingOrder="0"/>
    </xf>
    <xf borderId="36" fillId="48" fontId="65" numFmtId="0" xfId="0" applyAlignment="1" applyBorder="1" applyFont="1">
      <alignment horizontal="center" readingOrder="0"/>
    </xf>
    <xf borderId="27" fillId="48" fontId="65" numFmtId="0" xfId="0" applyAlignment="1" applyBorder="1" applyFont="1">
      <alignment horizontal="center" readingOrder="0"/>
    </xf>
    <xf borderId="52" fillId="21" fontId="65" numFmtId="0" xfId="0" applyAlignment="1" applyBorder="1" applyFont="1">
      <alignment horizontal="center" readingOrder="0"/>
    </xf>
    <xf borderId="33" fillId="21" fontId="65" numFmtId="0" xfId="0" applyAlignment="1" applyBorder="1" applyFont="1">
      <alignment horizontal="center" readingOrder="0"/>
    </xf>
    <xf borderId="24" fillId="21" fontId="65" numFmtId="0" xfId="0" applyAlignment="1" applyBorder="1" applyFont="1">
      <alignment horizontal="center" readingOrder="0"/>
    </xf>
    <xf borderId="58" fillId="21" fontId="65" numFmtId="0" xfId="0" applyAlignment="1" applyBorder="1" applyFont="1">
      <alignment horizontal="center" readingOrder="0"/>
    </xf>
    <xf borderId="46" fillId="21" fontId="65" numFmtId="0" xfId="0" applyAlignment="1" applyBorder="1" applyFont="1">
      <alignment readingOrder="0"/>
    </xf>
    <xf borderId="0" fillId="21" fontId="65" numFmtId="0" xfId="0" applyAlignment="1" applyFont="1">
      <alignment horizontal="center" readingOrder="0"/>
    </xf>
    <xf borderId="22" fillId="21" fontId="65" numFmtId="0" xfId="0" applyAlignment="1" applyBorder="1" applyFont="1">
      <alignment horizontal="center" readingOrder="0"/>
    </xf>
    <xf borderId="0" fillId="21" fontId="65" numFmtId="0" xfId="0" applyAlignment="1" applyFont="1">
      <alignment readingOrder="0"/>
    </xf>
    <xf borderId="31" fillId="21" fontId="65" numFmtId="0" xfId="0" applyBorder="1" applyFont="1"/>
    <xf borderId="52" fillId="22" fontId="65" numFmtId="0" xfId="0" applyAlignment="1" applyBorder="1" applyFont="1">
      <alignment horizontal="center" readingOrder="0"/>
    </xf>
    <xf borderId="46" fillId="22" fontId="109" numFmtId="0" xfId="0" applyAlignment="1" applyBorder="1" applyFont="1">
      <alignment readingOrder="0"/>
    </xf>
    <xf borderId="0" fillId="22" fontId="65" numFmtId="0" xfId="0" applyAlignment="1" applyFont="1">
      <alignment horizontal="center" readingOrder="0"/>
    </xf>
    <xf borderId="22" fillId="22" fontId="65" numFmtId="0" xfId="0" applyAlignment="1" applyBorder="1" applyFont="1">
      <alignment horizontal="center" readingOrder="0"/>
    </xf>
    <xf borderId="0" fillId="22" fontId="109" numFmtId="0" xfId="0" applyAlignment="1" applyFont="1">
      <alignment readingOrder="0"/>
    </xf>
    <xf borderId="52" fillId="22" fontId="26" numFmtId="0" xfId="0" applyBorder="1" applyFont="1"/>
    <xf borderId="68" fillId="22" fontId="26" numFmtId="0" xfId="0" applyBorder="1" applyFont="1"/>
    <xf borderId="34" fillId="22" fontId="109" numFmtId="0" xfId="0" applyAlignment="1" applyBorder="1" applyFont="1">
      <alignment readingOrder="0"/>
    </xf>
    <xf borderId="8" fillId="22" fontId="65" numFmtId="0" xfId="0" applyBorder="1" applyFont="1"/>
    <xf borderId="8" fillId="22" fontId="65" numFmtId="0" xfId="0" applyAlignment="1" applyBorder="1" applyFont="1">
      <alignment readingOrder="0"/>
    </xf>
    <xf borderId="8" fillId="22" fontId="109" numFmtId="0" xfId="0" applyAlignment="1" applyBorder="1" applyFont="1">
      <alignment readingOrder="0"/>
    </xf>
    <xf borderId="35" fillId="21" fontId="65" numFmtId="0" xfId="0" applyBorder="1" applyFont="1"/>
    <xf borderId="7" fillId="22" fontId="65" numFmtId="0" xfId="0" applyAlignment="1" applyBorder="1" applyFont="1">
      <alignment readingOrder="0"/>
    </xf>
    <xf borderId="9" fillId="22" fontId="65" numFmtId="0" xfId="0" applyAlignment="1" applyBorder="1" applyFont="1">
      <alignment readingOrder="0"/>
    </xf>
    <xf borderId="10" fillId="32" fontId="115" numFmtId="0" xfId="0" applyAlignment="1" applyBorder="1" applyFont="1">
      <alignment horizontal="center" readingOrder="0"/>
    </xf>
    <xf borderId="13" fillId="6" fontId="116" numFmtId="0" xfId="0" applyAlignment="1" applyBorder="1" applyFont="1">
      <alignment horizontal="center" readingOrder="0" vertical="bottom"/>
    </xf>
    <xf borderId="73" fillId="6" fontId="106" numFmtId="0" xfId="0" applyAlignment="1" applyBorder="1" applyFont="1">
      <alignment readingOrder="0"/>
    </xf>
    <xf borderId="67" fillId="6" fontId="6" numFmtId="0" xfId="0" applyAlignment="1" applyBorder="1" applyFont="1">
      <alignment vertical="bottom"/>
    </xf>
    <xf borderId="36" fillId="6" fontId="6" numFmtId="0" xfId="0" applyAlignment="1" applyBorder="1" applyFont="1">
      <alignment vertical="bottom"/>
    </xf>
    <xf borderId="31" fillId="18" fontId="65" numFmtId="0" xfId="0" applyAlignment="1" applyBorder="1" applyFont="1">
      <alignment readingOrder="0"/>
    </xf>
    <xf borderId="52" fillId="6" fontId="63" numFmtId="0" xfId="0" applyAlignment="1" applyBorder="1" applyFont="1">
      <alignment horizontal="center" vertical="bottom"/>
    </xf>
    <xf borderId="36" fillId="6" fontId="117" numFmtId="0" xfId="0" applyAlignment="1" applyBorder="1" applyFont="1">
      <alignment horizontal="center" readingOrder="0" vertical="bottom"/>
    </xf>
    <xf borderId="36" fillId="6" fontId="63" numFmtId="0" xfId="0" applyAlignment="1" applyBorder="1" applyFont="1">
      <alignment horizontal="center" readingOrder="0" vertical="bottom"/>
    </xf>
    <xf borderId="52" fillId="18" fontId="63" numFmtId="0" xfId="0" applyAlignment="1" applyBorder="1" applyFont="1">
      <alignment horizontal="center" vertical="bottom"/>
    </xf>
    <xf borderId="33" fillId="18" fontId="63" numFmtId="0" xfId="0" applyAlignment="1" applyBorder="1" applyFont="1">
      <alignment horizontal="center" readingOrder="0" vertical="bottom"/>
    </xf>
    <xf borderId="24" fillId="18" fontId="63" numFmtId="0" xfId="0" applyAlignment="1" applyBorder="1" applyFont="1">
      <alignment horizontal="center" vertical="bottom"/>
    </xf>
    <xf borderId="58" fillId="18" fontId="63" numFmtId="0" xfId="0" applyAlignment="1" applyBorder="1" applyFont="1">
      <alignment horizontal="center" vertical="bottom"/>
    </xf>
    <xf borderId="26" fillId="18" fontId="63" numFmtId="0" xfId="0" applyAlignment="1" applyBorder="1" applyFont="1">
      <alignment horizontal="center" vertical="bottom"/>
    </xf>
    <xf borderId="46" fillId="18" fontId="63" numFmtId="0" xfId="0" applyAlignment="1" applyBorder="1" applyFont="1">
      <alignment readingOrder="0" vertical="bottom"/>
    </xf>
    <xf borderId="0" fillId="18" fontId="63" numFmtId="0" xfId="0" applyAlignment="1" applyFont="1">
      <alignment horizontal="center" readingOrder="0" vertical="bottom"/>
    </xf>
    <xf borderId="0" fillId="18" fontId="63" numFmtId="0" xfId="0" applyAlignment="1" applyFont="1">
      <alignment horizontal="center" vertical="bottom"/>
    </xf>
    <xf borderId="22" fillId="18" fontId="63" numFmtId="0" xfId="0" applyAlignment="1" applyBorder="1" applyFont="1">
      <alignment horizontal="center" readingOrder="0" vertical="bottom"/>
    </xf>
    <xf borderId="22" fillId="18" fontId="63" numFmtId="0" xfId="0" applyAlignment="1" applyBorder="1" applyFont="1">
      <alignment horizontal="center" vertical="bottom"/>
    </xf>
    <xf borderId="6" fillId="18" fontId="63" numFmtId="0" xfId="0" applyAlignment="1" applyBorder="1" applyFont="1">
      <alignment horizontal="center" readingOrder="0" vertical="bottom"/>
    </xf>
    <xf borderId="6" fillId="18" fontId="63" numFmtId="0" xfId="0" applyAlignment="1" applyBorder="1" applyFont="1">
      <alignment horizontal="center" vertical="bottom"/>
    </xf>
    <xf borderId="31" fillId="18" fontId="65" numFmtId="0" xfId="0" applyBorder="1" applyFont="1"/>
    <xf borderId="52" fillId="19" fontId="63" numFmtId="0" xfId="0" applyAlignment="1" applyBorder="1" applyFont="1">
      <alignment horizontal="center" vertical="bottom"/>
    </xf>
    <xf borderId="46" fillId="19" fontId="118" numFmtId="0" xfId="0" applyAlignment="1" applyBorder="1" applyFont="1">
      <alignment readingOrder="0" vertical="bottom"/>
    </xf>
    <xf borderId="0" fillId="19" fontId="63" numFmtId="0" xfId="0" applyAlignment="1" applyFont="1">
      <alignment horizontal="center" readingOrder="0" vertical="bottom"/>
    </xf>
    <xf borderId="0" fillId="19" fontId="63" numFmtId="0" xfId="0" applyAlignment="1" applyFont="1">
      <alignment horizontal="center" vertical="bottom"/>
    </xf>
    <xf borderId="22" fillId="19" fontId="63" numFmtId="0" xfId="0" applyAlignment="1" applyBorder="1" applyFont="1">
      <alignment horizontal="center" readingOrder="0" vertical="bottom"/>
    </xf>
    <xf borderId="6" fillId="19" fontId="63" numFmtId="0" xfId="0" applyAlignment="1" applyBorder="1" applyFont="1">
      <alignment horizontal="center" vertical="bottom"/>
    </xf>
    <xf borderId="52" fillId="19" fontId="6" numFmtId="0" xfId="0" applyAlignment="1" applyBorder="1" applyFont="1">
      <alignment vertical="bottom"/>
    </xf>
    <xf borderId="22" fillId="19" fontId="63" numFmtId="0" xfId="0" applyAlignment="1" applyBorder="1" applyFont="1">
      <alignment horizontal="center" vertical="bottom"/>
    </xf>
    <xf borderId="6" fillId="19" fontId="63" numFmtId="0" xfId="0" applyAlignment="1" applyBorder="1" applyFont="1">
      <alignment horizontal="center" readingOrder="0" vertical="bottom"/>
    </xf>
    <xf borderId="68" fillId="19" fontId="6" numFmtId="0" xfId="0" applyAlignment="1" applyBorder="1" applyFont="1">
      <alignment vertical="bottom"/>
    </xf>
    <xf borderId="34" fillId="19" fontId="118" numFmtId="0" xfId="0" applyAlignment="1" applyBorder="1" applyFont="1">
      <alignment readingOrder="0" vertical="bottom"/>
    </xf>
    <xf borderId="8" fillId="19" fontId="6" numFmtId="0" xfId="0" applyAlignment="1" applyBorder="1" applyFont="1">
      <alignment vertical="bottom"/>
    </xf>
    <xf borderId="8" fillId="19" fontId="63" numFmtId="0" xfId="0" applyAlignment="1" applyBorder="1" applyFont="1">
      <alignment readingOrder="0" vertical="bottom"/>
    </xf>
    <xf borderId="35" fillId="18" fontId="65" numFmtId="0" xfId="0" applyBorder="1" applyFont="1"/>
    <xf borderId="10" fillId="18" fontId="119" numFmtId="0" xfId="0" applyAlignment="1" applyBorder="1" applyFont="1">
      <alignment horizontal="center" readingOrder="0"/>
    </xf>
    <xf borderId="13" fillId="20" fontId="116" numFmtId="0" xfId="0" applyAlignment="1" applyBorder="1" applyFont="1">
      <alignment horizontal="center" readingOrder="0" vertical="bottom"/>
    </xf>
    <xf borderId="73" fillId="20" fontId="116" numFmtId="0" xfId="0" applyAlignment="1" applyBorder="1" applyFont="1">
      <alignment vertical="bottom"/>
    </xf>
    <xf borderId="67" fillId="20" fontId="6" numFmtId="0" xfId="0" applyAlignment="1" applyBorder="1" applyFont="1">
      <alignment vertical="bottom"/>
    </xf>
    <xf borderId="36" fillId="20" fontId="6" numFmtId="0" xfId="0" applyAlignment="1" applyBorder="1" applyFont="1">
      <alignment vertical="bottom"/>
    </xf>
    <xf borderId="31" fillId="21" fontId="63" numFmtId="0" xfId="0" applyAlignment="1" applyBorder="1" applyFont="1">
      <alignment readingOrder="0" vertical="bottom"/>
    </xf>
    <xf borderId="52" fillId="20" fontId="63" numFmtId="0" xfId="0" applyAlignment="1" applyBorder="1" applyFont="1">
      <alignment horizontal="center" vertical="bottom"/>
    </xf>
    <xf borderId="36" fillId="20" fontId="117" numFmtId="0" xfId="0" applyAlignment="1" applyBorder="1" applyFont="1">
      <alignment horizontal="center" readingOrder="0" vertical="bottom"/>
    </xf>
    <xf borderId="31" fillId="21" fontId="63" numFmtId="0" xfId="0" applyAlignment="1" applyBorder="1" applyFont="1">
      <alignment vertical="bottom"/>
    </xf>
    <xf borderId="36" fillId="20" fontId="63" numFmtId="0" xfId="0" applyAlignment="1" applyBorder="1" applyFont="1">
      <alignment horizontal="center" readingOrder="0" vertical="bottom"/>
    </xf>
    <xf borderId="52" fillId="21" fontId="63" numFmtId="0" xfId="0" applyAlignment="1" applyBorder="1" applyFont="1">
      <alignment horizontal="center" vertical="bottom"/>
    </xf>
    <xf borderId="33" fillId="21" fontId="63" numFmtId="0" xfId="0" applyAlignment="1" applyBorder="1" applyFont="1">
      <alignment horizontal="center" vertical="bottom"/>
    </xf>
    <xf borderId="24" fillId="21" fontId="63" numFmtId="0" xfId="0" applyAlignment="1" applyBorder="1" applyFont="1">
      <alignment horizontal="center" vertical="bottom"/>
    </xf>
    <xf borderId="58" fillId="21" fontId="63" numFmtId="0" xfId="0" applyAlignment="1" applyBorder="1" applyFont="1">
      <alignment horizontal="center" vertical="bottom"/>
    </xf>
    <xf borderId="26" fillId="21" fontId="63" numFmtId="0" xfId="0" applyAlignment="1" applyBorder="1" applyFont="1">
      <alignment horizontal="center" vertical="bottom"/>
    </xf>
    <xf borderId="31" fillId="21" fontId="6" numFmtId="0" xfId="0" applyAlignment="1" applyBorder="1" applyFont="1">
      <alignment vertical="bottom"/>
    </xf>
    <xf borderId="46" fillId="21" fontId="63" numFmtId="0" xfId="0" applyAlignment="1" applyBorder="1" applyFont="1">
      <alignment readingOrder="0" vertical="bottom"/>
    </xf>
    <xf borderId="0" fillId="21" fontId="63" numFmtId="0" xfId="0" applyAlignment="1" applyFont="1">
      <alignment horizontal="center" readingOrder="0" vertical="bottom"/>
    </xf>
    <xf borderId="0" fillId="21" fontId="63" numFmtId="0" xfId="0" applyAlignment="1" applyFont="1">
      <alignment horizontal="center" vertical="bottom"/>
    </xf>
    <xf borderId="22" fillId="21" fontId="63" numFmtId="0" xfId="0" applyAlignment="1" applyBorder="1" applyFont="1">
      <alignment horizontal="center" readingOrder="0" vertical="bottom"/>
    </xf>
    <xf borderId="46" fillId="21" fontId="63" numFmtId="0" xfId="0" applyAlignment="1" applyBorder="1" applyFont="1">
      <alignment vertical="bottom"/>
    </xf>
    <xf borderId="22" fillId="21" fontId="63" numFmtId="0" xfId="0" applyAlignment="1" applyBorder="1" applyFont="1">
      <alignment horizontal="center" vertical="bottom"/>
    </xf>
    <xf borderId="6" fillId="21" fontId="63" numFmtId="0" xfId="0" applyAlignment="1" applyBorder="1" applyFont="1">
      <alignment horizontal="center" readingOrder="0" vertical="bottom"/>
    </xf>
    <xf borderId="6" fillId="21" fontId="63" numFmtId="0" xfId="0" applyAlignment="1" applyBorder="1" applyFont="1">
      <alignment horizontal="center" vertical="bottom"/>
    </xf>
    <xf borderId="52" fillId="22" fontId="63" numFmtId="0" xfId="0" applyAlignment="1" applyBorder="1" applyFont="1">
      <alignment horizontal="center" vertical="bottom"/>
    </xf>
    <xf borderId="46" fillId="22" fontId="118" numFmtId="0" xfId="0" applyAlignment="1" applyBorder="1" applyFont="1">
      <alignment readingOrder="0" vertical="bottom"/>
    </xf>
    <xf borderId="0" fillId="22" fontId="63" numFmtId="0" xfId="0" applyAlignment="1" applyFont="1">
      <alignment horizontal="center" readingOrder="0" vertical="bottom"/>
    </xf>
    <xf borderId="0" fillId="22" fontId="63" numFmtId="0" xfId="0" applyAlignment="1" applyFont="1">
      <alignment horizontal="center" vertical="bottom"/>
    </xf>
    <xf borderId="22" fillId="22" fontId="63" numFmtId="0" xfId="0" applyAlignment="1" applyBorder="1" applyFont="1">
      <alignment horizontal="center" vertical="bottom"/>
    </xf>
    <xf borderId="22" fillId="22" fontId="63" numFmtId="0" xfId="0" applyAlignment="1" applyBorder="1" applyFont="1">
      <alignment horizontal="center" readingOrder="0" vertical="bottom"/>
    </xf>
    <xf borderId="6" fillId="22" fontId="63" numFmtId="0" xfId="0" applyAlignment="1" applyBorder="1" applyFont="1">
      <alignment horizontal="center" vertical="bottom"/>
    </xf>
    <xf borderId="52" fillId="22" fontId="6" numFmtId="0" xfId="0" applyAlignment="1" applyBorder="1" applyFont="1">
      <alignment vertical="bottom"/>
    </xf>
    <xf borderId="6" fillId="22" fontId="63" numFmtId="0" xfId="0" applyAlignment="1" applyBorder="1" applyFont="1">
      <alignment horizontal="center" readingOrder="0" vertical="bottom"/>
    </xf>
    <xf borderId="68" fillId="22" fontId="6" numFmtId="0" xfId="0" applyAlignment="1" applyBorder="1" applyFont="1">
      <alignment vertical="bottom"/>
    </xf>
    <xf borderId="34" fillId="22" fontId="118" numFmtId="0" xfId="0" applyAlignment="1" applyBorder="1" applyFont="1">
      <alignment readingOrder="0" vertical="bottom"/>
    </xf>
    <xf borderId="8" fillId="22" fontId="6" numFmtId="0" xfId="0" applyAlignment="1" applyBorder="1" applyFont="1">
      <alignment vertical="bottom"/>
    </xf>
    <xf borderId="8" fillId="22" fontId="63" numFmtId="0" xfId="0" applyAlignment="1" applyBorder="1" applyFont="1">
      <alignment readingOrder="0" vertical="bottom"/>
    </xf>
    <xf borderId="0" fillId="22" fontId="63" numFmtId="0" xfId="0" applyAlignment="1" applyFont="1">
      <alignment readingOrder="0" vertical="bottom"/>
    </xf>
    <xf borderId="35" fillId="21" fontId="6" numFmtId="0" xfId="0" applyAlignment="1" applyBorder="1" applyFont="1">
      <alignment vertical="bottom"/>
    </xf>
    <xf borderId="0" fillId="0" fontId="63" numFmtId="0" xfId="0" applyAlignment="1" applyFont="1">
      <alignment readingOrder="0" vertical="bottom"/>
    </xf>
    <xf borderId="10" fillId="22" fontId="63" numFmtId="0" xfId="0" applyAlignment="1" applyBorder="1" applyFont="1">
      <alignment readingOrder="0" vertical="bottom"/>
    </xf>
    <xf borderId="21" fillId="22" fontId="63" numFmtId="0" xfId="0" applyAlignment="1" applyBorder="1" applyFont="1">
      <alignment readingOrder="0" vertical="bottom"/>
    </xf>
    <xf borderId="10" fillId="20" fontId="120" numFmtId="0" xfId="0" applyAlignment="1" applyBorder="1" applyFont="1">
      <alignment horizontal="center" readingOrder="0"/>
    </xf>
    <xf borderId="13" fillId="15" fontId="116" numFmtId="0" xfId="0" applyAlignment="1" applyBorder="1" applyFont="1">
      <alignment horizontal="center" readingOrder="0" vertical="bottom"/>
    </xf>
    <xf borderId="73" fillId="14" fontId="116" numFmtId="0" xfId="0" applyAlignment="1" applyBorder="1" applyFont="1">
      <alignment vertical="bottom"/>
    </xf>
    <xf borderId="67" fillId="15" fontId="6" numFmtId="0" xfId="0" applyAlignment="1" applyBorder="1" applyFont="1">
      <alignment vertical="bottom"/>
    </xf>
    <xf borderId="36" fillId="15" fontId="6" numFmtId="0" xfId="0" applyAlignment="1" applyBorder="1" applyFont="1">
      <alignment vertical="bottom"/>
    </xf>
    <xf borderId="31" fillId="12" fontId="63" numFmtId="0" xfId="0" applyAlignment="1" applyBorder="1" applyFont="1">
      <alignment readingOrder="0" vertical="bottom"/>
    </xf>
    <xf borderId="52" fillId="15" fontId="63" numFmtId="0" xfId="0" applyAlignment="1" applyBorder="1" applyFont="1">
      <alignment horizontal="center" vertical="bottom"/>
    </xf>
    <xf borderId="36" fillId="15" fontId="117" numFmtId="0" xfId="0" applyAlignment="1" applyBorder="1" applyFont="1">
      <alignment horizontal="center" readingOrder="0" vertical="bottom"/>
    </xf>
    <xf borderId="31" fillId="12" fontId="63" numFmtId="0" xfId="0" applyAlignment="1" applyBorder="1" applyFont="1">
      <alignment vertical="bottom"/>
    </xf>
    <xf borderId="36" fillId="15" fontId="63" numFmtId="0" xfId="0" applyAlignment="1" applyBorder="1" applyFont="1">
      <alignment horizontal="center" readingOrder="0" vertical="bottom"/>
    </xf>
    <xf borderId="52" fillId="12" fontId="63" numFmtId="0" xfId="0" applyAlignment="1" applyBorder="1" applyFont="1">
      <alignment horizontal="center" vertical="bottom"/>
    </xf>
    <xf borderId="33" fillId="12" fontId="63" numFmtId="0" xfId="0" applyAlignment="1" applyBorder="1" applyFont="1">
      <alignment horizontal="center" readingOrder="0" vertical="bottom"/>
    </xf>
    <xf borderId="24" fillId="12" fontId="63" numFmtId="0" xfId="0" applyAlignment="1" applyBorder="1" applyFont="1">
      <alignment horizontal="center" vertical="bottom"/>
    </xf>
    <xf borderId="58" fillId="12" fontId="63" numFmtId="0" xfId="0" applyAlignment="1" applyBorder="1" applyFont="1">
      <alignment horizontal="center" vertical="bottom"/>
    </xf>
    <xf borderId="33" fillId="12" fontId="63" numFmtId="0" xfId="0" applyAlignment="1" applyBorder="1" applyFont="1">
      <alignment horizontal="center" vertical="bottom"/>
    </xf>
    <xf borderId="26" fillId="12" fontId="63" numFmtId="0" xfId="0" applyAlignment="1" applyBorder="1" applyFont="1">
      <alignment horizontal="center" vertical="bottom"/>
    </xf>
    <xf borderId="31" fillId="12" fontId="6" numFmtId="0" xfId="0" applyAlignment="1" applyBorder="1" applyFont="1">
      <alignment vertical="bottom"/>
    </xf>
    <xf borderId="46" fillId="12" fontId="63" numFmtId="0" xfId="0" applyAlignment="1" applyBorder="1" applyFont="1">
      <alignment readingOrder="0" vertical="bottom"/>
    </xf>
    <xf borderId="0" fillId="12" fontId="63" numFmtId="0" xfId="0" applyAlignment="1" applyFont="1">
      <alignment horizontal="center" readingOrder="0" vertical="bottom"/>
    </xf>
    <xf borderId="0" fillId="12" fontId="63" numFmtId="0" xfId="0" applyAlignment="1" applyFont="1">
      <alignment horizontal="center" vertical="bottom"/>
    </xf>
    <xf borderId="22" fillId="12" fontId="63" numFmtId="0" xfId="0" applyAlignment="1" applyBorder="1" applyFont="1">
      <alignment horizontal="center" readingOrder="0" vertical="bottom"/>
    </xf>
    <xf borderId="46" fillId="12" fontId="63" numFmtId="0" xfId="0" applyAlignment="1" applyBorder="1" applyFont="1">
      <alignment vertical="bottom"/>
    </xf>
    <xf borderId="22" fillId="12" fontId="63" numFmtId="0" xfId="0" applyAlignment="1" applyBorder="1" applyFont="1">
      <alignment horizontal="center" vertical="bottom"/>
    </xf>
    <xf borderId="6" fillId="12" fontId="63" numFmtId="0" xfId="0" applyAlignment="1" applyBorder="1" applyFont="1">
      <alignment horizontal="center" readingOrder="0" vertical="bottom"/>
    </xf>
    <xf borderId="52" fillId="13" fontId="63" numFmtId="0" xfId="0" applyAlignment="1" applyBorder="1" applyFont="1">
      <alignment horizontal="center" vertical="bottom"/>
    </xf>
    <xf borderId="46" fillId="13" fontId="118" numFmtId="0" xfId="0" applyAlignment="1" applyBorder="1" applyFont="1">
      <alignment readingOrder="0" vertical="bottom"/>
    </xf>
    <xf borderId="0" fillId="13" fontId="63" numFmtId="0" xfId="0" applyAlignment="1" applyFont="1">
      <alignment horizontal="center" readingOrder="0" vertical="bottom"/>
    </xf>
    <xf borderId="0" fillId="13" fontId="63" numFmtId="0" xfId="0" applyAlignment="1" applyFont="1">
      <alignment horizontal="center" vertical="bottom"/>
    </xf>
    <xf borderId="22" fillId="13" fontId="63" numFmtId="0" xfId="0" applyAlignment="1" applyBorder="1" applyFont="1">
      <alignment horizontal="center" readingOrder="0" vertical="bottom"/>
    </xf>
    <xf borderId="22" fillId="13" fontId="63" numFmtId="0" xfId="0" applyAlignment="1" applyBorder="1" applyFont="1">
      <alignment horizontal="center" vertical="bottom"/>
    </xf>
    <xf borderId="6" fillId="13" fontId="63" numFmtId="0" xfId="0" applyAlignment="1" applyBorder="1" applyFont="1">
      <alignment horizontal="center" readingOrder="0" vertical="bottom"/>
    </xf>
    <xf borderId="52" fillId="13" fontId="6" numFmtId="0" xfId="0" applyAlignment="1" applyBorder="1" applyFont="1">
      <alignment vertical="bottom"/>
    </xf>
    <xf borderId="6" fillId="13" fontId="63" numFmtId="0" xfId="0" applyAlignment="1" applyBorder="1" applyFont="1">
      <alignment horizontal="center" vertical="bottom"/>
    </xf>
    <xf borderId="68" fillId="13" fontId="6" numFmtId="0" xfId="0" applyAlignment="1" applyBorder="1" applyFont="1">
      <alignment vertical="bottom"/>
    </xf>
    <xf borderId="34" fillId="13" fontId="118" numFmtId="0" xfId="0" applyAlignment="1" applyBorder="1" applyFont="1">
      <alignment readingOrder="0" vertical="bottom"/>
    </xf>
    <xf borderId="8" fillId="13" fontId="6" numFmtId="0" xfId="0" applyAlignment="1" applyBorder="1" applyFont="1">
      <alignment vertical="bottom"/>
    </xf>
    <xf borderId="8" fillId="13" fontId="63" numFmtId="0" xfId="0" applyAlignment="1" applyBorder="1" applyFont="1">
      <alignment readingOrder="0" vertical="bottom"/>
    </xf>
    <xf borderId="35" fillId="12" fontId="6" numFmtId="0" xfId="0" applyAlignment="1" applyBorder="1" applyFont="1">
      <alignment vertical="bottom"/>
    </xf>
    <xf borderId="10" fillId="13" fontId="63" numFmtId="0" xfId="0" applyAlignment="1" applyBorder="1" applyFont="1">
      <alignment readingOrder="0" vertical="bottom"/>
    </xf>
    <xf borderId="21" fillId="13" fontId="63" numFmtId="0" xfId="0" applyAlignment="1" applyBorder="1" applyFont="1">
      <alignment readingOrder="0" vertical="bottom"/>
    </xf>
    <xf borderId="10" fillId="15" fontId="121" numFmtId="0" xfId="0" applyAlignment="1" applyBorder="1" applyFont="1">
      <alignment horizontal="center" readingOrder="0"/>
    </xf>
  </cellXfs>
  <cellStyles count="1">
    <cellStyle xfId="0" name="Normal" builtinId="0"/>
  </cellStyles>
  <dxfs count="19">
    <dxf>
      <font/>
      <fill>
        <patternFill patternType="solid">
          <fgColor rgb="FFB7E1CD"/>
          <bgColor rgb="FFB7E1CD"/>
        </patternFill>
      </fill>
      <border/>
    </dxf>
    <dxf>
      <font>
        <i/>
        <color rgb="FF000000"/>
      </font>
      <fill>
        <patternFill patternType="solid">
          <fgColor rgb="FFB7B7B7"/>
          <bgColor rgb="FFB7B7B7"/>
        </patternFill>
      </fill>
      <border/>
    </dxf>
    <dxf>
      <font>
        <i/>
        <color rgb="FF000000"/>
      </font>
      <fill>
        <patternFill patternType="solid">
          <fgColor rgb="FFBF9000"/>
          <bgColor rgb="FFBF9000"/>
        </patternFill>
      </fill>
      <border/>
    </dxf>
    <dxf>
      <font>
        <i/>
        <color rgb="FF000000"/>
      </font>
      <fill>
        <patternFill patternType="solid">
          <fgColor rgb="FFD5A6BD"/>
          <bgColor rgb="FFD5A6BD"/>
        </patternFill>
      </fill>
      <border/>
    </dxf>
    <dxf>
      <font>
        <i/>
        <color rgb="FFFFFFFF"/>
      </font>
      <fill>
        <patternFill patternType="solid">
          <fgColor rgb="FF3D85C6"/>
          <bgColor rgb="FF3D85C6"/>
        </patternFill>
      </fill>
      <border/>
    </dxf>
    <dxf>
      <font>
        <i/>
        <color rgb="FF000000"/>
      </font>
      <fill>
        <patternFill patternType="solid">
          <fgColor rgb="FFA4C2F4"/>
          <bgColor rgb="FFA4C2F4"/>
        </patternFill>
      </fill>
      <border/>
    </dxf>
    <dxf>
      <font>
        <i/>
        <color rgb="FF000000"/>
      </font>
      <fill>
        <patternFill patternType="solid">
          <fgColor rgb="FFD0E0E3"/>
          <bgColor rgb="FFD0E0E3"/>
        </patternFill>
      </fill>
      <border/>
    </dxf>
    <dxf>
      <font>
        <i/>
        <color rgb="FF000000"/>
      </font>
      <fill>
        <patternFill patternType="solid">
          <fgColor rgb="FFFF9900"/>
          <bgColor rgb="FFFF9900"/>
        </patternFill>
      </fill>
      <border/>
    </dxf>
    <dxf>
      <font>
        <i/>
        <color rgb="FF000000"/>
      </font>
      <fill>
        <patternFill patternType="solid">
          <fgColor rgb="FFA61C00"/>
          <bgColor rgb="FFA61C00"/>
        </patternFill>
      </fill>
      <border/>
    </dxf>
    <dxf>
      <font>
        <i/>
        <color rgb="FFFFFFFF"/>
      </font>
      <fill>
        <patternFill patternType="solid">
          <fgColor rgb="FF674EA7"/>
          <bgColor rgb="FF674EA7"/>
        </patternFill>
      </fill>
      <border/>
    </dxf>
    <dxf>
      <font>
        <i/>
        <color rgb="FFFFFFFF"/>
      </font>
      <fill>
        <patternFill patternType="solid">
          <fgColor rgb="FF434343"/>
          <bgColor rgb="FF434343"/>
        </patternFill>
      </fill>
      <border/>
    </dxf>
    <dxf>
      <font>
        <i/>
        <color rgb="FFFFFFFF"/>
      </font>
      <fill>
        <patternFill patternType="solid">
          <fgColor rgb="FFEAD1DC"/>
          <bgColor rgb="FFEAD1DC"/>
        </patternFill>
      </fill>
      <border/>
    </dxf>
    <dxf>
      <font>
        <i/>
        <color rgb="FF000000"/>
      </font>
      <fill>
        <patternFill patternType="solid">
          <fgColor rgb="FFEA0CEA"/>
          <bgColor rgb="FFEA0CEA"/>
        </patternFill>
      </fill>
      <border/>
    </dxf>
    <dxf>
      <font>
        <i/>
        <color rgb="FF000000"/>
      </font>
      <fill>
        <patternFill patternType="solid">
          <fgColor rgb="FFFFE599"/>
          <bgColor rgb="FFFFE599"/>
        </patternFill>
      </fill>
      <border/>
    </dxf>
    <dxf>
      <font>
        <i/>
        <color rgb="FFFFFFFF"/>
      </font>
      <fill>
        <patternFill patternType="solid">
          <fgColor rgb="FF76A5AF"/>
          <bgColor rgb="FF76A5AF"/>
        </patternFill>
      </fill>
      <border/>
    </dxf>
    <dxf>
      <font>
        <i/>
        <color rgb="FFFFFFFF"/>
      </font>
      <fill>
        <patternFill patternType="solid">
          <fgColor rgb="FF6AA84F"/>
          <bgColor rgb="FF6AA84F"/>
        </patternFill>
      </fill>
      <border/>
    </dxf>
    <dxf>
      <font>
        <i/>
        <color rgb="FF000000"/>
      </font>
      <fill>
        <patternFill patternType="solid">
          <fgColor rgb="FFFFFFFF"/>
          <bgColor rgb="FFFFFFFF"/>
        </patternFill>
      </fill>
      <border/>
    </dxf>
    <dxf>
      <font>
        <i/>
        <color rgb="FF000000"/>
      </font>
      <fill>
        <patternFill patternType="solid">
          <fgColor rgb="FFD9D9D9"/>
          <bgColor rgb="FFD9D9D9"/>
        </patternFill>
      </fill>
      <border/>
    </dxf>
    <dxf>
      <font>
        <i/>
        <color rgb="FF000000"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77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Relationship Id="rId3" Type="http://schemas.openxmlformats.org/officeDocument/2006/relationships/image" Target="../media/image162.png"/></Relationships>
</file>

<file path=xl/drawings/_rels/drawing4.xml.rels><?xml version="1.0" encoding="UTF-8" standalone="yes"?><Relationships xmlns="http://schemas.openxmlformats.org/package/2006/relationships"><Relationship Id="rId40" Type="http://schemas.openxmlformats.org/officeDocument/2006/relationships/image" Target="../media/image33.png"/><Relationship Id="rId84" Type="http://schemas.openxmlformats.org/officeDocument/2006/relationships/image" Target="../media/image95.png"/><Relationship Id="rId83" Type="http://schemas.openxmlformats.org/officeDocument/2006/relationships/image" Target="../media/image80.png"/><Relationship Id="rId42" Type="http://schemas.openxmlformats.org/officeDocument/2006/relationships/image" Target="../media/image32.png"/><Relationship Id="rId86" Type="http://schemas.openxmlformats.org/officeDocument/2006/relationships/image" Target="../media/image92.png"/><Relationship Id="rId41" Type="http://schemas.openxmlformats.org/officeDocument/2006/relationships/image" Target="../media/image36.png"/><Relationship Id="rId85" Type="http://schemas.openxmlformats.org/officeDocument/2006/relationships/image" Target="../media/image82.png"/><Relationship Id="rId44" Type="http://schemas.openxmlformats.org/officeDocument/2006/relationships/image" Target="../media/image38.png"/><Relationship Id="rId88" Type="http://schemas.openxmlformats.org/officeDocument/2006/relationships/image" Target="../media/image86.png"/><Relationship Id="rId43" Type="http://schemas.openxmlformats.org/officeDocument/2006/relationships/image" Target="../media/image66.png"/><Relationship Id="rId87" Type="http://schemas.openxmlformats.org/officeDocument/2006/relationships/image" Target="../media/image83.png"/><Relationship Id="rId46" Type="http://schemas.openxmlformats.org/officeDocument/2006/relationships/image" Target="../media/image61.png"/><Relationship Id="rId45" Type="http://schemas.openxmlformats.org/officeDocument/2006/relationships/image" Target="../media/image40.png"/><Relationship Id="rId80" Type="http://schemas.openxmlformats.org/officeDocument/2006/relationships/image" Target="../media/image91.png"/><Relationship Id="rId82" Type="http://schemas.openxmlformats.org/officeDocument/2006/relationships/image" Target="../media/image105.png"/><Relationship Id="rId81" Type="http://schemas.openxmlformats.org/officeDocument/2006/relationships/image" Target="../media/image79.png"/><Relationship Id="rId1" Type="http://schemas.openxmlformats.org/officeDocument/2006/relationships/image" Target="../media/image31.png"/><Relationship Id="rId2" Type="http://schemas.openxmlformats.org/officeDocument/2006/relationships/image" Target="../media/image21.png"/><Relationship Id="rId3" Type="http://schemas.openxmlformats.org/officeDocument/2006/relationships/image" Target="../media/image9.png"/><Relationship Id="rId4" Type="http://schemas.openxmlformats.org/officeDocument/2006/relationships/image" Target="../media/image5.png"/><Relationship Id="rId9" Type="http://schemas.openxmlformats.org/officeDocument/2006/relationships/image" Target="../media/image7.png"/><Relationship Id="rId48" Type="http://schemas.openxmlformats.org/officeDocument/2006/relationships/image" Target="../media/image50.gif"/><Relationship Id="rId47" Type="http://schemas.openxmlformats.org/officeDocument/2006/relationships/image" Target="../media/image41.png"/><Relationship Id="rId49" Type="http://schemas.openxmlformats.org/officeDocument/2006/relationships/image" Target="../media/image45.png"/><Relationship Id="rId5" Type="http://schemas.openxmlformats.org/officeDocument/2006/relationships/image" Target="../media/image3.png"/><Relationship Id="rId6" Type="http://schemas.openxmlformats.org/officeDocument/2006/relationships/image" Target="../media/image6.png"/><Relationship Id="rId7" Type="http://schemas.openxmlformats.org/officeDocument/2006/relationships/image" Target="../media/image12.png"/><Relationship Id="rId8" Type="http://schemas.openxmlformats.org/officeDocument/2006/relationships/image" Target="../media/image29.png"/><Relationship Id="rId73" Type="http://schemas.openxmlformats.org/officeDocument/2006/relationships/image" Target="../media/image68.png"/><Relationship Id="rId72" Type="http://schemas.openxmlformats.org/officeDocument/2006/relationships/image" Target="../media/image69.png"/><Relationship Id="rId31" Type="http://schemas.openxmlformats.org/officeDocument/2006/relationships/image" Target="../media/image20.png"/><Relationship Id="rId75" Type="http://schemas.openxmlformats.org/officeDocument/2006/relationships/image" Target="../media/image75.png"/><Relationship Id="rId30" Type="http://schemas.openxmlformats.org/officeDocument/2006/relationships/image" Target="../media/image35.png"/><Relationship Id="rId74" Type="http://schemas.openxmlformats.org/officeDocument/2006/relationships/image" Target="../media/image78.png"/><Relationship Id="rId33" Type="http://schemas.openxmlformats.org/officeDocument/2006/relationships/image" Target="../media/image39.png"/><Relationship Id="rId77" Type="http://schemas.openxmlformats.org/officeDocument/2006/relationships/image" Target="../media/image84.png"/><Relationship Id="rId32" Type="http://schemas.openxmlformats.org/officeDocument/2006/relationships/image" Target="../media/image34.png"/><Relationship Id="rId76" Type="http://schemas.openxmlformats.org/officeDocument/2006/relationships/image" Target="../media/image74.png"/><Relationship Id="rId35" Type="http://schemas.openxmlformats.org/officeDocument/2006/relationships/image" Target="../media/image25.png"/><Relationship Id="rId79" Type="http://schemas.openxmlformats.org/officeDocument/2006/relationships/image" Target="../media/image77.png"/><Relationship Id="rId34" Type="http://schemas.openxmlformats.org/officeDocument/2006/relationships/image" Target="../media/image52.png"/><Relationship Id="rId78" Type="http://schemas.openxmlformats.org/officeDocument/2006/relationships/image" Target="../media/image76.png"/><Relationship Id="rId71" Type="http://schemas.openxmlformats.org/officeDocument/2006/relationships/image" Target="../media/image65.png"/><Relationship Id="rId70" Type="http://schemas.openxmlformats.org/officeDocument/2006/relationships/image" Target="../media/image63.png"/><Relationship Id="rId37" Type="http://schemas.openxmlformats.org/officeDocument/2006/relationships/image" Target="../media/image42.png"/><Relationship Id="rId36" Type="http://schemas.openxmlformats.org/officeDocument/2006/relationships/image" Target="../media/image26.png"/><Relationship Id="rId39" Type="http://schemas.openxmlformats.org/officeDocument/2006/relationships/image" Target="../media/image30.png"/><Relationship Id="rId38" Type="http://schemas.openxmlformats.org/officeDocument/2006/relationships/image" Target="../media/image28.png"/><Relationship Id="rId62" Type="http://schemas.openxmlformats.org/officeDocument/2006/relationships/image" Target="../media/image56.png"/><Relationship Id="rId61" Type="http://schemas.openxmlformats.org/officeDocument/2006/relationships/image" Target="../media/image81.png"/><Relationship Id="rId20" Type="http://schemas.openxmlformats.org/officeDocument/2006/relationships/image" Target="../media/image13.png"/><Relationship Id="rId64" Type="http://schemas.openxmlformats.org/officeDocument/2006/relationships/image" Target="../media/image59.png"/><Relationship Id="rId63" Type="http://schemas.openxmlformats.org/officeDocument/2006/relationships/image" Target="../media/image72.png"/><Relationship Id="rId22" Type="http://schemas.openxmlformats.org/officeDocument/2006/relationships/image" Target="../media/image37.png"/><Relationship Id="rId66" Type="http://schemas.openxmlformats.org/officeDocument/2006/relationships/image" Target="../media/image58.png"/><Relationship Id="rId21" Type="http://schemas.openxmlformats.org/officeDocument/2006/relationships/image" Target="../media/image11.png"/><Relationship Id="rId65" Type="http://schemas.openxmlformats.org/officeDocument/2006/relationships/image" Target="../media/image73.png"/><Relationship Id="rId24" Type="http://schemas.openxmlformats.org/officeDocument/2006/relationships/image" Target="../media/image17.png"/><Relationship Id="rId68" Type="http://schemas.openxmlformats.org/officeDocument/2006/relationships/image" Target="../media/image60.png"/><Relationship Id="rId23" Type="http://schemas.openxmlformats.org/officeDocument/2006/relationships/image" Target="../media/image15.png"/><Relationship Id="rId67" Type="http://schemas.openxmlformats.org/officeDocument/2006/relationships/image" Target="../media/image71.png"/><Relationship Id="rId60" Type="http://schemas.openxmlformats.org/officeDocument/2006/relationships/image" Target="../media/image85.png"/><Relationship Id="rId26" Type="http://schemas.openxmlformats.org/officeDocument/2006/relationships/image" Target="../media/image49.png"/><Relationship Id="rId25" Type="http://schemas.openxmlformats.org/officeDocument/2006/relationships/image" Target="../media/image46.png"/><Relationship Id="rId69" Type="http://schemas.openxmlformats.org/officeDocument/2006/relationships/image" Target="../media/image64.png"/><Relationship Id="rId28" Type="http://schemas.openxmlformats.org/officeDocument/2006/relationships/image" Target="../media/image22.png"/><Relationship Id="rId27" Type="http://schemas.openxmlformats.org/officeDocument/2006/relationships/image" Target="../media/image24.png"/><Relationship Id="rId29" Type="http://schemas.openxmlformats.org/officeDocument/2006/relationships/image" Target="../media/image27.png"/><Relationship Id="rId51" Type="http://schemas.openxmlformats.org/officeDocument/2006/relationships/image" Target="../media/image48.png"/><Relationship Id="rId50" Type="http://schemas.openxmlformats.org/officeDocument/2006/relationships/image" Target="../media/image43.png"/><Relationship Id="rId53" Type="http://schemas.openxmlformats.org/officeDocument/2006/relationships/image" Target="../media/image47.png"/><Relationship Id="rId52" Type="http://schemas.openxmlformats.org/officeDocument/2006/relationships/image" Target="../media/image44.png"/><Relationship Id="rId11" Type="http://schemas.openxmlformats.org/officeDocument/2006/relationships/image" Target="../media/image8.png"/><Relationship Id="rId55" Type="http://schemas.openxmlformats.org/officeDocument/2006/relationships/image" Target="../media/image57.png"/><Relationship Id="rId10" Type="http://schemas.openxmlformats.org/officeDocument/2006/relationships/image" Target="../media/image18.png"/><Relationship Id="rId54" Type="http://schemas.openxmlformats.org/officeDocument/2006/relationships/image" Target="../media/image62.png"/><Relationship Id="rId13" Type="http://schemas.openxmlformats.org/officeDocument/2006/relationships/image" Target="../media/image2.png"/><Relationship Id="rId57" Type="http://schemas.openxmlformats.org/officeDocument/2006/relationships/image" Target="../media/image55.png"/><Relationship Id="rId12" Type="http://schemas.openxmlformats.org/officeDocument/2006/relationships/image" Target="../media/image67.png"/><Relationship Id="rId56" Type="http://schemas.openxmlformats.org/officeDocument/2006/relationships/image" Target="../media/image51.png"/><Relationship Id="rId15" Type="http://schemas.openxmlformats.org/officeDocument/2006/relationships/image" Target="../media/image16.png"/><Relationship Id="rId59" Type="http://schemas.openxmlformats.org/officeDocument/2006/relationships/image" Target="../media/image54.png"/><Relationship Id="rId14" Type="http://schemas.openxmlformats.org/officeDocument/2006/relationships/image" Target="../media/image1.png"/><Relationship Id="rId58" Type="http://schemas.openxmlformats.org/officeDocument/2006/relationships/image" Target="../media/image70.png"/><Relationship Id="rId17" Type="http://schemas.openxmlformats.org/officeDocument/2006/relationships/image" Target="../media/image19.png"/><Relationship Id="rId16" Type="http://schemas.openxmlformats.org/officeDocument/2006/relationships/image" Target="../media/image10.png"/><Relationship Id="rId19" Type="http://schemas.openxmlformats.org/officeDocument/2006/relationships/image" Target="../media/image14.png"/><Relationship Id="rId18" Type="http://schemas.openxmlformats.org/officeDocument/2006/relationships/image" Target="../media/image53.png"/></Relationships>
</file>

<file path=xl/drawings/_rels/drawing5.xml.rels><?xml version="1.0" encoding="UTF-8" standalone="yes"?><Relationships xmlns="http://schemas.openxmlformats.org/package/2006/relationships"><Relationship Id="rId40" Type="http://schemas.openxmlformats.org/officeDocument/2006/relationships/image" Target="../media/image112.png"/><Relationship Id="rId84" Type="http://schemas.openxmlformats.org/officeDocument/2006/relationships/image" Target="../media/image75.png"/><Relationship Id="rId83" Type="http://schemas.openxmlformats.org/officeDocument/2006/relationships/image" Target="../media/image76.png"/><Relationship Id="rId42" Type="http://schemas.openxmlformats.org/officeDocument/2006/relationships/image" Target="../media/image152.png"/><Relationship Id="rId86" Type="http://schemas.openxmlformats.org/officeDocument/2006/relationships/image" Target="../media/image95.png"/><Relationship Id="rId41" Type="http://schemas.openxmlformats.org/officeDocument/2006/relationships/image" Target="../media/image113.png"/><Relationship Id="rId85" Type="http://schemas.openxmlformats.org/officeDocument/2006/relationships/image" Target="../media/image71.png"/><Relationship Id="rId44" Type="http://schemas.openxmlformats.org/officeDocument/2006/relationships/image" Target="../media/image155.gif"/><Relationship Id="rId88" Type="http://schemas.openxmlformats.org/officeDocument/2006/relationships/image" Target="../media/image47.png"/><Relationship Id="rId43" Type="http://schemas.openxmlformats.org/officeDocument/2006/relationships/image" Target="../media/image140.png"/><Relationship Id="rId87" Type="http://schemas.openxmlformats.org/officeDocument/2006/relationships/image" Target="../media/image79.png"/><Relationship Id="rId46" Type="http://schemas.openxmlformats.org/officeDocument/2006/relationships/image" Target="../media/image121.gif"/><Relationship Id="rId45" Type="http://schemas.openxmlformats.org/officeDocument/2006/relationships/image" Target="../media/image147.gif"/><Relationship Id="rId89" Type="http://schemas.openxmlformats.org/officeDocument/2006/relationships/image" Target="../media/image78.png"/><Relationship Id="rId80" Type="http://schemas.openxmlformats.org/officeDocument/2006/relationships/image" Target="../media/image58.png"/><Relationship Id="rId82" Type="http://schemas.openxmlformats.org/officeDocument/2006/relationships/image" Target="../media/image92.png"/><Relationship Id="rId81" Type="http://schemas.openxmlformats.org/officeDocument/2006/relationships/image" Target="../media/image72.png"/><Relationship Id="rId1" Type="http://schemas.openxmlformats.org/officeDocument/2006/relationships/image" Target="../media/image122.png"/><Relationship Id="rId2" Type="http://schemas.openxmlformats.org/officeDocument/2006/relationships/image" Target="../media/image118.png"/><Relationship Id="rId3" Type="http://schemas.openxmlformats.org/officeDocument/2006/relationships/image" Target="../media/image87.png"/><Relationship Id="rId4" Type="http://schemas.openxmlformats.org/officeDocument/2006/relationships/image" Target="../media/image88.png"/><Relationship Id="rId9" Type="http://schemas.openxmlformats.org/officeDocument/2006/relationships/image" Target="../media/image132.png"/><Relationship Id="rId48" Type="http://schemas.openxmlformats.org/officeDocument/2006/relationships/image" Target="../media/image287.png"/><Relationship Id="rId47" Type="http://schemas.openxmlformats.org/officeDocument/2006/relationships/image" Target="../media/image126.png"/><Relationship Id="rId49" Type="http://schemas.openxmlformats.org/officeDocument/2006/relationships/image" Target="../media/image144.png"/><Relationship Id="rId5" Type="http://schemas.openxmlformats.org/officeDocument/2006/relationships/image" Target="../media/image94.png"/><Relationship Id="rId6" Type="http://schemas.openxmlformats.org/officeDocument/2006/relationships/image" Target="../media/image89.png"/><Relationship Id="rId7" Type="http://schemas.openxmlformats.org/officeDocument/2006/relationships/image" Target="../media/image108.png"/><Relationship Id="rId8" Type="http://schemas.openxmlformats.org/officeDocument/2006/relationships/image" Target="../media/image90.png"/><Relationship Id="rId73" Type="http://schemas.openxmlformats.org/officeDocument/2006/relationships/image" Target="../media/image85.png"/><Relationship Id="rId72" Type="http://schemas.openxmlformats.org/officeDocument/2006/relationships/image" Target="../media/image81.png"/><Relationship Id="rId31" Type="http://schemas.openxmlformats.org/officeDocument/2006/relationships/image" Target="../media/image137.png"/><Relationship Id="rId75" Type="http://schemas.openxmlformats.org/officeDocument/2006/relationships/image" Target="../media/image69.png"/><Relationship Id="rId30" Type="http://schemas.openxmlformats.org/officeDocument/2006/relationships/image" Target="../media/image110.png"/><Relationship Id="rId74" Type="http://schemas.openxmlformats.org/officeDocument/2006/relationships/image" Target="../media/image65.png"/><Relationship Id="rId33" Type="http://schemas.openxmlformats.org/officeDocument/2006/relationships/image" Target="../media/image131.png"/><Relationship Id="rId77" Type="http://schemas.openxmlformats.org/officeDocument/2006/relationships/image" Target="../media/image64.png"/><Relationship Id="rId32" Type="http://schemas.openxmlformats.org/officeDocument/2006/relationships/image" Target="../media/image111.png"/><Relationship Id="rId76" Type="http://schemas.openxmlformats.org/officeDocument/2006/relationships/image" Target="../media/image68.png"/><Relationship Id="rId35" Type="http://schemas.openxmlformats.org/officeDocument/2006/relationships/image" Target="../media/image109.png"/><Relationship Id="rId79" Type="http://schemas.openxmlformats.org/officeDocument/2006/relationships/image" Target="../media/image86.png"/><Relationship Id="rId34" Type="http://schemas.openxmlformats.org/officeDocument/2006/relationships/image" Target="../media/image129.png"/><Relationship Id="rId78" Type="http://schemas.openxmlformats.org/officeDocument/2006/relationships/image" Target="../media/image82.png"/><Relationship Id="rId71" Type="http://schemas.openxmlformats.org/officeDocument/2006/relationships/image" Target="../media/image55.png"/><Relationship Id="rId70" Type="http://schemas.openxmlformats.org/officeDocument/2006/relationships/image" Target="../media/image57.png"/><Relationship Id="rId37" Type="http://schemas.openxmlformats.org/officeDocument/2006/relationships/image" Target="../media/image150.png"/><Relationship Id="rId36" Type="http://schemas.openxmlformats.org/officeDocument/2006/relationships/image" Target="../media/image130.png"/><Relationship Id="rId39" Type="http://schemas.openxmlformats.org/officeDocument/2006/relationships/image" Target="../media/image197.png"/><Relationship Id="rId38" Type="http://schemas.openxmlformats.org/officeDocument/2006/relationships/image" Target="../media/image257.png"/><Relationship Id="rId62" Type="http://schemas.openxmlformats.org/officeDocument/2006/relationships/image" Target="../media/image80.png"/><Relationship Id="rId61" Type="http://schemas.openxmlformats.org/officeDocument/2006/relationships/image" Target="../media/image60.png"/><Relationship Id="rId20" Type="http://schemas.openxmlformats.org/officeDocument/2006/relationships/image" Target="../media/image101.png"/><Relationship Id="rId64" Type="http://schemas.openxmlformats.org/officeDocument/2006/relationships/image" Target="../media/image74.png"/><Relationship Id="rId63" Type="http://schemas.openxmlformats.org/officeDocument/2006/relationships/image" Target="../media/image54.png"/><Relationship Id="rId22" Type="http://schemas.openxmlformats.org/officeDocument/2006/relationships/image" Target="../media/image135.png"/><Relationship Id="rId66" Type="http://schemas.openxmlformats.org/officeDocument/2006/relationships/image" Target="../media/image56.png"/><Relationship Id="rId21" Type="http://schemas.openxmlformats.org/officeDocument/2006/relationships/image" Target="../media/image100.png"/><Relationship Id="rId65" Type="http://schemas.openxmlformats.org/officeDocument/2006/relationships/image" Target="../media/image63.png"/><Relationship Id="rId24" Type="http://schemas.openxmlformats.org/officeDocument/2006/relationships/image" Target="../media/image106.png"/><Relationship Id="rId68" Type="http://schemas.openxmlformats.org/officeDocument/2006/relationships/image" Target="../media/image62.png"/><Relationship Id="rId23" Type="http://schemas.openxmlformats.org/officeDocument/2006/relationships/image" Target="../media/image124.png"/><Relationship Id="rId67" Type="http://schemas.openxmlformats.org/officeDocument/2006/relationships/image" Target="../media/image70.png"/><Relationship Id="rId60" Type="http://schemas.openxmlformats.org/officeDocument/2006/relationships/image" Target="../media/image84.png"/><Relationship Id="rId26" Type="http://schemas.openxmlformats.org/officeDocument/2006/relationships/image" Target="../media/image107.png"/><Relationship Id="rId25" Type="http://schemas.openxmlformats.org/officeDocument/2006/relationships/image" Target="../media/image117.png"/><Relationship Id="rId69" Type="http://schemas.openxmlformats.org/officeDocument/2006/relationships/image" Target="../media/image83.png"/><Relationship Id="rId28" Type="http://schemas.openxmlformats.org/officeDocument/2006/relationships/image" Target="../media/image120.png"/><Relationship Id="rId27" Type="http://schemas.openxmlformats.org/officeDocument/2006/relationships/image" Target="../media/image103.png"/><Relationship Id="rId29" Type="http://schemas.openxmlformats.org/officeDocument/2006/relationships/image" Target="../media/image123.png"/><Relationship Id="rId51" Type="http://schemas.openxmlformats.org/officeDocument/2006/relationships/image" Target="../media/image125.png"/><Relationship Id="rId50" Type="http://schemas.openxmlformats.org/officeDocument/2006/relationships/image" Target="../media/image156.png"/><Relationship Id="rId53" Type="http://schemas.openxmlformats.org/officeDocument/2006/relationships/image" Target="../media/image136.png"/><Relationship Id="rId52" Type="http://schemas.openxmlformats.org/officeDocument/2006/relationships/image" Target="../media/image142.png"/><Relationship Id="rId11" Type="http://schemas.openxmlformats.org/officeDocument/2006/relationships/image" Target="../media/image96.png"/><Relationship Id="rId55" Type="http://schemas.openxmlformats.org/officeDocument/2006/relationships/image" Target="../media/image128.png"/><Relationship Id="rId10" Type="http://schemas.openxmlformats.org/officeDocument/2006/relationships/image" Target="../media/image93.png"/><Relationship Id="rId54" Type="http://schemas.openxmlformats.org/officeDocument/2006/relationships/image" Target="../media/image127.png"/><Relationship Id="rId13" Type="http://schemas.openxmlformats.org/officeDocument/2006/relationships/image" Target="../media/image114.png"/><Relationship Id="rId57" Type="http://schemas.openxmlformats.org/officeDocument/2006/relationships/image" Target="../media/image105.png"/><Relationship Id="rId12" Type="http://schemas.openxmlformats.org/officeDocument/2006/relationships/image" Target="../media/image102.png"/><Relationship Id="rId56" Type="http://schemas.openxmlformats.org/officeDocument/2006/relationships/image" Target="../media/image73.png"/><Relationship Id="rId90" Type="http://schemas.openxmlformats.org/officeDocument/2006/relationships/image" Target="../media/image59.png"/><Relationship Id="rId15" Type="http://schemas.openxmlformats.org/officeDocument/2006/relationships/image" Target="../media/image98.png"/><Relationship Id="rId59" Type="http://schemas.openxmlformats.org/officeDocument/2006/relationships/image" Target="../media/image51.png"/><Relationship Id="rId14" Type="http://schemas.openxmlformats.org/officeDocument/2006/relationships/image" Target="../media/image116.png"/><Relationship Id="rId58" Type="http://schemas.openxmlformats.org/officeDocument/2006/relationships/image" Target="../media/image91.png"/><Relationship Id="rId17" Type="http://schemas.openxmlformats.org/officeDocument/2006/relationships/image" Target="../media/image97.png"/><Relationship Id="rId16" Type="http://schemas.openxmlformats.org/officeDocument/2006/relationships/image" Target="../media/image115.png"/><Relationship Id="rId19" Type="http://schemas.openxmlformats.org/officeDocument/2006/relationships/image" Target="../media/image104.png"/><Relationship Id="rId18" Type="http://schemas.openxmlformats.org/officeDocument/2006/relationships/image" Target="../media/image99.png"/></Relationships>
</file>

<file path=xl/drawings/_rels/drawing6.xml.rels><?xml version="1.0" encoding="UTF-8" standalone="yes"?><Relationships xmlns="http://schemas.openxmlformats.org/package/2006/relationships"><Relationship Id="rId40" Type="http://schemas.openxmlformats.org/officeDocument/2006/relationships/image" Target="../media/image74.png"/><Relationship Id="rId42" Type="http://schemas.openxmlformats.org/officeDocument/2006/relationships/image" Target="../media/image70.png"/><Relationship Id="rId41" Type="http://schemas.openxmlformats.org/officeDocument/2006/relationships/image" Target="../media/image63.png"/><Relationship Id="rId44" Type="http://schemas.openxmlformats.org/officeDocument/2006/relationships/image" Target="../media/image62.png"/><Relationship Id="rId43" Type="http://schemas.openxmlformats.org/officeDocument/2006/relationships/image" Target="../media/image47.png"/><Relationship Id="rId46" Type="http://schemas.openxmlformats.org/officeDocument/2006/relationships/image" Target="../media/image55.png"/><Relationship Id="rId45" Type="http://schemas.openxmlformats.org/officeDocument/2006/relationships/image" Target="../media/image57.png"/><Relationship Id="rId1" Type="http://schemas.openxmlformats.org/officeDocument/2006/relationships/image" Target="../media/image133.png"/><Relationship Id="rId2" Type="http://schemas.openxmlformats.org/officeDocument/2006/relationships/image" Target="../media/image134.png"/><Relationship Id="rId3" Type="http://schemas.openxmlformats.org/officeDocument/2006/relationships/image" Target="../media/image141.png"/><Relationship Id="rId4" Type="http://schemas.openxmlformats.org/officeDocument/2006/relationships/image" Target="../media/image158.png"/><Relationship Id="rId9" Type="http://schemas.openxmlformats.org/officeDocument/2006/relationships/image" Target="../media/image31.png"/><Relationship Id="rId48" Type="http://schemas.openxmlformats.org/officeDocument/2006/relationships/image" Target="../media/image72.png"/><Relationship Id="rId47" Type="http://schemas.openxmlformats.org/officeDocument/2006/relationships/image" Target="../media/image81.png"/><Relationship Id="rId5" Type="http://schemas.openxmlformats.org/officeDocument/2006/relationships/image" Target="../media/image145.png"/><Relationship Id="rId6" Type="http://schemas.openxmlformats.org/officeDocument/2006/relationships/image" Target="../media/image143.png"/><Relationship Id="rId7" Type="http://schemas.openxmlformats.org/officeDocument/2006/relationships/image" Target="../media/image159.png"/><Relationship Id="rId8" Type="http://schemas.openxmlformats.org/officeDocument/2006/relationships/image" Target="../media/image139.png"/><Relationship Id="rId31" Type="http://schemas.openxmlformats.org/officeDocument/2006/relationships/image" Target="../media/image79.png"/><Relationship Id="rId30" Type="http://schemas.openxmlformats.org/officeDocument/2006/relationships/image" Target="../media/image83.png"/><Relationship Id="rId33" Type="http://schemas.openxmlformats.org/officeDocument/2006/relationships/image" Target="../media/image54.png"/><Relationship Id="rId32" Type="http://schemas.openxmlformats.org/officeDocument/2006/relationships/image" Target="../media/image51.png"/><Relationship Id="rId35" Type="http://schemas.openxmlformats.org/officeDocument/2006/relationships/image" Target="../media/image56.png"/><Relationship Id="rId34" Type="http://schemas.openxmlformats.org/officeDocument/2006/relationships/image" Target="../media/image84.png"/><Relationship Id="rId37" Type="http://schemas.openxmlformats.org/officeDocument/2006/relationships/image" Target="../media/image64.png"/><Relationship Id="rId36" Type="http://schemas.openxmlformats.org/officeDocument/2006/relationships/image" Target="../media/image95.png"/><Relationship Id="rId39" Type="http://schemas.openxmlformats.org/officeDocument/2006/relationships/image" Target="../media/image60.png"/><Relationship Id="rId38" Type="http://schemas.openxmlformats.org/officeDocument/2006/relationships/image" Target="../media/image73.png"/><Relationship Id="rId20" Type="http://schemas.openxmlformats.org/officeDocument/2006/relationships/image" Target="../media/image121.gif"/><Relationship Id="rId22" Type="http://schemas.openxmlformats.org/officeDocument/2006/relationships/image" Target="../media/image287.png"/><Relationship Id="rId21" Type="http://schemas.openxmlformats.org/officeDocument/2006/relationships/image" Target="../media/image126.png"/><Relationship Id="rId24" Type="http://schemas.openxmlformats.org/officeDocument/2006/relationships/image" Target="../media/image77.png"/><Relationship Id="rId23" Type="http://schemas.openxmlformats.org/officeDocument/2006/relationships/image" Target="../media/image105.png"/><Relationship Id="rId26" Type="http://schemas.openxmlformats.org/officeDocument/2006/relationships/image" Target="../media/image85.png"/><Relationship Id="rId25" Type="http://schemas.openxmlformats.org/officeDocument/2006/relationships/image" Target="../media/image91.png"/><Relationship Id="rId28" Type="http://schemas.openxmlformats.org/officeDocument/2006/relationships/image" Target="../media/image69.png"/><Relationship Id="rId27" Type="http://schemas.openxmlformats.org/officeDocument/2006/relationships/image" Target="../media/image75.png"/><Relationship Id="rId29" Type="http://schemas.openxmlformats.org/officeDocument/2006/relationships/image" Target="../media/image80.png"/><Relationship Id="rId11" Type="http://schemas.openxmlformats.org/officeDocument/2006/relationships/image" Target="../media/image9.png"/><Relationship Id="rId10" Type="http://schemas.openxmlformats.org/officeDocument/2006/relationships/image" Target="../media/image21.png"/><Relationship Id="rId13" Type="http://schemas.openxmlformats.org/officeDocument/2006/relationships/image" Target="../media/image3.png"/><Relationship Id="rId12" Type="http://schemas.openxmlformats.org/officeDocument/2006/relationships/image" Target="../media/image5.png"/><Relationship Id="rId15" Type="http://schemas.openxmlformats.org/officeDocument/2006/relationships/image" Target="../media/image153.png"/><Relationship Id="rId14" Type="http://schemas.openxmlformats.org/officeDocument/2006/relationships/image" Target="../media/image138.png"/><Relationship Id="rId17" Type="http://schemas.openxmlformats.org/officeDocument/2006/relationships/image" Target="../media/image149.png"/><Relationship Id="rId16" Type="http://schemas.openxmlformats.org/officeDocument/2006/relationships/image" Target="../media/image157.png"/><Relationship Id="rId19" Type="http://schemas.openxmlformats.org/officeDocument/2006/relationships/image" Target="../media/image147.gif"/><Relationship Id="rId18" Type="http://schemas.openxmlformats.org/officeDocument/2006/relationships/image" Target="../media/image155.gif"/></Relationships>
</file>

<file path=xl/drawings/_rels/drawing7.xml.rels><?xml version="1.0" encoding="UTF-8" standalone="yes"?><Relationships xmlns="http://schemas.openxmlformats.org/package/2006/relationships"><Relationship Id="rId40" Type="http://schemas.openxmlformats.org/officeDocument/2006/relationships/image" Target="../media/image72.png"/><Relationship Id="rId42" Type="http://schemas.openxmlformats.org/officeDocument/2006/relationships/image" Target="../media/image58.png"/><Relationship Id="rId41" Type="http://schemas.openxmlformats.org/officeDocument/2006/relationships/image" Target="../media/image60.png"/><Relationship Id="rId44" Type="http://schemas.openxmlformats.org/officeDocument/2006/relationships/image" Target="../media/image54.png"/><Relationship Id="rId43" Type="http://schemas.openxmlformats.org/officeDocument/2006/relationships/image" Target="../media/image51.png"/><Relationship Id="rId46" Type="http://schemas.openxmlformats.org/officeDocument/2006/relationships/image" Target="../media/image80.png"/><Relationship Id="rId45" Type="http://schemas.openxmlformats.org/officeDocument/2006/relationships/image" Target="../media/image64.png"/><Relationship Id="rId1" Type="http://schemas.openxmlformats.org/officeDocument/2006/relationships/image" Target="../media/image148.png"/><Relationship Id="rId2" Type="http://schemas.openxmlformats.org/officeDocument/2006/relationships/image" Target="../media/image146.png"/><Relationship Id="rId3" Type="http://schemas.openxmlformats.org/officeDocument/2006/relationships/image" Target="../media/image164.png"/><Relationship Id="rId4" Type="http://schemas.openxmlformats.org/officeDocument/2006/relationships/image" Target="../media/image143.png"/><Relationship Id="rId9" Type="http://schemas.openxmlformats.org/officeDocument/2006/relationships/image" Target="../media/image151.png"/><Relationship Id="rId48" Type="http://schemas.openxmlformats.org/officeDocument/2006/relationships/image" Target="../media/image91.png"/><Relationship Id="rId47" Type="http://schemas.openxmlformats.org/officeDocument/2006/relationships/image" Target="../media/image77.png"/><Relationship Id="rId49" Type="http://schemas.openxmlformats.org/officeDocument/2006/relationships/image" Target="../media/image47.png"/><Relationship Id="rId5" Type="http://schemas.openxmlformats.org/officeDocument/2006/relationships/image" Target="../media/image134.png"/><Relationship Id="rId6" Type="http://schemas.openxmlformats.org/officeDocument/2006/relationships/image" Target="../media/image133.png"/><Relationship Id="rId7" Type="http://schemas.openxmlformats.org/officeDocument/2006/relationships/image" Target="../media/image174.png"/><Relationship Id="rId8" Type="http://schemas.openxmlformats.org/officeDocument/2006/relationships/image" Target="../media/image154.png"/><Relationship Id="rId31" Type="http://schemas.openxmlformats.org/officeDocument/2006/relationships/image" Target="../media/image85.png"/><Relationship Id="rId30" Type="http://schemas.openxmlformats.org/officeDocument/2006/relationships/image" Target="../media/image81.png"/><Relationship Id="rId33" Type="http://schemas.openxmlformats.org/officeDocument/2006/relationships/image" Target="../media/image65.png"/><Relationship Id="rId32" Type="http://schemas.openxmlformats.org/officeDocument/2006/relationships/image" Target="../media/image70.png"/><Relationship Id="rId35" Type="http://schemas.openxmlformats.org/officeDocument/2006/relationships/image" Target="../media/image75.png"/><Relationship Id="rId34" Type="http://schemas.openxmlformats.org/officeDocument/2006/relationships/image" Target="../media/image56.png"/><Relationship Id="rId37" Type="http://schemas.openxmlformats.org/officeDocument/2006/relationships/image" Target="../media/image69.png"/><Relationship Id="rId36" Type="http://schemas.openxmlformats.org/officeDocument/2006/relationships/image" Target="../media/image86.png"/><Relationship Id="rId39" Type="http://schemas.openxmlformats.org/officeDocument/2006/relationships/image" Target="../media/image74.png"/><Relationship Id="rId38" Type="http://schemas.openxmlformats.org/officeDocument/2006/relationships/image" Target="../media/image76.png"/><Relationship Id="rId20" Type="http://schemas.openxmlformats.org/officeDocument/2006/relationships/image" Target="../media/image87.png"/><Relationship Id="rId22" Type="http://schemas.openxmlformats.org/officeDocument/2006/relationships/image" Target="../media/image118.png"/><Relationship Id="rId21" Type="http://schemas.openxmlformats.org/officeDocument/2006/relationships/image" Target="../media/image94.png"/><Relationship Id="rId24" Type="http://schemas.openxmlformats.org/officeDocument/2006/relationships/image" Target="../media/image62.png"/><Relationship Id="rId23" Type="http://schemas.openxmlformats.org/officeDocument/2006/relationships/image" Target="../media/image122.png"/><Relationship Id="rId26" Type="http://schemas.openxmlformats.org/officeDocument/2006/relationships/image" Target="../media/image57.png"/><Relationship Id="rId25" Type="http://schemas.openxmlformats.org/officeDocument/2006/relationships/image" Target="../media/image83.png"/><Relationship Id="rId28" Type="http://schemas.openxmlformats.org/officeDocument/2006/relationships/image" Target="../media/image84.png"/><Relationship Id="rId27" Type="http://schemas.openxmlformats.org/officeDocument/2006/relationships/image" Target="../media/image105.png"/><Relationship Id="rId29" Type="http://schemas.openxmlformats.org/officeDocument/2006/relationships/image" Target="../media/image55.png"/><Relationship Id="rId51" Type="http://schemas.openxmlformats.org/officeDocument/2006/relationships/image" Target="../media/image73.png"/><Relationship Id="rId50" Type="http://schemas.openxmlformats.org/officeDocument/2006/relationships/image" Target="../media/image59.png"/><Relationship Id="rId53" Type="http://schemas.openxmlformats.org/officeDocument/2006/relationships/image" Target="../media/image63.png"/><Relationship Id="rId52" Type="http://schemas.openxmlformats.org/officeDocument/2006/relationships/image" Target="../media/image71.png"/><Relationship Id="rId11" Type="http://schemas.openxmlformats.org/officeDocument/2006/relationships/image" Target="../media/image166.png"/><Relationship Id="rId10" Type="http://schemas.openxmlformats.org/officeDocument/2006/relationships/image" Target="../media/image168.png"/><Relationship Id="rId13" Type="http://schemas.openxmlformats.org/officeDocument/2006/relationships/image" Target="../media/image6.png"/><Relationship Id="rId12" Type="http://schemas.openxmlformats.org/officeDocument/2006/relationships/image" Target="../media/image161.png"/><Relationship Id="rId15" Type="http://schemas.openxmlformats.org/officeDocument/2006/relationships/image" Target="../media/image29.png"/><Relationship Id="rId14" Type="http://schemas.openxmlformats.org/officeDocument/2006/relationships/image" Target="../media/image12.png"/><Relationship Id="rId17" Type="http://schemas.openxmlformats.org/officeDocument/2006/relationships/image" Target="../media/image18.png"/><Relationship Id="rId16" Type="http://schemas.openxmlformats.org/officeDocument/2006/relationships/image" Target="../media/image7.png"/><Relationship Id="rId19" Type="http://schemas.openxmlformats.org/officeDocument/2006/relationships/image" Target="../media/image88.png"/><Relationship Id="rId18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40" Type="http://schemas.openxmlformats.org/officeDocument/2006/relationships/image" Target="../media/image198.png"/><Relationship Id="rId42" Type="http://schemas.openxmlformats.org/officeDocument/2006/relationships/image" Target="../media/image195.png"/><Relationship Id="rId41" Type="http://schemas.openxmlformats.org/officeDocument/2006/relationships/image" Target="../media/image217.png"/><Relationship Id="rId44" Type="http://schemas.openxmlformats.org/officeDocument/2006/relationships/image" Target="../media/image223.png"/><Relationship Id="rId43" Type="http://schemas.openxmlformats.org/officeDocument/2006/relationships/image" Target="../media/image203.png"/><Relationship Id="rId46" Type="http://schemas.openxmlformats.org/officeDocument/2006/relationships/image" Target="../media/image201.png"/><Relationship Id="rId45" Type="http://schemas.openxmlformats.org/officeDocument/2006/relationships/image" Target="../media/image212.png"/><Relationship Id="rId107" Type="http://schemas.openxmlformats.org/officeDocument/2006/relationships/image" Target="../media/image79.png"/><Relationship Id="rId106" Type="http://schemas.openxmlformats.org/officeDocument/2006/relationships/image" Target="../media/image71.png"/><Relationship Id="rId105" Type="http://schemas.openxmlformats.org/officeDocument/2006/relationships/image" Target="../media/image81.png"/><Relationship Id="rId104" Type="http://schemas.openxmlformats.org/officeDocument/2006/relationships/image" Target="../media/image82.png"/><Relationship Id="rId109" Type="http://schemas.openxmlformats.org/officeDocument/2006/relationships/image" Target="../media/image83.png"/><Relationship Id="rId108" Type="http://schemas.openxmlformats.org/officeDocument/2006/relationships/image" Target="../media/image95.png"/><Relationship Id="rId48" Type="http://schemas.openxmlformats.org/officeDocument/2006/relationships/image" Target="../media/image227.png"/><Relationship Id="rId47" Type="http://schemas.openxmlformats.org/officeDocument/2006/relationships/image" Target="../media/image200.png"/><Relationship Id="rId49" Type="http://schemas.openxmlformats.org/officeDocument/2006/relationships/image" Target="../media/image222.png"/><Relationship Id="rId103" Type="http://schemas.openxmlformats.org/officeDocument/2006/relationships/image" Target="../media/image62.png"/><Relationship Id="rId102" Type="http://schemas.openxmlformats.org/officeDocument/2006/relationships/image" Target="../media/image57.png"/><Relationship Id="rId101" Type="http://schemas.openxmlformats.org/officeDocument/2006/relationships/image" Target="../media/image63.png"/><Relationship Id="rId100" Type="http://schemas.openxmlformats.org/officeDocument/2006/relationships/image" Target="../media/image75.png"/><Relationship Id="rId31" Type="http://schemas.openxmlformats.org/officeDocument/2006/relationships/image" Target="../media/image127.png"/><Relationship Id="rId30" Type="http://schemas.openxmlformats.org/officeDocument/2006/relationships/image" Target="../media/image186.png"/><Relationship Id="rId33" Type="http://schemas.openxmlformats.org/officeDocument/2006/relationships/image" Target="../media/image190.png"/><Relationship Id="rId32" Type="http://schemas.openxmlformats.org/officeDocument/2006/relationships/image" Target="../media/image213.png"/><Relationship Id="rId35" Type="http://schemas.openxmlformats.org/officeDocument/2006/relationships/image" Target="../media/image189.png"/><Relationship Id="rId34" Type="http://schemas.openxmlformats.org/officeDocument/2006/relationships/image" Target="../media/image193.png"/><Relationship Id="rId37" Type="http://schemas.openxmlformats.org/officeDocument/2006/relationships/image" Target="../media/image226.png"/><Relationship Id="rId36" Type="http://schemas.openxmlformats.org/officeDocument/2006/relationships/image" Target="../media/image202.png"/><Relationship Id="rId39" Type="http://schemas.openxmlformats.org/officeDocument/2006/relationships/image" Target="../media/image194.png"/><Relationship Id="rId38" Type="http://schemas.openxmlformats.org/officeDocument/2006/relationships/image" Target="../media/image191.png"/><Relationship Id="rId20" Type="http://schemas.openxmlformats.org/officeDocument/2006/relationships/image" Target="../media/image178.png"/><Relationship Id="rId22" Type="http://schemas.openxmlformats.org/officeDocument/2006/relationships/image" Target="../media/image182.png"/><Relationship Id="rId21" Type="http://schemas.openxmlformats.org/officeDocument/2006/relationships/image" Target="../media/image180.png"/><Relationship Id="rId24" Type="http://schemas.openxmlformats.org/officeDocument/2006/relationships/image" Target="../media/image204.png"/><Relationship Id="rId23" Type="http://schemas.openxmlformats.org/officeDocument/2006/relationships/image" Target="../media/image233.png"/><Relationship Id="rId26" Type="http://schemas.openxmlformats.org/officeDocument/2006/relationships/image" Target="../media/image215.png"/><Relationship Id="rId25" Type="http://schemas.openxmlformats.org/officeDocument/2006/relationships/image" Target="../media/image209.png"/><Relationship Id="rId28" Type="http://schemas.openxmlformats.org/officeDocument/2006/relationships/image" Target="../media/image188.png"/><Relationship Id="rId27" Type="http://schemas.openxmlformats.org/officeDocument/2006/relationships/image" Target="../media/image184.png"/><Relationship Id="rId29" Type="http://schemas.openxmlformats.org/officeDocument/2006/relationships/image" Target="../media/image187.png"/><Relationship Id="rId95" Type="http://schemas.openxmlformats.org/officeDocument/2006/relationships/image" Target="../media/image68.png"/><Relationship Id="rId94" Type="http://schemas.openxmlformats.org/officeDocument/2006/relationships/image" Target="../media/image59.png"/><Relationship Id="rId97" Type="http://schemas.openxmlformats.org/officeDocument/2006/relationships/image" Target="../media/image64.png"/><Relationship Id="rId96" Type="http://schemas.openxmlformats.org/officeDocument/2006/relationships/image" Target="../media/image85.png"/><Relationship Id="rId11" Type="http://schemas.openxmlformats.org/officeDocument/2006/relationships/image" Target="../media/image199.png"/><Relationship Id="rId99" Type="http://schemas.openxmlformats.org/officeDocument/2006/relationships/image" Target="../media/image92.png"/><Relationship Id="rId10" Type="http://schemas.openxmlformats.org/officeDocument/2006/relationships/image" Target="../media/image173.png"/><Relationship Id="rId98" Type="http://schemas.openxmlformats.org/officeDocument/2006/relationships/image" Target="../media/image51.png"/><Relationship Id="rId13" Type="http://schemas.openxmlformats.org/officeDocument/2006/relationships/image" Target="../media/image179.png"/><Relationship Id="rId12" Type="http://schemas.openxmlformats.org/officeDocument/2006/relationships/image" Target="../media/image192.png"/><Relationship Id="rId91" Type="http://schemas.openxmlformats.org/officeDocument/2006/relationships/image" Target="../media/image76.png"/><Relationship Id="rId90" Type="http://schemas.openxmlformats.org/officeDocument/2006/relationships/image" Target="../media/image77.png"/><Relationship Id="rId93" Type="http://schemas.openxmlformats.org/officeDocument/2006/relationships/image" Target="../media/image47.png"/><Relationship Id="rId92" Type="http://schemas.openxmlformats.org/officeDocument/2006/relationships/image" Target="../media/image78.png"/><Relationship Id="rId15" Type="http://schemas.openxmlformats.org/officeDocument/2006/relationships/image" Target="../media/image205.png"/><Relationship Id="rId110" Type="http://schemas.openxmlformats.org/officeDocument/2006/relationships/image" Target="../media/image86.png"/><Relationship Id="rId14" Type="http://schemas.openxmlformats.org/officeDocument/2006/relationships/image" Target="../media/image176.png"/><Relationship Id="rId17" Type="http://schemas.openxmlformats.org/officeDocument/2006/relationships/image" Target="../media/image169.png"/><Relationship Id="rId16" Type="http://schemas.openxmlformats.org/officeDocument/2006/relationships/image" Target="../media/image185.png"/><Relationship Id="rId19" Type="http://schemas.openxmlformats.org/officeDocument/2006/relationships/image" Target="../media/image177.png"/><Relationship Id="rId18" Type="http://schemas.openxmlformats.org/officeDocument/2006/relationships/image" Target="../media/image171.png"/><Relationship Id="rId111" Type="http://schemas.openxmlformats.org/officeDocument/2006/relationships/image" Target="../media/image73.png"/><Relationship Id="rId84" Type="http://schemas.openxmlformats.org/officeDocument/2006/relationships/image" Target="../media/image69.png"/><Relationship Id="rId83" Type="http://schemas.openxmlformats.org/officeDocument/2006/relationships/image" Target="../media/image70.png"/><Relationship Id="rId86" Type="http://schemas.openxmlformats.org/officeDocument/2006/relationships/image" Target="../media/image55.png"/><Relationship Id="rId85" Type="http://schemas.openxmlformats.org/officeDocument/2006/relationships/image" Target="../media/image105.png"/><Relationship Id="rId88" Type="http://schemas.openxmlformats.org/officeDocument/2006/relationships/image" Target="../media/image74.png"/><Relationship Id="rId87" Type="http://schemas.openxmlformats.org/officeDocument/2006/relationships/image" Target="../media/image65.png"/><Relationship Id="rId89" Type="http://schemas.openxmlformats.org/officeDocument/2006/relationships/image" Target="../media/image72.png"/><Relationship Id="rId80" Type="http://schemas.openxmlformats.org/officeDocument/2006/relationships/image" Target="../media/image80.png"/><Relationship Id="rId82" Type="http://schemas.openxmlformats.org/officeDocument/2006/relationships/image" Target="../media/image54.png"/><Relationship Id="rId81" Type="http://schemas.openxmlformats.org/officeDocument/2006/relationships/image" Target="../media/image60.png"/><Relationship Id="rId1" Type="http://schemas.openxmlformats.org/officeDocument/2006/relationships/image" Target="../media/image170.gif"/><Relationship Id="rId2" Type="http://schemas.openxmlformats.org/officeDocument/2006/relationships/image" Target="../media/image196.gif"/><Relationship Id="rId3" Type="http://schemas.openxmlformats.org/officeDocument/2006/relationships/image" Target="../media/image172.gif"/><Relationship Id="rId4" Type="http://schemas.openxmlformats.org/officeDocument/2006/relationships/image" Target="../media/image206.gif"/><Relationship Id="rId9" Type="http://schemas.openxmlformats.org/officeDocument/2006/relationships/image" Target="../media/image175.png"/><Relationship Id="rId5" Type="http://schemas.openxmlformats.org/officeDocument/2006/relationships/image" Target="../media/image165.gif"/><Relationship Id="rId6" Type="http://schemas.openxmlformats.org/officeDocument/2006/relationships/image" Target="../media/image167.gif"/><Relationship Id="rId7" Type="http://schemas.openxmlformats.org/officeDocument/2006/relationships/image" Target="../media/image160.gif"/><Relationship Id="rId8" Type="http://schemas.openxmlformats.org/officeDocument/2006/relationships/image" Target="../media/image181.gif"/><Relationship Id="rId73" Type="http://schemas.openxmlformats.org/officeDocument/2006/relationships/image" Target="../media/image240.png"/><Relationship Id="rId72" Type="http://schemas.openxmlformats.org/officeDocument/2006/relationships/image" Target="../media/image238.png"/><Relationship Id="rId75" Type="http://schemas.openxmlformats.org/officeDocument/2006/relationships/image" Target="../media/image259.png"/><Relationship Id="rId74" Type="http://schemas.openxmlformats.org/officeDocument/2006/relationships/image" Target="../media/image235.png"/><Relationship Id="rId77" Type="http://schemas.openxmlformats.org/officeDocument/2006/relationships/image" Target="../media/image58.png"/><Relationship Id="rId76" Type="http://schemas.openxmlformats.org/officeDocument/2006/relationships/image" Target="../media/image91.png"/><Relationship Id="rId79" Type="http://schemas.openxmlformats.org/officeDocument/2006/relationships/image" Target="../media/image56.png"/><Relationship Id="rId78" Type="http://schemas.openxmlformats.org/officeDocument/2006/relationships/image" Target="../media/image84.png"/><Relationship Id="rId71" Type="http://schemas.openxmlformats.org/officeDocument/2006/relationships/image" Target="../media/image234.png"/><Relationship Id="rId70" Type="http://schemas.openxmlformats.org/officeDocument/2006/relationships/image" Target="../media/image283.png"/><Relationship Id="rId62" Type="http://schemas.openxmlformats.org/officeDocument/2006/relationships/image" Target="../media/image218.png"/><Relationship Id="rId61" Type="http://schemas.openxmlformats.org/officeDocument/2006/relationships/image" Target="../media/image219.png"/><Relationship Id="rId64" Type="http://schemas.openxmlformats.org/officeDocument/2006/relationships/image" Target="../media/image225.png"/><Relationship Id="rId63" Type="http://schemas.openxmlformats.org/officeDocument/2006/relationships/image" Target="../media/image220.png"/><Relationship Id="rId66" Type="http://schemas.openxmlformats.org/officeDocument/2006/relationships/image" Target="../media/image230.gif"/><Relationship Id="rId65" Type="http://schemas.openxmlformats.org/officeDocument/2006/relationships/image" Target="../media/image231.png"/><Relationship Id="rId68" Type="http://schemas.openxmlformats.org/officeDocument/2006/relationships/image" Target="../media/image301.png"/><Relationship Id="rId67" Type="http://schemas.openxmlformats.org/officeDocument/2006/relationships/image" Target="../media/image254.png"/><Relationship Id="rId60" Type="http://schemas.openxmlformats.org/officeDocument/2006/relationships/image" Target="../media/image232.png"/><Relationship Id="rId69" Type="http://schemas.openxmlformats.org/officeDocument/2006/relationships/image" Target="../media/image228.png"/><Relationship Id="rId51" Type="http://schemas.openxmlformats.org/officeDocument/2006/relationships/image" Target="../media/image250.png"/><Relationship Id="rId50" Type="http://schemas.openxmlformats.org/officeDocument/2006/relationships/image" Target="../media/image248.png"/><Relationship Id="rId53" Type="http://schemas.openxmlformats.org/officeDocument/2006/relationships/image" Target="../media/image244.png"/><Relationship Id="rId52" Type="http://schemas.openxmlformats.org/officeDocument/2006/relationships/image" Target="../media/image208.png"/><Relationship Id="rId55" Type="http://schemas.openxmlformats.org/officeDocument/2006/relationships/image" Target="../media/image224.png"/><Relationship Id="rId54" Type="http://schemas.openxmlformats.org/officeDocument/2006/relationships/image" Target="../media/image211.png"/><Relationship Id="rId57" Type="http://schemas.openxmlformats.org/officeDocument/2006/relationships/image" Target="../media/image214.png"/><Relationship Id="rId56" Type="http://schemas.openxmlformats.org/officeDocument/2006/relationships/image" Target="../media/image216.png"/><Relationship Id="rId59" Type="http://schemas.openxmlformats.org/officeDocument/2006/relationships/image" Target="../media/image271.png"/><Relationship Id="rId58" Type="http://schemas.openxmlformats.org/officeDocument/2006/relationships/image" Target="../media/image229.png"/></Relationships>
</file>

<file path=xl/drawings/_rels/drawing9.xml.rels><?xml version="1.0" encoding="UTF-8" standalone="yes"?><Relationships xmlns="http://schemas.openxmlformats.org/package/2006/relationships"><Relationship Id="rId40" Type="http://schemas.openxmlformats.org/officeDocument/2006/relationships/image" Target="../media/image273.png"/><Relationship Id="rId42" Type="http://schemas.openxmlformats.org/officeDocument/2006/relationships/image" Target="../media/image292.png"/><Relationship Id="rId41" Type="http://schemas.openxmlformats.org/officeDocument/2006/relationships/image" Target="../media/image272.png"/><Relationship Id="rId44" Type="http://schemas.openxmlformats.org/officeDocument/2006/relationships/image" Target="../media/image279.png"/><Relationship Id="rId43" Type="http://schemas.openxmlformats.org/officeDocument/2006/relationships/image" Target="../media/image309.png"/><Relationship Id="rId46" Type="http://schemas.openxmlformats.org/officeDocument/2006/relationships/image" Target="../media/image308.png"/><Relationship Id="rId45" Type="http://schemas.openxmlformats.org/officeDocument/2006/relationships/image" Target="../media/image298.png"/><Relationship Id="rId107" Type="http://schemas.openxmlformats.org/officeDocument/2006/relationships/image" Target="../media/image92.png"/><Relationship Id="rId106" Type="http://schemas.openxmlformats.org/officeDocument/2006/relationships/image" Target="../media/image73.png"/><Relationship Id="rId105" Type="http://schemas.openxmlformats.org/officeDocument/2006/relationships/image" Target="../media/image83.png"/><Relationship Id="rId104" Type="http://schemas.openxmlformats.org/officeDocument/2006/relationships/image" Target="../media/image77.png"/><Relationship Id="rId108" Type="http://schemas.openxmlformats.org/officeDocument/2006/relationships/image" Target="../media/image82.png"/><Relationship Id="rId48" Type="http://schemas.openxmlformats.org/officeDocument/2006/relationships/image" Target="../media/image302.png"/><Relationship Id="rId47" Type="http://schemas.openxmlformats.org/officeDocument/2006/relationships/image" Target="../media/image297.png"/><Relationship Id="rId49" Type="http://schemas.openxmlformats.org/officeDocument/2006/relationships/image" Target="../media/image277.png"/><Relationship Id="rId103" Type="http://schemas.openxmlformats.org/officeDocument/2006/relationships/image" Target="../media/image71.png"/><Relationship Id="rId102" Type="http://schemas.openxmlformats.org/officeDocument/2006/relationships/image" Target="../media/image86.png"/><Relationship Id="rId101" Type="http://schemas.openxmlformats.org/officeDocument/2006/relationships/image" Target="../media/image65.png"/><Relationship Id="rId100" Type="http://schemas.openxmlformats.org/officeDocument/2006/relationships/image" Target="../media/image105.png"/><Relationship Id="rId31" Type="http://schemas.openxmlformats.org/officeDocument/2006/relationships/image" Target="../media/image269.png"/><Relationship Id="rId30" Type="http://schemas.openxmlformats.org/officeDocument/2006/relationships/image" Target="../media/image295.png"/><Relationship Id="rId33" Type="http://schemas.openxmlformats.org/officeDocument/2006/relationships/image" Target="../media/image274.png"/><Relationship Id="rId32" Type="http://schemas.openxmlformats.org/officeDocument/2006/relationships/image" Target="../media/image276.png"/><Relationship Id="rId35" Type="http://schemas.openxmlformats.org/officeDocument/2006/relationships/image" Target="../media/image268.png"/><Relationship Id="rId34" Type="http://schemas.openxmlformats.org/officeDocument/2006/relationships/image" Target="../media/image265.png"/><Relationship Id="rId37" Type="http://schemas.openxmlformats.org/officeDocument/2006/relationships/image" Target="../media/image266.png"/><Relationship Id="rId36" Type="http://schemas.openxmlformats.org/officeDocument/2006/relationships/image" Target="../media/image278.png"/><Relationship Id="rId39" Type="http://schemas.openxmlformats.org/officeDocument/2006/relationships/image" Target="../media/image270.png"/><Relationship Id="rId38" Type="http://schemas.openxmlformats.org/officeDocument/2006/relationships/image" Target="../media/image318.png"/><Relationship Id="rId20" Type="http://schemas.openxmlformats.org/officeDocument/2006/relationships/image" Target="../media/image255.png"/><Relationship Id="rId22" Type="http://schemas.openxmlformats.org/officeDocument/2006/relationships/image" Target="../media/image280.png"/><Relationship Id="rId21" Type="http://schemas.openxmlformats.org/officeDocument/2006/relationships/image" Target="../media/image166.png"/><Relationship Id="rId24" Type="http://schemas.openxmlformats.org/officeDocument/2006/relationships/image" Target="../media/image33.png"/><Relationship Id="rId23" Type="http://schemas.openxmlformats.org/officeDocument/2006/relationships/image" Target="../media/image161.png"/><Relationship Id="rId26" Type="http://schemas.openxmlformats.org/officeDocument/2006/relationships/image" Target="../media/image264.png"/><Relationship Id="rId25" Type="http://schemas.openxmlformats.org/officeDocument/2006/relationships/image" Target="../media/image262.png"/><Relationship Id="rId28" Type="http://schemas.openxmlformats.org/officeDocument/2006/relationships/image" Target="../media/image261.png"/><Relationship Id="rId27" Type="http://schemas.openxmlformats.org/officeDocument/2006/relationships/image" Target="../media/image291.png"/><Relationship Id="rId29" Type="http://schemas.openxmlformats.org/officeDocument/2006/relationships/image" Target="../media/image263.png"/><Relationship Id="rId95" Type="http://schemas.openxmlformats.org/officeDocument/2006/relationships/image" Target="../media/image68.png"/><Relationship Id="rId94" Type="http://schemas.openxmlformats.org/officeDocument/2006/relationships/image" Target="../media/image79.png"/><Relationship Id="rId97" Type="http://schemas.openxmlformats.org/officeDocument/2006/relationships/image" Target="../media/image64.png"/><Relationship Id="rId96" Type="http://schemas.openxmlformats.org/officeDocument/2006/relationships/image" Target="../media/image95.png"/><Relationship Id="rId11" Type="http://schemas.openxmlformats.org/officeDocument/2006/relationships/image" Target="../media/image246.png"/><Relationship Id="rId99" Type="http://schemas.openxmlformats.org/officeDocument/2006/relationships/image" Target="../media/image58.png"/><Relationship Id="rId10" Type="http://schemas.openxmlformats.org/officeDocument/2006/relationships/image" Target="../media/image245.png"/><Relationship Id="rId98" Type="http://schemas.openxmlformats.org/officeDocument/2006/relationships/image" Target="../media/image76.png"/><Relationship Id="rId13" Type="http://schemas.openxmlformats.org/officeDocument/2006/relationships/image" Target="../media/image151.png"/><Relationship Id="rId12" Type="http://schemas.openxmlformats.org/officeDocument/2006/relationships/image" Target="../media/image243.png"/><Relationship Id="rId91" Type="http://schemas.openxmlformats.org/officeDocument/2006/relationships/image" Target="../media/image57.png"/><Relationship Id="rId90" Type="http://schemas.openxmlformats.org/officeDocument/2006/relationships/image" Target="../media/image54.png"/><Relationship Id="rId93" Type="http://schemas.openxmlformats.org/officeDocument/2006/relationships/image" Target="../media/image63.png"/><Relationship Id="rId92" Type="http://schemas.openxmlformats.org/officeDocument/2006/relationships/image" Target="../media/image55.png"/><Relationship Id="rId15" Type="http://schemas.openxmlformats.org/officeDocument/2006/relationships/image" Target="../media/image251.png"/><Relationship Id="rId14" Type="http://schemas.openxmlformats.org/officeDocument/2006/relationships/image" Target="../media/image282.png"/><Relationship Id="rId17" Type="http://schemas.openxmlformats.org/officeDocument/2006/relationships/image" Target="../media/image134.png"/><Relationship Id="rId16" Type="http://schemas.openxmlformats.org/officeDocument/2006/relationships/image" Target="../media/image247.png"/><Relationship Id="rId19" Type="http://schemas.openxmlformats.org/officeDocument/2006/relationships/image" Target="../media/image289.png"/><Relationship Id="rId18" Type="http://schemas.openxmlformats.org/officeDocument/2006/relationships/image" Target="../media/image133.png"/><Relationship Id="rId84" Type="http://schemas.openxmlformats.org/officeDocument/2006/relationships/image" Target="../media/image70.png"/><Relationship Id="rId83" Type="http://schemas.openxmlformats.org/officeDocument/2006/relationships/image" Target="../media/image60.png"/><Relationship Id="rId86" Type="http://schemas.openxmlformats.org/officeDocument/2006/relationships/image" Target="../media/image59.png"/><Relationship Id="rId85" Type="http://schemas.openxmlformats.org/officeDocument/2006/relationships/image" Target="../media/image85.png"/><Relationship Id="rId88" Type="http://schemas.openxmlformats.org/officeDocument/2006/relationships/image" Target="../media/image84.png"/><Relationship Id="rId87" Type="http://schemas.openxmlformats.org/officeDocument/2006/relationships/image" Target="../media/image51.png"/><Relationship Id="rId89" Type="http://schemas.openxmlformats.org/officeDocument/2006/relationships/image" Target="../media/image72.png"/><Relationship Id="rId80" Type="http://schemas.openxmlformats.org/officeDocument/2006/relationships/image" Target="../media/image69.png"/><Relationship Id="rId82" Type="http://schemas.openxmlformats.org/officeDocument/2006/relationships/image" Target="../media/image47.png"/><Relationship Id="rId81" Type="http://schemas.openxmlformats.org/officeDocument/2006/relationships/image" Target="../media/image56.png"/><Relationship Id="rId1" Type="http://schemas.openxmlformats.org/officeDocument/2006/relationships/image" Target="../media/image143.png"/><Relationship Id="rId2" Type="http://schemas.openxmlformats.org/officeDocument/2006/relationships/image" Target="../media/image236.png"/><Relationship Id="rId3" Type="http://schemas.openxmlformats.org/officeDocument/2006/relationships/image" Target="../media/image275.png"/><Relationship Id="rId4" Type="http://schemas.openxmlformats.org/officeDocument/2006/relationships/image" Target="../media/image256.png"/><Relationship Id="rId9" Type="http://schemas.openxmlformats.org/officeDocument/2006/relationships/image" Target="../media/image241.png"/><Relationship Id="rId5" Type="http://schemas.openxmlformats.org/officeDocument/2006/relationships/image" Target="../media/image239.png"/><Relationship Id="rId6" Type="http://schemas.openxmlformats.org/officeDocument/2006/relationships/image" Target="../media/image237.png"/><Relationship Id="rId7" Type="http://schemas.openxmlformats.org/officeDocument/2006/relationships/image" Target="../media/image242.png"/><Relationship Id="rId8" Type="http://schemas.openxmlformats.org/officeDocument/2006/relationships/image" Target="../media/image303.png"/><Relationship Id="rId73" Type="http://schemas.openxmlformats.org/officeDocument/2006/relationships/image" Target="../media/image78.png"/><Relationship Id="rId72" Type="http://schemas.openxmlformats.org/officeDocument/2006/relationships/image" Target="../media/image114.png"/><Relationship Id="rId75" Type="http://schemas.openxmlformats.org/officeDocument/2006/relationships/image" Target="../media/image75.png"/><Relationship Id="rId74" Type="http://schemas.openxmlformats.org/officeDocument/2006/relationships/image" Target="../media/image91.png"/><Relationship Id="rId77" Type="http://schemas.openxmlformats.org/officeDocument/2006/relationships/image" Target="../media/image74.png"/><Relationship Id="rId76" Type="http://schemas.openxmlformats.org/officeDocument/2006/relationships/image" Target="../media/image62.png"/><Relationship Id="rId79" Type="http://schemas.openxmlformats.org/officeDocument/2006/relationships/image" Target="../media/image80.png"/><Relationship Id="rId78" Type="http://schemas.openxmlformats.org/officeDocument/2006/relationships/image" Target="../media/image81.png"/><Relationship Id="rId71" Type="http://schemas.openxmlformats.org/officeDocument/2006/relationships/image" Target="../media/image102.png"/><Relationship Id="rId70" Type="http://schemas.openxmlformats.org/officeDocument/2006/relationships/image" Target="../media/image98.png"/><Relationship Id="rId62" Type="http://schemas.openxmlformats.org/officeDocument/2006/relationships/image" Target="../media/image1.png"/><Relationship Id="rId61" Type="http://schemas.openxmlformats.org/officeDocument/2006/relationships/image" Target="../media/image2.png"/><Relationship Id="rId64" Type="http://schemas.openxmlformats.org/officeDocument/2006/relationships/image" Target="../media/image10.png"/><Relationship Id="rId63" Type="http://schemas.openxmlformats.org/officeDocument/2006/relationships/image" Target="../media/image16.png"/><Relationship Id="rId66" Type="http://schemas.openxmlformats.org/officeDocument/2006/relationships/image" Target="../media/image311.png"/><Relationship Id="rId65" Type="http://schemas.openxmlformats.org/officeDocument/2006/relationships/image" Target="../media/image19.png"/><Relationship Id="rId68" Type="http://schemas.openxmlformats.org/officeDocument/2006/relationships/image" Target="../media/image96.png"/><Relationship Id="rId67" Type="http://schemas.openxmlformats.org/officeDocument/2006/relationships/image" Target="../media/image93.png"/><Relationship Id="rId60" Type="http://schemas.openxmlformats.org/officeDocument/2006/relationships/image" Target="../media/image67.png"/><Relationship Id="rId69" Type="http://schemas.openxmlformats.org/officeDocument/2006/relationships/image" Target="../media/image116.png"/><Relationship Id="rId51" Type="http://schemas.openxmlformats.org/officeDocument/2006/relationships/image" Target="../media/image281.png"/><Relationship Id="rId50" Type="http://schemas.openxmlformats.org/officeDocument/2006/relationships/image" Target="../media/image310.png"/><Relationship Id="rId53" Type="http://schemas.openxmlformats.org/officeDocument/2006/relationships/image" Target="../media/image346.png"/><Relationship Id="rId52" Type="http://schemas.openxmlformats.org/officeDocument/2006/relationships/image" Target="../media/image299.png"/><Relationship Id="rId55" Type="http://schemas.openxmlformats.org/officeDocument/2006/relationships/image" Target="../media/image284.png"/><Relationship Id="rId54" Type="http://schemas.openxmlformats.org/officeDocument/2006/relationships/image" Target="../media/image286.png"/><Relationship Id="rId57" Type="http://schemas.openxmlformats.org/officeDocument/2006/relationships/image" Target="../media/image290.png"/><Relationship Id="rId56" Type="http://schemas.openxmlformats.org/officeDocument/2006/relationships/image" Target="../media/image285.png"/><Relationship Id="rId59" Type="http://schemas.openxmlformats.org/officeDocument/2006/relationships/image" Target="../media/image293.png"/><Relationship Id="rId58" Type="http://schemas.openxmlformats.org/officeDocument/2006/relationships/image" Target="../media/image106.png"/></Relationships>
</file>

<file path=xl/drawings/_rels/drawing10.xml.rels><?xml version="1.0" encoding="UTF-8" standalone="yes"?><Relationships xmlns="http://schemas.openxmlformats.org/package/2006/relationships"><Relationship Id="rId40" Type="http://schemas.openxmlformats.org/officeDocument/2006/relationships/image" Target="../media/image362.png"/><Relationship Id="rId42" Type="http://schemas.openxmlformats.org/officeDocument/2006/relationships/image" Target="../media/image325.png"/><Relationship Id="rId41" Type="http://schemas.openxmlformats.org/officeDocument/2006/relationships/image" Target="../media/image324.png"/><Relationship Id="rId44" Type="http://schemas.openxmlformats.org/officeDocument/2006/relationships/image" Target="../media/image323.png"/><Relationship Id="rId43" Type="http://schemas.openxmlformats.org/officeDocument/2006/relationships/image" Target="../media/image328.png"/><Relationship Id="rId46" Type="http://schemas.openxmlformats.org/officeDocument/2006/relationships/image" Target="../media/image349.png"/><Relationship Id="rId45" Type="http://schemas.openxmlformats.org/officeDocument/2006/relationships/image" Target="../media/image326.png"/><Relationship Id="rId107" Type="http://schemas.openxmlformats.org/officeDocument/2006/relationships/image" Target="../media/image83.png"/><Relationship Id="rId106" Type="http://schemas.openxmlformats.org/officeDocument/2006/relationships/image" Target="../media/image62.png"/><Relationship Id="rId105" Type="http://schemas.openxmlformats.org/officeDocument/2006/relationships/image" Target="../media/image57.png"/><Relationship Id="rId104" Type="http://schemas.openxmlformats.org/officeDocument/2006/relationships/image" Target="../media/image105.png"/><Relationship Id="rId109" Type="http://schemas.openxmlformats.org/officeDocument/2006/relationships/image" Target="../media/image55.png"/><Relationship Id="rId108" Type="http://schemas.openxmlformats.org/officeDocument/2006/relationships/image" Target="../media/image84.png"/><Relationship Id="rId48" Type="http://schemas.openxmlformats.org/officeDocument/2006/relationships/image" Target="../media/image381.png"/><Relationship Id="rId47" Type="http://schemas.openxmlformats.org/officeDocument/2006/relationships/image" Target="../media/image329.png"/><Relationship Id="rId49" Type="http://schemas.openxmlformats.org/officeDocument/2006/relationships/image" Target="../media/image355.png"/><Relationship Id="rId103" Type="http://schemas.openxmlformats.org/officeDocument/2006/relationships/image" Target="../media/image72.png"/><Relationship Id="rId102" Type="http://schemas.openxmlformats.org/officeDocument/2006/relationships/image" Target="../media/image59.png"/><Relationship Id="rId101" Type="http://schemas.openxmlformats.org/officeDocument/2006/relationships/image" Target="../media/image54.png"/><Relationship Id="rId100" Type="http://schemas.openxmlformats.org/officeDocument/2006/relationships/image" Target="../media/image74.png"/><Relationship Id="rId31" Type="http://schemas.openxmlformats.org/officeDocument/2006/relationships/image" Target="../media/image351.png"/><Relationship Id="rId30" Type="http://schemas.openxmlformats.org/officeDocument/2006/relationships/image" Target="../media/image344.png"/><Relationship Id="rId33" Type="http://schemas.openxmlformats.org/officeDocument/2006/relationships/image" Target="../media/image314.png"/><Relationship Id="rId32" Type="http://schemas.openxmlformats.org/officeDocument/2006/relationships/image" Target="../media/image334.png"/><Relationship Id="rId35" Type="http://schemas.openxmlformats.org/officeDocument/2006/relationships/image" Target="../media/image342.png"/><Relationship Id="rId34" Type="http://schemas.openxmlformats.org/officeDocument/2006/relationships/image" Target="../media/image315.png"/><Relationship Id="rId37" Type="http://schemas.openxmlformats.org/officeDocument/2006/relationships/image" Target="../media/image316.png"/><Relationship Id="rId36" Type="http://schemas.openxmlformats.org/officeDocument/2006/relationships/image" Target="../media/image336.png"/><Relationship Id="rId39" Type="http://schemas.openxmlformats.org/officeDocument/2006/relationships/image" Target="../media/image382.png"/><Relationship Id="rId38" Type="http://schemas.openxmlformats.org/officeDocument/2006/relationships/image" Target="../media/image356.png"/><Relationship Id="rId20" Type="http://schemas.openxmlformats.org/officeDocument/2006/relationships/image" Target="../media/image373.png"/><Relationship Id="rId22" Type="http://schemas.openxmlformats.org/officeDocument/2006/relationships/image" Target="../media/image307.png"/><Relationship Id="rId21" Type="http://schemas.openxmlformats.org/officeDocument/2006/relationships/image" Target="../media/image322.png"/><Relationship Id="rId24" Type="http://schemas.openxmlformats.org/officeDocument/2006/relationships/image" Target="../media/image330.png"/><Relationship Id="rId23" Type="http://schemas.openxmlformats.org/officeDocument/2006/relationships/image" Target="../media/image304.png"/><Relationship Id="rId128" Type="http://schemas.openxmlformats.org/officeDocument/2006/relationships/image" Target="../media/image78.png"/><Relationship Id="rId127" Type="http://schemas.openxmlformats.org/officeDocument/2006/relationships/image" Target="../media/image75.png"/><Relationship Id="rId126" Type="http://schemas.openxmlformats.org/officeDocument/2006/relationships/image" Target="../media/image47.png"/><Relationship Id="rId26" Type="http://schemas.openxmlformats.org/officeDocument/2006/relationships/image" Target="../media/image337.png"/><Relationship Id="rId121" Type="http://schemas.openxmlformats.org/officeDocument/2006/relationships/image" Target="../media/image91.png"/><Relationship Id="rId25" Type="http://schemas.openxmlformats.org/officeDocument/2006/relationships/image" Target="../media/image339.png"/><Relationship Id="rId120" Type="http://schemas.openxmlformats.org/officeDocument/2006/relationships/image" Target="../media/image56.png"/><Relationship Id="rId28" Type="http://schemas.openxmlformats.org/officeDocument/2006/relationships/image" Target="../media/image305.png"/><Relationship Id="rId27" Type="http://schemas.openxmlformats.org/officeDocument/2006/relationships/image" Target="../media/image327.png"/><Relationship Id="rId125" Type="http://schemas.openxmlformats.org/officeDocument/2006/relationships/image" Target="../media/image73.png"/><Relationship Id="rId29" Type="http://schemas.openxmlformats.org/officeDocument/2006/relationships/image" Target="../media/image340.png"/><Relationship Id="rId124" Type="http://schemas.openxmlformats.org/officeDocument/2006/relationships/image" Target="../media/image63.png"/><Relationship Id="rId123" Type="http://schemas.openxmlformats.org/officeDocument/2006/relationships/image" Target="../media/image80.png"/><Relationship Id="rId122" Type="http://schemas.openxmlformats.org/officeDocument/2006/relationships/image" Target="../media/image71.png"/><Relationship Id="rId95" Type="http://schemas.openxmlformats.org/officeDocument/2006/relationships/image" Target="../media/image86.png"/><Relationship Id="rId94" Type="http://schemas.openxmlformats.org/officeDocument/2006/relationships/image" Target="../media/image77.png"/><Relationship Id="rId97" Type="http://schemas.openxmlformats.org/officeDocument/2006/relationships/image" Target="../media/image65.png"/><Relationship Id="rId96" Type="http://schemas.openxmlformats.org/officeDocument/2006/relationships/image" Target="../media/image82.png"/><Relationship Id="rId11" Type="http://schemas.openxmlformats.org/officeDocument/2006/relationships/image" Target="../media/image320.png"/><Relationship Id="rId99" Type="http://schemas.openxmlformats.org/officeDocument/2006/relationships/image" Target="../media/image92.png"/><Relationship Id="rId10" Type="http://schemas.openxmlformats.org/officeDocument/2006/relationships/image" Target="../media/image313.png"/><Relationship Id="rId98" Type="http://schemas.openxmlformats.org/officeDocument/2006/relationships/image" Target="../media/image76.png"/><Relationship Id="rId13" Type="http://schemas.openxmlformats.org/officeDocument/2006/relationships/image" Target="../media/image319.png"/><Relationship Id="rId12" Type="http://schemas.openxmlformats.org/officeDocument/2006/relationships/image" Target="../media/image149.png"/><Relationship Id="rId91" Type="http://schemas.openxmlformats.org/officeDocument/2006/relationships/image" Target="../media/image131.png"/><Relationship Id="rId90" Type="http://schemas.openxmlformats.org/officeDocument/2006/relationships/image" Target="../media/image111.png"/><Relationship Id="rId93" Type="http://schemas.openxmlformats.org/officeDocument/2006/relationships/image" Target="../media/image51.png"/><Relationship Id="rId92" Type="http://schemas.openxmlformats.org/officeDocument/2006/relationships/image" Target="../media/image130.png"/><Relationship Id="rId118" Type="http://schemas.openxmlformats.org/officeDocument/2006/relationships/image" Target="../media/image95.png"/><Relationship Id="rId117" Type="http://schemas.openxmlformats.org/officeDocument/2006/relationships/image" Target="../media/image58.png"/><Relationship Id="rId116" Type="http://schemas.openxmlformats.org/officeDocument/2006/relationships/image" Target="../media/image79.png"/><Relationship Id="rId115" Type="http://schemas.openxmlformats.org/officeDocument/2006/relationships/image" Target="../media/image64.png"/><Relationship Id="rId119" Type="http://schemas.openxmlformats.org/officeDocument/2006/relationships/image" Target="../media/image60.png"/><Relationship Id="rId15" Type="http://schemas.openxmlformats.org/officeDocument/2006/relationships/image" Target="../media/image332.png"/><Relationship Id="rId110" Type="http://schemas.openxmlformats.org/officeDocument/2006/relationships/image" Target="../media/image81.png"/><Relationship Id="rId14" Type="http://schemas.openxmlformats.org/officeDocument/2006/relationships/image" Target="../media/image306.png"/><Relationship Id="rId17" Type="http://schemas.openxmlformats.org/officeDocument/2006/relationships/image" Target="../media/image296.png"/><Relationship Id="rId16" Type="http://schemas.openxmlformats.org/officeDocument/2006/relationships/image" Target="../media/image294.png"/><Relationship Id="rId19" Type="http://schemas.openxmlformats.org/officeDocument/2006/relationships/image" Target="../media/image300.png"/><Relationship Id="rId114" Type="http://schemas.openxmlformats.org/officeDocument/2006/relationships/image" Target="../media/image68.png"/><Relationship Id="rId18" Type="http://schemas.openxmlformats.org/officeDocument/2006/relationships/image" Target="../media/image317.png"/><Relationship Id="rId113" Type="http://schemas.openxmlformats.org/officeDocument/2006/relationships/image" Target="../media/image69.png"/><Relationship Id="rId112" Type="http://schemas.openxmlformats.org/officeDocument/2006/relationships/image" Target="../media/image70.png"/><Relationship Id="rId111" Type="http://schemas.openxmlformats.org/officeDocument/2006/relationships/image" Target="../media/image85.png"/><Relationship Id="rId84" Type="http://schemas.openxmlformats.org/officeDocument/2006/relationships/image" Target="../media/image360.png"/><Relationship Id="rId83" Type="http://schemas.openxmlformats.org/officeDocument/2006/relationships/image" Target="../media/image358.png"/><Relationship Id="rId86" Type="http://schemas.openxmlformats.org/officeDocument/2006/relationships/image" Target="../media/image110.png"/><Relationship Id="rId85" Type="http://schemas.openxmlformats.org/officeDocument/2006/relationships/image" Target="../media/image375.png"/><Relationship Id="rId88" Type="http://schemas.openxmlformats.org/officeDocument/2006/relationships/image" Target="../media/image129.png"/><Relationship Id="rId87" Type="http://schemas.openxmlformats.org/officeDocument/2006/relationships/image" Target="../media/image137.png"/><Relationship Id="rId89" Type="http://schemas.openxmlformats.org/officeDocument/2006/relationships/image" Target="../media/image109.png"/><Relationship Id="rId80" Type="http://schemas.openxmlformats.org/officeDocument/2006/relationships/image" Target="../media/image61.png"/><Relationship Id="rId82" Type="http://schemas.openxmlformats.org/officeDocument/2006/relationships/image" Target="../media/image50.gif"/><Relationship Id="rId81" Type="http://schemas.openxmlformats.org/officeDocument/2006/relationships/image" Target="../media/image48.png"/><Relationship Id="rId1" Type="http://schemas.openxmlformats.org/officeDocument/2006/relationships/image" Target="../media/image122.png"/><Relationship Id="rId2" Type="http://schemas.openxmlformats.org/officeDocument/2006/relationships/image" Target="../media/image89.png"/><Relationship Id="rId3" Type="http://schemas.openxmlformats.org/officeDocument/2006/relationships/image" Target="../media/image108.png"/><Relationship Id="rId4" Type="http://schemas.openxmlformats.org/officeDocument/2006/relationships/image" Target="../media/image88.png"/><Relationship Id="rId9" Type="http://schemas.openxmlformats.org/officeDocument/2006/relationships/image" Target="../media/image321.png"/><Relationship Id="rId5" Type="http://schemas.openxmlformats.org/officeDocument/2006/relationships/image" Target="../media/image90.png"/><Relationship Id="rId6" Type="http://schemas.openxmlformats.org/officeDocument/2006/relationships/image" Target="../media/image132.png"/><Relationship Id="rId7" Type="http://schemas.openxmlformats.org/officeDocument/2006/relationships/image" Target="../media/image348.png"/><Relationship Id="rId8" Type="http://schemas.openxmlformats.org/officeDocument/2006/relationships/image" Target="../media/image312.png"/><Relationship Id="rId73" Type="http://schemas.openxmlformats.org/officeDocument/2006/relationships/image" Target="../media/image367.png"/><Relationship Id="rId72" Type="http://schemas.openxmlformats.org/officeDocument/2006/relationships/image" Target="../media/image354.png"/><Relationship Id="rId75" Type="http://schemas.openxmlformats.org/officeDocument/2006/relationships/image" Target="../media/image363.png"/><Relationship Id="rId74" Type="http://schemas.openxmlformats.org/officeDocument/2006/relationships/image" Target="../media/image370.png"/><Relationship Id="rId77" Type="http://schemas.openxmlformats.org/officeDocument/2006/relationships/image" Target="../media/image41.png"/><Relationship Id="rId76" Type="http://schemas.openxmlformats.org/officeDocument/2006/relationships/image" Target="../media/image44.png"/><Relationship Id="rId79" Type="http://schemas.openxmlformats.org/officeDocument/2006/relationships/image" Target="../media/image43.png"/><Relationship Id="rId78" Type="http://schemas.openxmlformats.org/officeDocument/2006/relationships/image" Target="../media/image45.png"/><Relationship Id="rId71" Type="http://schemas.openxmlformats.org/officeDocument/2006/relationships/image" Target="../media/image352.png"/><Relationship Id="rId70" Type="http://schemas.openxmlformats.org/officeDocument/2006/relationships/image" Target="../media/image366.png"/><Relationship Id="rId62" Type="http://schemas.openxmlformats.org/officeDocument/2006/relationships/image" Target="../media/image368.png"/><Relationship Id="rId61" Type="http://schemas.openxmlformats.org/officeDocument/2006/relationships/image" Target="../media/image343.png"/><Relationship Id="rId64" Type="http://schemas.openxmlformats.org/officeDocument/2006/relationships/image" Target="../media/image350.png"/><Relationship Id="rId63" Type="http://schemas.openxmlformats.org/officeDocument/2006/relationships/image" Target="../media/image361.png"/><Relationship Id="rId66" Type="http://schemas.openxmlformats.org/officeDocument/2006/relationships/image" Target="../media/image372.png"/><Relationship Id="rId65" Type="http://schemas.openxmlformats.org/officeDocument/2006/relationships/image" Target="../media/image347.png"/><Relationship Id="rId68" Type="http://schemas.openxmlformats.org/officeDocument/2006/relationships/image" Target="../media/image387.png"/><Relationship Id="rId67" Type="http://schemas.openxmlformats.org/officeDocument/2006/relationships/image" Target="../media/image357.png"/><Relationship Id="rId60" Type="http://schemas.openxmlformats.org/officeDocument/2006/relationships/image" Target="../media/image345.png"/><Relationship Id="rId69" Type="http://schemas.openxmlformats.org/officeDocument/2006/relationships/image" Target="../media/image403.png"/><Relationship Id="rId51" Type="http://schemas.openxmlformats.org/officeDocument/2006/relationships/image" Target="../media/image331.png"/><Relationship Id="rId50" Type="http://schemas.openxmlformats.org/officeDocument/2006/relationships/image" Target="../media/image333.png"/><Relationship Id="rId53" Type="http://schemas.openxmlformats.org/officeDocument/2006/relationships/image" Target="../media/image359.png"/><Relationship Id="rId52" Type="http://schemas.openxmlformats.org/officeDocument/2006/relationships/image" Target="../media/image386.png"/><Relationship Id="rId55" Type="http://schemas.openxmlformats.org/officeDocument/2006/relationships/image" Target="../media/image398.png"/><Relationship Id="rId54" Type="http://schemas.openxmlformats.org/officeDocument/2006/relationships/image" Target="../media/image335.png"/><Relationship Id="rId57" Type="http://schemas.openxmlformats.org/officeDocument/2006/relationships/image" Target="../media/image338.png"/><Relationship Id="rId56" Type="http://schemas.openxmlformats.org/officeDocument/2006/relationships/image" Target="../media/image353.png"/><Relationship Id="rId59" Type="http://schemas.openxmlformats.org/officeDocument/2006/relationships/image" Target="../media/image377.png"/><Relationship Id="rId58" Type="http://schemas.openxmlformats.org/officeDocument/2006/relationships/image" Target="../media/image341.png"/></Relationships>
</file>

<file path=xl/drawings/_rels/drawing11.xml.rels><?xml version="1.0" encoding="UTF-8" standalone="yes"?><Relationships xmlns="http://schemas.openxmlformats.org/package/2006/relationships"><Relationship Id="rId31" Type="http://schemas.openxmlformats.org/officeDocument/2006/relationships/image" Target="../media/image91.png"/><Relationship Id="rId30" Type="http://schemas.openxmlformats.org/officeDocument/2006/relationships/image" Target="../media/image60.png"/><Relationship Id="rId33" Type="http://schemas.openxmlformats.org/officeDocument/2006/relationships/image" Target="../media/image78.png"/><Relationship Id="rId32" Type="http://schemas.openxmlformats.org/officeDocument/2006/relationships/image" Target="../media/image80.png"/><Relationship Id="rId35" Type="http://schemas.openxmlformats.org/officeDocument/2006/relationships/image" Target="../media/image51.png"/><Relationship Id="rId34" Type="http://schemas.openxmlformats.org/officeDocument/2006/relationships/image" Target="../media/image74.png"/><Relationship Id="rId36" Type="http://schemas.openxmlformats.org/officeDocument/2006/relationships/image" Target="../media/image54.png"/><Relationship Id="rId20" Type="http://schemas.openxmlformats.org/officeDocument/2006/relationships/image" Target="../media/image85.png"/><Relationship Id="rId22" Type="http://schemas.openxmlformats.org/officeDocument/2006/relationships/image" Target="../media/image95.png"/><Relationship Id="rId21" Type="http://schemas.openxmlformats.org/officeDocument/2006/relationships/image" Target="../media/image79.png"/><Relationship Id="rId24" Type="http://schemas.openxmlformats.org/officeDocument/2006/relationships/image" Target="../media/image84.png"/><Relationship Id="rId23" Type="http://schemas.openxmlformats.org/officeDocument/2006/relationships/image" Target="../media/image105.png"/><Relationship Id="rId26" Type="http://schemas.openxmlformats.org/officeDocument/2006/relationships/image" Target="../media/image92.png"/><Relationship Id="rId25" Type="http://schemas.openxmlformats.org/officeDocument/2006/relationships/image" Target="../media/image82.png"/><Relationship Id="rId28" Type="http://schemas.openxmlformats.org/officeDocument/2006/relationships/image" Target="../media/image81.png"/><Relationship Id="rId27" Type="http://schemas.openxmlformats.org/officeDocument/2006/relationships/image" Target="../media/image62.png"/><Relationship Id="rId29" Type="http://schemas.openxmlformats.org/officeDocument/2006/relationships/image" Target="../media/image73.png"/><Relationship Id="rId11" Type="http://schemas.openxmlformats.org/officeDocument/2006/relationships/image" Target="../media/image75.png"/><Relationship Id="rId10" Type="http://schemas.openxmlformats.org/officeDocument/2006/relationships/image" Target="../media/image56.png"/><Relationship Id="rId13" Type="http://schemas.openxmlformats.org/officeDocument/2006/relationships/image" Target="../media/image59.png"/><Relationship Id="rId12" Type="http://schemas.openxmlformats.org/officeDocument/2006/relationships/image" Target="../media/image69.png"/><Relationship Id="rId15" Type="http://schemas.openxmlformats.org/officeDocument/2006/relationships/image" Target="../media/image71.png"/><Relationship Id="rId14" Type="http://schemas.openxmlformats.org/officeDocument/2006/relationships/image" Target="../media/image72.png"/><Relationship Id="rId17" Type="http://schemas.openxmlformats.org/officeDocument/2006/relationships/image" Target="../media/image57.png"/><Relationship Id="rId16" Type="http://schemas.openxmlformats.org/officeDocument/2006/relationships/image" Target="../media/image63.png"/><Relationship Id="rId19" Type="http://schemas.openxmlformats.org/officeDocument/2006/relationships/image" Target="../media/image83.png"/><Relationship Id="rId18" Type="http://schemas.openxmlformats.org/officeDocument/2006/relationships/image" Target="../media/image55.png"/><Relationship Id="rId1" Type="http://schemas.openxmlformats.org/officeDocument/2006/relationships/image" Target="../media/image68.png"/><Relationship Id="rId2" Type="http://schemas.openxmlformats.org/officeDocument/2006/relationships/image" Target="../media/image64.png"/><Relationship Id="rId3" Type="http://schemas.openxmlformats.org/officeDocument/2006/relationships/image" Target="../media/image86.png"/><Relationship Id="rId4" Type="http://schemas.openxmlformats.org/officeDocument/2006/relationships/image" Target="../media/image76.png"/><Relationship Id="rId9" Type="http://schemas.openxmlformats.org/officeDocument/2006/relationships/image" Target="../media/image58.png"/><Relationship Id="rId5" Type="http://schemas.openxmlformats.org/officeDocument/2006/relationships/image" Target="../media/image77.png"/><Relationship Id="rId6" Type="http://schemas.openxmlformats.org/officeDocument/2006/relationships/image" Target="../media/image65.png"/><Relationship Id="rId7" Type="http://schemas.openxmlformats.org/officeDocument/2006/relationships/image" Target="../media/image47.png"/><Relationship Id="rId8" Type="http://schemas.openxmlformats.org/officeDocument/2006/relationships/image" Target="../media/image70.png"/></Relationships>
</file>

<file path=xl/drawings/_rels/drawing12.xml.rels><?xml version="1.0" encoding="UTF-8" standalone="yes"?><Relationships xmlns="http://schemas.openxmlformats.org/package/2006/relationships"><Relationship Id="rId40" Type="http://schemas.openxmlformats.org/officeDocument/2006/relationships/image" Target="../media/image411.png"/><Relationship Id="rId42" Type="http://schemas.openxmlformats.org/officeDocument/2006/relationships/image" Target="../media/image430.png"/><Relationship Id="rId41" Type="http://schemas.openxmlformats.org/officeDocument/2006/relationships/image" Target="../media/image434.png"/><Relationship Id="rId44" Type="http://schemas.openxmlformats.org/officeDocument/2006/relationships/image" Target="../media/image425.png"/><Relationship Id="rId43" Type="http://schemas.openxmlformats.org/officeDocument/2006/relationships/image" Target="../media/image429.png"/><Relationship Id="rId46" Type="http://schemas.openxmlformats.org/officeDocument/2006/relationships/image" Target="../media/image408.png"/><Relationship Id="rId45" Type="http://schemas.openxmlformats.org/officeDocument/2006/relationships/image" Target="../media/image416.png"/><Relationship Id="rId107" Type="http://schemas.openxmlformats.org/officeDocument/2006/relationships/image" Target="../media/image63.png"/><Relationship Id="rId106" Type="http://schemas.openxmlformats.org/officeDocument/2006/relationships/image" Target="../media/image71.png"/><Relationship Id="rId105" Type="http://schemas.openxmlformats.org/officeDocument/2006/relationships/image" Target="../media/image78.png"/><Relationship Id="rId104" Type="http://schemas.openxmlformats.org/officeDocument/2006/relationships/image" Target="../media/image70.png"/><Relationship Id="rId109" Type="http://schemas.openxmlformats.org/officeDocument/2006/relationships/image" Target="../media/image58.png"/><Relationship Id="rId108" Type="http://schemas.openxmlformats.org/officeDocument/2006/relationships/image" Target="../media/image74.png"/><Relationship Id="rId48" Type="http://schemas.openxmlformats.org/officeDocument/2006/relationships/image" Target="../media/image446.png"/><Relationship Id="rId47" Type="http://schemas.openxmlformats.org/officeDocument/2006/relationships/image" Target="../media/image132.png"/><Relationship Id="rId49" Type="http://schemas.openxmlformats.org/officeDocument/2006/relationships/image" Target="../media/image101.png"/><Relationship Id="rId103" Type="http://schemas.openxmlformats.org/officeDocument/2006/relationships/image" Target="../media/image80.png"/><Relationship Id="rId102" Type="http://schemas.openxmlformats.org/officeDocument/2006/relationships/image" Target="../media/image86.png"/><Relationship Id="rId101" Type="http://schemas.openxmlformats.org/officeDocument/2006/relationships/image" Target="../media/image91.png"/><Relationship Id="rId100" Type="http://schemas.openxmlformats.org/officeDocument/2006/relationships/image" Target="../media/image73.png"/><Relationship Id="rId31" Type="http://schemas.openxmlformats.org/officeDocument/2006/relationships/image" Target="../media/image392.png"/><Relationship Id="rId30" Type="http://schemas.openxmlformats.org/officeDocument/2006/relationships/image" Target="../media/image402.png"/><Relationship Id="rId33" Type="http://schemas.openxmlformats.org/officeDocument/2006/relationships/image" Target="../media/image393.png"/><Relationship Id="rId32" Type="http://schemas.openxmlformats.org/officeDocument/2006/relationships/image" Target="../media/image419.png"/><Relationship Id="rId35" Type="http://schemas.openxmlformats.org/officeDocument/2006/relationships/image" Target="../media/image400.png"/><Relationship Id="rId34" Type="http://schemas.openxmlformats.org/officeDocument/2006/relationships/image" Target="../media/image415.png"/><Relationship Id="rId37" Type="http://schemas.openxmlformats.org/officeDocument/2006/relationships/image" Target="../media/image311.png"/><Relationship Id="rId36" Type="http://schemas.openxmlformats.org/officeDocument/2006/relationships/image" Target="../media/image427.png"/><Relationship Id="rId39" Type="http://schemas.openxmlformats.org/officeDocument/2006/relationships/image" Target="../media/image397.png"/><Relationship Id="rId38" Type="http://schemas.openxmlformats.org/officeDocument/2006/relationships/image" Target="../media/image410.png"/><Relationship Id="rId20" Type="http://schemas.openxmlformats.org/officeDocument/2006/relationships/image" Target="../media/image424.png"/><Relationship Id="rId22" Type="http://schemas.openxmlformats.org/officeDocument/2006/relationships/image" Target="../media/image390.png"/><Relationship Id="rId21" Type="http://schemas.openxmlformats.org/officeDocument/2006/relationships/image" Target="../media/image383.png"/><Relationship Id="rId24" Type="http://schemas.openxmlformats.org/officeDocument/2006/relationships/image" Target="../media/image380.png"/><Relationship Id="rId23" Type="http://schemas.openxmlformats.org/officeDocument/2006/relationships/image" Target="../media/image395.png"/><Relationship Id="rId26" Type="http://schemas.openxmlformats.org/officeDocument/2006/relationships/image" Target="../media/image329.png"/><Relationship Id="rId121" Type="http://schemas.openxmlformats.org/officeDocument/2006/relationships/image" Target="../media/image84.png"/><Relationship Id="rId25" Type="http://schemas.openxmlformats.org/officeDocument/2006/relationships/image" Target="../media/image412.png"/><Relationship Id="rId120" Type="http://schemas.openxmlformats.org/officeDocument/2006/relationships/image" Target="../media/image105.png"/><Relationship Id="rId28" Type="http://schemas.openxmlformats.org/officeDocument/2006/relationships/image" Target="../media/image391.png"/><Relationship Id="rId27" Type="http://schemas.openxmlformats.org/officeDocument/2006/relationships/image" Target="../media/image389.png"/><Relationship Id="rId125" Type="http://schemas.openxmlformats.org/officeDocument/2006/relationships/image" Target="../media/image82.png"/><Relationship Id="rId29" Type="http://schemas.openxmlformats.org/officeDocument/2006/relationships/image" Target="../media/image399.png"/><Relationship Id="rId124" Type="http://schemas.openxmlformats.org/officeDocument/2006/relationships/image" Target="../media/image75.png"/><Relationship Id="rId123" Type="http://schemas.openxmlformats.org/officeDocument/2006/relationships/image" Target="../media/image62.png"/><Relationship Id="rId122" Type="http://schemas.openxmlformats.org/officeDocument/2006/relationships/image" Target="../media/image92.png"/><Relationship Id="rId95" Type="http://schemas.openxmlformats.org/officeDocument/2006/relationships/image" Target="../media/image60.png"/><Relationship Id="rId94" Type="http://schemas.openxmlformats.org/officeDocument/2006/relationships/image" Target="../media/image54.png"/><Relationship Id="rId97" Type="http://schemas.openxmlformats.org/officeDocument/2006/relationships/image" Target="../media/image76.png"/><Relationship Id="rId96" Type="http://schemas.openxmlformats.org/officeDocument/2006/relationships/image" Target="../media/image85.png"/><Relationship Id="rId11" Type="http://schemas.openxmlformats.org/officeDocument/2006/relationships/image" Target="../media/image405.png"/><Relationship Id="rId99" Type="http://schemas.openxmlformats.org/officeDocument/2006/relationships/image" Target="../media/image69.png"/><Relationship Id="rId10" Type="http://schemas.openxmlformats.org/officeDocument/2006/relationships/image" Target="../media/image394.png"/><Relationship Id="rId98" Type="http://schemas.openxmlformats.org/officeDocument/2006/relationships/image" Target="../media/image65.png"/><Relationship Id="rId13" Type="http://schemas.openxmlformats.org/officeDocument/2006/relationships/image" Target="../media/image396.png"/><Relationship Id="rId12" Type="http://schemas.openxmlformats.org/officeDocument/2006/relationships/image" Target="../media/image374.png"/><Relationship Id="rId91" Type="http://schemas.openxmlformats.org/officeDocument/2006/relationships/image" Target="../media/image83.png"/><Relationship Id="rId90" Type="http://schemas.openxmlformats.org/officeDocument/2006/relationships/image" Target="../media/image59.png"/><Relationship Id="rId93" Type="http://schemas.openxmlformats.org/officeDocument/2006/relationships/image" Target="../media/image72.png"/><Relationship Id="rId92" Type="http://schemas.openxmlformats.org/officeDocument/2006/relationships/image" Target="../media/image51.png"/><Relationship Id="rId118" Type="http://schemas.openxmlformats.org/officeDocument/2006/relationships/image" Target="../media/image55.png"/><Relationship Id="rId117" Type="http://schemas.openxmlformats.org/officeDocument/2006/relationships/image" Target="../media/image57.png"/><Relationship Id="rId116" Type="http://schemas.openxmlformats.org/officeDocument/2006/relationships/image" Target="../media/image64.png"/><Relationship Id="rId115" Type="http://schemas.openxmlformats.org/officeDocument/2006/relationships/image" Target="../media/image68.png"/><Relationship Id="rId119" Type="http://schemas.openxmlformats.org/officeDocument/2006/relationships/image" Target="../media/image77.png"/><Relationship Id="rId15" Type="http://schemas.openxmlformats.org/officeDocument/2006/relationships/image" Target="../media/image347.png"/><Relationship Id="rId110" Type="http://schemas.openxmlformats.org/officeDocument/2006/relationships/image" Target="../media/image79.png"/><Relationship Id="rId14" Type="http://schemas.openxmlformats.org/officeDocument/2006/relationships/image" Target="../media/image423.png"/><Relationship Id="rId17" Type="http://schemas.openxmlformats.org/officeDocument/2006/relationships/image" Target="../media/image284.png"/><Relationship Id="rId16" Type="http://schemas.openxmlformats.org/officeDocument/2006/relationships/image" Target="../media/image376.png"/><Relationship Id="rId19" Type="http://schemas.openxmlformats.org/officeDocument/2006/relationships/image" Target="../media/image385.png"/><Relationship Id="rId114" Type="http://schemas.openxmlformats.org/officeDocument/2006/relationships/image" Target="../media/image81.png"/><Relationship Id="rId18" Type="http://schemas.openxmlformats.org/officeDocument/2006/relationships/image" Target="../media/image339.png"/><Relationship Id="rId113" Type="http://schemas.openxmlformats.org/officeDocument/2006/relationships/image" Target="../media/image47.png"/><Relationship Id="rId112" Type="http://schemas.openxmlformats.org/officeDocument/2006/relationships/image" Target="../media/image56.png"/><Relationship Id="rId111" Type="http://schemas.openxmlformats.org/officeDocument/2006/relationships/image" Target="../media/image95.png"/><Relationship Id="rId84" Type="http://schemas.openxmlformats.org/officeDocument/2006/relationships/image" Target="../media/image441.png"/><Relationship Id="rId83" Type="http://schemas.openxmlformats.org/officeDocument/2006/relationships/image" Target="../media/image242.png"/><Relationship Id="rId86" Type="http://schemas.openxmlformats.org/officeDocument/2006/relationships/image" Target="../media/image449.png"/><Relationship Id="rId85" Type="http://schemas.openxmlformats.org/officeDocument/2006/relationships/image" Target="../media/image473.png"/><Relationship Id="rId88" Type="http://schemas.openxmlformats.org/officeDocument/2006/relationships/image" Target="../media/image448.png"/><Relationship Id="rId87" Type="http://schemas.openxmlformats.org/officeDocument/2006/relationships/image" Target="../media/image489.png"/><Relationship Id="rId89" Type="http://schemas.openxmlformats.org/officeDocument/2006/relationships/image" Target="../media/image444.png"/><Relationship Id="rId80" Type="http://schemas.openxmlformats.org/officeDocument/2006/relationships/image" Target="../media/image237.png"/><Relationship Id="rId82" Type="http://schemas.openxmlformats.org/officeDocument/2006/relationships/image" Target="../media/image436.png"/><Relationship Id="rId81" Type="http://schemas.openxmlformats.org/officeDocument/2006/relationships/image" Target="../media/image455.png"/><Relationship Id="rId1" Type="http://schemas.openxmlformats.org/officeDocument/2006/relationships/image" Target="../media/image355.png"/><Relationship Id="rId2" Type="http://schemas.openxmlformats.org/officeDocument/2006/relationships/image" Target="../media/image379.png"/><Relationship Id="rId3" Type="http://schemas.openxmlformats.org/officeDocument/2006/relationships/image" Target="../media/image364.png"/><Relationship Id="rId4" Type="http://schemas.openxmlformats.org/officeDocument/2006/relationships/image" Target="../media/image371.png"/><Relationship Id="rId9" Type="http://schemas.openxmlformats.org/officeDocument/2006/relationships/image" Target="../media/image369.png"/><Relationship Id="rId5" Type="http://schemas.openxmlformats.org/officeDocument/2006/relationships/image" Target="../media/image401.png"/><Relationship Id="rId6" Type="http://schemas.openxmlformats.org/officeDocument/2006/relationships/image" Target="../media/image328.png"/><Relationship Id="rId7" Type="http://schemas.openxmlformats.org/officeDocument/2006/relationships/image" Target="../media/image365.png"/><Relationship Id="rId8" Type="http://schemas.openxmlformats.org/officeDocument/2006/relationships/image" Target="../media/image409.png"/><Relationship Id="rId73" Type="http://schemas.openxmlformats.org/officeDocument/2006/relationships/image" Target="../media/image14.png"/><Relationship Id="rId72" Type="http://schemas.openxmlformats.org/officeDocument/2006/relationships/image" Target="../media/image53.png"/><Relationship Id="rId75" Type="http://schemas.openxmlformats.org/officeDocument/2006/relationships/image" Target="../media/image11.png"/><Relationship Id="rId74" Type="http://schemas.openxmlformats.org/officeDocument/2006/relationships/image" Target="../media/image13.png"/><Relationship Id="rId77" Type="http://schemas.openxmlformats.org/officeDocument/2006/relationships/image" Target="../media/image38.png"/><Relationship Id="rId76" Type="http://schemas.openxmlformats.org/officeDocument/2006/relationships/image" Target="../media/image37.png"/><Relationship Id="rId79" Type="http://schemas.openxmlformats.org/officeDocument/2006/relationships/image" Target="../media/image443.gif"/><Relationship Id="rId78" Type="http://schemas.openxmlformats.org/officeDocument/2006/relationships/image" Target="../media/image40.png"/><Relationship Id="rId71" Type="http://schemas.openxmlformats.org/officeDocument/2006/relationships/image" Target="../media/image439.png"/><Relationship Id="rId70" Type="http://schemas.openxmlformats.org/officeDocument/2006/relationships/image" Target="../media/image106.png"/><Relationship Id="rId62" Type="http://schemas.openxmlformats.org/officeDocument/2006/relationships/image" Target="../media/image454.png"/><Relationship Id="rId61" Type="http://schemas.openxmlformats.org/officeDocument/2006/relationships/image" Target="../media/image428.png"/><Relationship Id="rId64" Type="http://schemas.openxmlformats.org/officeDocument/2006/relationships/image" Target="../media/image433.png"/><Relationship Id="rId63" Type="http://schemas.openxmlformats.org/officeDocument/2006/relationships/image" Target="../media/image420.png"/><Relationship Id="rId66" Type="http://schemas.openxmlformats.org/officeDocument/2006/relationships/image" Target="../media/image451.png"/><Relationship Id="rId65" Type="http://schemas.openxmlformats.org/officeDocument/2006/relationships/image" Target="../media/image460.png"/><Relationship Id="rId68" Type="http://schemas.openxmlformats.org/officeDocument/2006/relationships/image" Target="../media/image440.png"/><Relationship Id="rId67" Type="http://schemas.openxmlformats.org/officeDocument/2006/relationships/image" Target="../media/image472.png"/><Relationship Id="rId60" Type="http://schemas.openxmlformats.org/officeDocument/2006/relationships/image" Target="../media/image447.png"/><Relationship Id="rId69" Type="http://schemas.openxmlformats.org/officeDocument/2006/relationships/image" Target="../media/image461.png"/><Relationship Id="rId51" Type="http://schemas.openxmlformats.org/officeDocument/2006/relationships/image" Target="../media/image421.png"/><Relationship Id="rId50" Type="http://schemas.openxmlformats.org/officeDocument/2006/relationships/image" Target="../media/image438.png"/><Relationship Id="rId53" Type="http://schemas.openxmlformats.org/officeDocument/2006/relationships/image" Target="../media/image414.png"/><Relationship Id="rId52" Type="http://schemas.openxmlformats.org/officeDocument/2006/relationships/image" Target="../media/image456.png"/><Relationship Id="rId55" Type="http://schemas.openxmlformats.org/officeDocument/2006/relationships/image" Target="../media/image435.png"/><Relationship Id="rId54" Type="http://schemas.openxmlformats.org/officeDocument/2006/relationships/image" Target="../media/image432.png"/><Relationship Id="rId57" Type="http://schemas.openxmlformats.org/officeDocument/2006/relationships/image" Target="../media/image422.png"/><Relationship Id="rId56" Type="http://schemas.openxmlformats.org/officeDocument/2006/relationships/image" Target="../media/image459.png"/><Relationship Id="rId59" Type="http://schemas.openxmlformats.org/officeDocument/2006/relationships/image" Target="../media/image450.png"/><Relationship Id="rId58" Type="http://schemas.openxmlformats.org/officeDocument/2006/relationships/image" Target="../media/image417.png"/></Relationships>
</file>

<file path=xl/drawings/_rels/drawing13.xml.rels><?xml version="1.0" encoding="UTF-8" standalone="yes"?><Relationships xmlns="http://schemas.openxmlformats.org/package/2006/relationships"><Relationship Id="rId40" Type="http://schemas.openxmlformats.org/officeDocument/2006/relationships/image" Target="../media/image46.png"/><Relationship Id="rId42" Type="http://schemas.openxmlformats.org/officeDocument/2006/relationships/image" Target="../media/image24.png"/><Relationship Id="rId41" Type="http://schemas.openxmlformats.org/officeDocument/2006/relationships/image" Target="../media/image49.png"/><Relationship Id="rId44" Type="http://schemas.openxmlformats.org/officeDocument/2006/relationships/image" Target="../media/image27.png"/><Relationship Id="rId43" Type="http://schemas.openxmlformats.org/officeDocument/2006/relationships/image" Target="../media/image22.png"/><Relationship Id="rId46" Type="http://schemas.openxmlformats.org/officeDocument/2006/relationships/image" Target="../media/image507.png"/><Relationship Id="rId45" Type="http://schemas.openxmlformats.org/officeDocument/2006/relationships/image" Target="../media/image508.png"/><Relationship Id="rId48" Type="http://schemas.openxmlformats.org/officeDocument/2006/relationships/image" Target="../media/image486.png"/><Relationship Id="rId47" Type="http://schemas.openxmlformats.org/officeDocument/2006/relationships/image" Target="../media/image498.png"/><Relationship Id="rId49" Type="http://schemas.openxmlformats.org/officeDocument/2006/relationships/image" Target="../media/image482.png"/><Relationship Id="rId31" Type="http://schemas.openxmlformats.org/officeDocument/2006/relationships/image" Target="../media/image255.png"/><Relationship Id="rId30" Type="http://schemas.openxmlformats.org/officeDocument/2006/relationships/image" Target="../media/image478.png"/><Relationship Id="rId33" Type="http://schemas.openxmlformats.org/officeDocument/2006/relationships/image" Target="../media/image509.png"/><Relationship Id="rId32" Type="http://schemas.openxmlformats.org/officeDocument/2006/relationships/image" Target="../media/image469.png"/><Relationship Id="rId35" Type="http://schemas.openxmlformats.org/officeDocument/2006/relationships/image" Target="../media/image425.png"/><Relationship Id="rId34" Type="http://schemas.openxmlformats.org/officeDocument/2006/relationships/image" Target="../media/image476.png"/><Relationship Id="rId37" Type="http://schemas.openxmlformats.org/officeDocument/2006/relationships/image" Target="../media/image520.png"/><Relationship Id="rId36" Type="http://schemas.openxmlformats.org/officeDocument/2006/relationships/image" Target="../media/image33.png"/><Relationship Id="rId39" Type="http://schemas.openxmlformats.org/officeDocument/2006/relationships/image" Target="../media/image17.png"/><Relationship Id="rId38" Type="http://schemas.openxmlformats.org/officeDocument/2006/relationships/image" Target="../media/image15.png"/><Relationship Id="rId20" Type="http://schemas.openxmlformats.org/officeDocument/2006/relationships/image" Target="../media/image464.png"/><Relationship Id="rId22" Type="http://schemas.openxmlformats.org/officeDocument/2006/relationships/image" Target="../media/image518.png"/><Relationship Id="rId21" Type="http://schemas.openxmlformats.org/officeDocument/2006/relationships/image" Target="../media/image477.png"/><Relationship Id="rId24" Type="http://schemas.openxmlformats.org/officeDocument/2006/relationships/image" Target="../media/image133.png"/><Relationship Id="rId23" Type="http://schemas.openxmlformats.org/officeDocument/2006/relationships/image" Target="../media/image134.png"/><Relationship Id="rId26" Type="http://schemas.openxmlformats.org/officeDocument/2006/relationships/image" Target="../media/image465.png"/><Relationship Id="rId25" Type="http://schemas.openxmlformats.org/officeDocument/2006/relationships/image" Target="../media/image247.png"/><Relationship Id="rId28" Type="http://schemas.openxmlformats.org/officeDocument/2006/relationships/image" Target="../media/image497.png"/><Relationship Id="rId27" Type="http://schemas.openxmlformats.org/officeDocument/2006/relationships/image" Target="../media/image282.png"/><Relationship Id="rId29" Type="http://schemas.openxmlformats.org/officeDocument/2006/relationships/image" Target="../media/image510.png"/><Relationship Id="rId95" Type="http://schemas.openxmlformats.org/officeDocument/2006/relationships/image" Target="../media/image77.png"/><Relationship Id="rId94" Type="http://schemas.openxmlformats.org/officeDocument/2006/relationships/image" Target="../media/image68.png"/><Relationship Id="rId97" Type="http://schemas.openxmlformats.org/officeDocument/2006/relationships/image" Target="../media/image59.png"/><Relationship Id="rId96" Type="http://schemas.openxmlformats.org/officeDocument/2006/relationships/image" Target="../media/image71.png"/><Relationship Id="rId11" Type="http://schemas.openxmlformats.org/officeDocument/2006/relationships/image" Target="../media/image453.png"/><Relationship Id="rId99" Type="http://schemas.openxmlformats.org/officeDocument/2006/relationships/image" Target="../media/image73.png"/><Relationship Id="rId10" Type="http://schemas.openxmlformats.org/officeDocument/2006/relationships/image" Target="../media/image452.png"/><Relationship Id="rId98" Type="http://schemas.openxmlformats.org/officeDocument/2006/relationships/image" Target="../media/image83.png"/><Relationship Id="rId13" Type="http://schemas.openxmlformats.org/officeDocument/2006/relationships/image" Target="../media/image479.png"/><Relationship Id="rId12" Type="http://schemas.openxmlformats.org/officeDocument/2006/relationships/image" Target="../media/image457.png"/><Relationship Id="rId91" Type="http://schemas.openxmlformats.org/officeDocument/2006/relationships/image" Target="../media/image82.png"/><Relationship Id="rId90" Type="http://schemas.openxmlformats.org/officeDocument/2006/relationships/image" Target="../media/image85.png"/><Relationship Id="rId93" Type="http://schemas.openxmlformats.org/officeDocument/2006/relationships/image" Target="../media/image62.png"/><Relationship Id="rId92" Type="http://schemas.openxmlformats.org/officeDocument/2006/relationships/image" Target="../media/image92.png"/><Relationship Id="rId15" Type="http://schemas.openxmlformats.org/officeDocument/2006/relationships/image" Target="../media/image502.png"/><Relationship Id="rId14" Type="http://schemas.openxmlformats.org/officeDocument/2006/relationships/image" Target="../media/image481.png"/><Relationship Id="rId17" Type="http://schemas.openxmlformats.org/officeDocument/2006/relationships/image" Target="../media/image462.png"/><Relationship Id="rId16" Type="http://schemas.openxmlformats.org/officeDocument/2006/relationships/image" Target="../media/image463.png"/><Relationship Id="rId19" Type="http://schemas.openxmlformats.org/officeDocument/2006/relationships/image" Target="../media/image491.png"/><Relationship Id="rId18" Type="http://schemas.openxmlformats.org/officeDocument/2006/relationships/image" Target="../media/image475.png"/><Relationship Id="rId84" Type="http://schemas.openxmlformats.org/officeDocument/2006/relationships/image" Target="../media/image64.png"/><Relationship Id="rId83" Type="http://schemas.openxmlformats.org/officeDocument/2006/relationships/image" Target="../media/image65.png"/><Relationship Id="rId86" Type="http://schemas.openxmlformats.org/officeDocument/2006/relationships/image" Target="../media/image78.png"/><Relationship Id="rId85" Type="http://schemas.openxmlformats.org/officeDocument/2006/relationships/image" Target="../media/image57.png"/><Relationship Id="rId88" Type="http://schemas.openxmlformats.org/officeDocument/2006/relationships/image" Target="../media/image55.png"/><Relationship Id="rId87" Type="http://schemas.openxmlformats.org/officeDocument/2006/relationships/image" Target="../media/image86.png"/><Relationship Id="rId89" Type="http://schemas.openxmlformats.org/officeDocument/2006/relationships/image" Target="../media/image74.png"/><Relationship Id="rId80" Type="http://schemas.openxmlformats.org/officeDocument/2006/relationships/image" Target="../media/image84.png"/><Relationship Id="rId82" Type="http://schemas.openxmlformats.org/officeDocument/2006/relationships/image" Target="../media/image69.png"/><Relationship Id="rId81" Type="http://schemas.openxmlformats.org/officeDocument/2006/relationships/image" Target="../media/image75.png"/><Relationship Id="rId1" Type="http://schemas.openxmlformats.org/officeDocument/2006/relationships/image" Target="../media/image115.png"/><Relationship Id="rId2" Type="http://schemas.openxmlformats.org/officeDocument/2006/relationships/image" Target="../media/image97.png"/><Relationship Id="rId3" Type="http://schemas.openxmlformats.org/officeDocument/2006/relationships/image" Target="../media/image99.png"/><Relationship Id="rId4" Type="http://schemas.openxmlformats.org/officeDocument/2006/relationships/image" Target="../media/image104.png"/><Relationship Id="rId9" Type="http://schemas.openxmlformats.org/officeDocument/2006/relationships/image" Target="../media/image143.png"/><Relationship Id="rId5" Type="http://schemas.openxmlformats.org/officeDocument/2006/relationships/image" Target="../media/image101.png"/><Relationship Id="rId6" Type="http://schemas.openxmlformats.org/officeDocument/2006/relationships/image" Target="../media/image100.png"/><Relationship Id="rId7" Type="http://schemas.openxmlformats.org/officeDocument/2006/relationships/image" Target="../media/image135.png"/><Relationship Id="rId8" Type="http://schemas.openxmlformats.org/officeDocument/2006/relationships/image" Target="../media/image458.png"/><Relationship Id="rId73" Type="http://schemas.openxmlformats.org/officeDocument/2006/relationships/image" Target="../media/image105.png"/><Relationship Id="rId72" Type="http://schemas.openxmlformats.org/officeDocument/2006/relationships/image" Target="../media/image76.png"/><Relationship Id="rId75" Type="http://schemas.openxmlformats.org/officeDocument/2006/relationships/image" Target="../media/image58.png"/><Relationship Id="rId74" Type="http://schemas.openxmlformats.org/officeDocument/2006/relationships/image" Target="../media/image47.png"/><Relationship Id="rId77" Type="http://schemas.openxmlformats.org/officeDocument/2006/relationships/image" Target="../media/image63.png"/><Relationship Id="rId76" Type="http://schemas.openxmlformats.org/officeDocument/2006/relationships/image" Target="../media/image81.png"/><Relationship Id="rId79" Type="http://schemas.openxmlformats.org/officeDocument/2006/relationships/image" Target="../media/image72.png"/><Relationship Id="rId78" Type="http://schemas.openxmlformats.org/officeDocument/2006/relationships/image" Target="../media/image56.png"/><Relationship Id="rId71" Type="http://schemas.openxmlformats.org/officeDocument/2006/relationships/image" Target="../media/image54.png"/><Relationship Id="rId70" Type="http://schemas.openxmlformats.org/officeDocument/2006/relationships/image" Target="../media/image70.png"/><Relationship Id="rId62" Type="http://schemas.openxmlformats.org/officeDocument/2006/relationships/image" Target="../media/image511.png"/><Relationship Id="rId61" Type="http://schemas.openxmlformats.org/officeDocument/2006/relationships/image" Target="../media/image372.png"/><Relationship Id="rId64" Type="http://schemas.openxmlformats.org/officeDocument/2006/relationships/image" Target="../media/image91.png"/><Relationship Id="rId63" Type="http://schemas.openxmlformats.org/officeDocument/2006/relationships/image" Target="../media/image505.png"/><Relationship Id="rId66" Type="http://schemas.openxmlformats.org/officeDocument/2006/relationships/image" Target="../media/image79.png"/><Relationship Id="rId65" Type="http://schemas.openxmlformats.org/officeDocument/2006/relationships/image" Target="../media/image51.png"/><Relationship Id="rId68" Type="http://schemas.openxmlformats.org/officeDocument/2006/relationships/image" Target="../media/image95.png"/><Relationship Id="rId67" Type="http://schemas.openxmlformats.org/officeDocument/2006/relationships/image" Target="../media/image80.png"/><Relationship Id="rId60" Type="http://schemas.openxmlformats.org/officeDocument/2006/relationships/image" Target="../media/image495.png"/><Relationship Id="rId69" Type="http://schemas.openxmlformats.org/officeDocument/2006/relationships/image" Target="../media/image60.png"/><Relationship Id="rId51" Type="http://schemas.openxmlformats.org/officeDocument/2006/relationships/image" Target="../media/image296.png"/><Relationship Id="rId50" Type="http://schemas.openxmlformats.org/officeDocument/2006/relationships/image" Target="../media/image490.png"/><Relationship Id="rId53" Type="http://schemas.openxmlformats.org/officeDocument/2006/relationships/image" Target="../media/image531.png"/><Relationship Id="rId52" Type="http://schemas.openxmlformats.org/officeDocument/2006/relationships/image" Target="../media/image385.png"/><Relationship Id="rId55" Type="http://schemas.openxmlformats.org/officeDocument/2006/relationships/image" Target="../media/image517.png"/><Relationship Id="rId54" Type="http://schemas.openxmlformats.org/officeDocument/2006/relationships/image" Target="../media/image383.png"/><Relationship Id="rId57" Type="http://schemas.openxmlformats.org/officeDocument/2006/relationships/image" Target="../media/image506.png"/><Relationship Id="rId56" Type="http://schemas.openxmlformats.org/officeDocument/2006/relationships/image" Target="../media/image492.png"/><Relationship Id="rId59" Type="http://schemas.openxmlformats.org/officeDocument/2006/relationships/image" Target="../media/image274.png"/><Relationship Id="rId58" Type="http://schemas.openxmlformats.org/officeDocument/2006/relationships/image" Target="../media/image493.png"/></Relationships>
</file>

<file path=xl/drawings/_rels/drawing14.xml.rels><?xml version="1.0" encoding="UTF-8" standalone="yes"?><Relationships xmlns="http://schemas.openxmlformats.org/package/2006/relationships"><Relationship Id="rId40" Type="http://schemas.openxmlformats.org/officeDocument/2006/relationships/image" Target="../media/image533.png"/><Relationship Id="rId42" Type="http://schemas.openxmlformats.org/officeDocument/2006/relationships/image" Target="../media/image242.png"/><Relationship Id="rId41" Type="http://schemas.openxmlformats.org/officeDocument/2006/relationships/image" Target="../media/image532.png"/><Relationship Id="rId44" Type="http://schemas.openxmlformats.org/officeDocument/2006/relationships/image" Target="../media/image35.png"/><Relationship Id="rId43" Type="http://schemas.openxmlformats.org/officeDocument/2006/relationships/image" Target="../media/image538.png"/><Relationship Id="rId46" Type="http://schemas.openxmlformats.org/officeDocument/2006/relationships/image" Target="../media/image144.png"/><Relationship Id="rId45" Type="http://schemas.openxmlformats.org/officeDocument/2006/relationships/image" Target="../media/image128.png"/><Relationship Id="rId107" Type="http://schemas.openxmlformats.org/officeDocument/2006/relationships/image" Target="../media/image58.png"/><Relationship Id="rId106" Type="http://schemas.openxmlformats.org/officeDocument/2006/relationships/image" Target="../media/image78.png"/><Relationship Id="rId105" Type="http://schemas.openxmlformats.org/officeDocument/2006/relationships/image" Target="../media/image70.png"/><Relationship Id="rId104" Type="http://schemas.openxmlformats.org/officeDocument/2006/relationships/image" Target="../media/image63.png"/><Relationship Id="rId109" Type="http://schemas.openxmlformats.org/officeDocument/2006/relationships/image" Target="../media/image72.png"/><Relationship Id="rId108" Type="http://schemas.openxmlformats.org/officeDocument/2006/relationships/image" Target="../media/image74.png"/><Relationship Id="rId48" Type="http://schemas.openxmlformats.org/officeDocument/2006/relationships/image" Target="../media/image136.png"/><Relationship Id="rId47" Type="http://schemas.openxmlformats.org/officeDocument/2006/relationships/image" Target="../media/image142.png"/><Relationship Id="rId49" Type="http://schemas.openxmlformats.org/officeDocument/2006/relationships/image" Target="../media/image156.png"/><Relationship Id="rId103" Type="http://schemas.openxmlformats.org/officeDocument/2006/relationships/image" Target="../media/image76.png"/><Relationship Id="rId102" Type="http://schemas.openxmlformats.org/officeDocument/2006/relationships/image" Target="../media/image56.png"/><Relationship Id="rId101" Type="http://schemas.openxmlformats.org/officeDocument/2006/relationships/image" Target="../media/image84.png"/><Relationship Id="rId100" Type="http://schemas.openxmlformats.org/officeDocument/2006/relationships/image" Target="../media/image54.png"/><Relationship Id="rId31" Type="http://schemas.openxmlformats.org/officeDocument/2006/relationships/image" Target="../media/image433.png"/><Relationship Id="rId30" Type="http://schemas.openxmlformats.org/officeDocument/2006/relationships/image" Target="../media/image524.png"/><Relationship Id="rId33" Type="http://schemas.openxmlformats.org/officeDocument/2006/relationships/image" Target="../media/image551.png"/><Relationship Id="rId32" Type="http://schemas.openxmlformats.org/officeDocument/2006/relationships/image" Target="../media/image528.png"/><Relationship Id="rId35" Type="http://schemas.openxmlformats.org/officeDocument/2006/relationships/image" Target="../media/image529.png"/><Relationship Id="rId34" Type="http://schemas.openxmlformats.org/officeDocument/2006/relationships/image" Target="../media/image573.png"/><Relationship Id="rId37" Type="http://schemas.openxmlformats.org/officeDocument/2006/relationships/image" Target="../media/image424.png"/><Relationship Id="rId36" Type="http://schemas.openxmlformats.org/officeDocument/2006/relationships/image" Target="../media/image536.png"/><Relationship Id="rId39" Type="http://schemas.openxmlformats.org/officeDocument/2006/relationships/image" Target="../media/image1.png"/><Relationship Id="rId38" Type="http://schemas.openxmlformats.org/officeDocument/2006/relationships/image" Target="../media/image541.png"/><Relationship Id="rId20" Type="http://schemas.openxmlformats.org/officeDocument/2006/relationships/image" Target="../media/image26.png"/><Relationship Id="rId22" Type="http://schemas.openxmlformats.org/officeDocument/2006/relationships/image" Target="../media/image540.png"/><Relationship Id="rId21" Type="http://schemas.openxmlformats.org/officeDocument/2006/relationships/image" Target="../media/image530.png"/><Relationship Id="rId24" Type="http://schemas.openxmlformats.org/officeDocument/2006/relationships/image" Target="../media/image534.png"/><Relationship Id="rId23" Type="http://schemas.openxmlformats.org/officeDocument/2006/relationships/image" Target="../media/image537.png"/><Relationship Id="rId129" Type="http://schemas.openxmlformats.org/officeDocument/2006/relationships/image" Target="../media/image77.png"/><Relationship Id="rId128" Type="http://schemas.openxmlformats.org/officeDocument/2006/relationships/image" Target="../media/image79.png"/><Relationship Id="rId127" Type="http://schemas.openxmlformats.org/officeDocument/2006/relationships/image" Target="../media/image57.png"/><Relationship Id="rId126" Type="http://schemas.openxmlformats.org/officeDocument/2006/relationships/image" Target="../media/image75.png"/><Relationship Id="rId26" Type="http://schemas.openxmlformats.org/officeDocument/2006/relationships/image" Target="../media/image575.png"/><Relationship Id="rId121" Type="http://schemas.openxmlformats.org/officeDocument/2006/relationships/image" Target="../media/image62.png"/><Relationship Id="rId25" Type="http://schemas.openxmlformats.org/officeDocument/2006/relationships/image" Target="../media/image542.png"/><Relationship Id="rId120" Type="http://schemas.openxmlformats.org/officeDocument/2006/relationships/image" Target="../media/image73.png"/><Relationship Id="rId28" Type="http://schemas.openxmlformats.org/officeDocument/2006/relationships/image" Target="../media/image552.png"/><Relationship Id="rId27" Type="http://schemas.openxmlformats.org/officeDocument/2006/relationships/image" Target="../media/image329.png"/><Relationship Id="rId125" Type="http://schemas.openxmlformats.org/officeDocument/2006/relationships/image" Target="../media/image47.png"/><Relationship Id="rId29" Type="http://schemas.openxmlformats.org/officeDocument/2006/relationships/image" Target="../media/image523.png"/><Relationship Id="rId124" Type="http://schemas.openxmlformats.org/officeDocument/2006/relationships/image" Target="../media/image95.png"/><Relationship Id="rId123" Type="http://schemas.openxmlformats.org/officeDocument/2006/relationships/image" Target="../media/image81.png"/><Relationship Id="rId122" Type="http://schemas.openxmlformats.org/officeDocument/2006/relationships/image" Target="../media/image83.png"/><Relationship Id="rId95" Type="http://schemas.openxmlformats.org/officeDocument/2006/relationships/image" Target="../media/image82.png"/><Relationship Id="rId94" Type="http://schemas.openxmlformats.org/officeDocument/2006/relationships/image" Target="../media/image71.png"/><Relationship Id="rId97" Type="http://schemas.openxmlformats.org/officeDocument/2006/relationships/image" Target="../media/image55.png"/><Relationship Id="rId96" Type="http://schemas.openxmlformats.org/officeDocument/2006/relationships/image" Target="../media/image51.png"/><Relationship Id="rId11" Type="http://schemas.openxmlformats.org/officeDocument/2006/relationships/image" Target="../media/image515.png"/><Relationship Id="rId99" Type="http://schemas.openxmlformats.org/officeDocument/2006/relationships/image" Target="../media/image85.png"/><Relationship Id="rId10" Type="http://schemas.openxmlformats.org/officeDocument/2006/relationships/image" Target="../media/image503.png"/><Relationship Id="rId98" Type="http://schemas.openxmlformats.org/officeDocument/2006/relationships/image" Target="../media/image92.png"/><Relationship Id="rId13" Type="http://schemas.openxmlformats.org/officeDocument/2006/relationships/image" Target="../media/image546.png"/><Relationship Id="rId12" Type="http://schemas.openxmlformats.org/officeDocument/2006/relationships/image" Target="../media/image549.png"/><Relationship Id="rId91" Type="http://schemas.openxmlformats.org/officeDocument/2006/relationships/image" Target="../media/image611.png"/><Relationship Id="rId90" Type="http://schemas.openxmlformats.org/officeDocument/2006/relationships/image" Target="../media/image570.png"/><Relationship Id="rId93" Type="http://schemas.openxmlformats.org/officeDocument/2006/relationships/image" Target="../media/image349.png"/><Relationship Id="rId92" Type="http://schemas.openxmlformats.org/officeDocument/2006/relationships/image" Target="../media/image572.png"/><Relationship Id="rId118" Type="http://schemas.openxmlformats.org/officeDocument/2006/relationships/image" Target="../media/image59.png"/><Relationship Id="rId117" Type="http://schemas.openxmlformats.org/officeDocument/2006/relationships/image" Target="../media/image69.png"/><Relationship Id="rId116" Type="http://schemas.openxmlformats.org/officeDocument/2006/relationships/image" Target="../media/image80.png"/><Relationship Id="rId115" Type="http://schemas.openxmlformats.org/officeDocument/2006/relationships/image" Target="../media/image68.png"/><Relationship Id="rId119" Type="http://schemas.openxmlformats.org/officeDocument/2006/relationships/image" Target="../media/image65.png"/><Relationship Id="rId15" Type="http://schemas.openxmlformats.org/officeDocument/2006/relationships/image" Target="../media/image20.png"/><Relationship Id="rId110" Type="http://schemas.openxmlformats.org/officeDocument/2006/relationships/image" Target="../media/image64.png"/><Relationship Id="rId14" Type="http://schemas.openxmlformats.org/officeDocument/2006/relationships/image" Target="../media/image513.png"/><Relationship Id="rId17" Type="http://schemas.openxmlformats.org/officeDocument/2006/relationships/image" Target="../media/image52.png"/><Relationship Id="rId16" Type="http://schemas.openxmlformats.org/officeDocument/2006/relationships/image" Target="../media/image34.png"/><Relationship Id="rId19" Type="http://schemas.openxmlformats.org/officeDocument/2006/relationships/image" Target="../media/image39.png"/><Relationship Id="rId114" Type="http://schemas.openxmlformats.org/officeDocument/2006/relationships/image" Target="../media/image86.png"/><Relationship Id="rId18" Type="http://schemas.openxmlformats.org/officeDocument/2006/relationships/image" Target="../media/image25.png"/><Relationship Id="rId113" Type="http://schemas.openxmlformats.org/officeDocument/2006/relationships/image" Target="../media/image105.png"/><Relationship Id="rId112" Type="http://schemas.openxmlformats.org/officeDocument/2006/relationships/image" Target="../media/image91.png"/><Relationship Id="rId111" Type="http://schemas.openxmlformats.org/officeDocument/2006/relationships/image" Target="../media/image60.png"/><Relationship Id="rId84" Type="http://schemas.openxmlformats.org/officeDocument/2006/relationships/image" Target="../media/image103.png"/><Relationship Id="rId83" Type="http://schemas.openxmlformats.org/officeDocument/2006/relationships/image" Target="../media/image124.png"/><Relationship Id="rId86" Type="http://schemas.openxmlformats.org/officeDocument/2006/relationships/image" Target="../media/image117.png"/><Relationship Id="rId85" Type="http://schemas.openxmlformats.org/officeDocument/2006/relationships/image" Target="../media/image120.png"/><Relationship Id="rId88" Type="http://schemas.openxmlformats.org/officeDocument/2006/relationships/image" Target="../media/image123.png"/><Relationship Id="rId87" Type="http://schemas.openxmlformats.org/officeDocument/2006/relationships/image" Target="../media/image107.png"/><Relationship Id="rId89" Type="http://schemas.openxmlformats.org/officeDocument/2006/relationships/image" Target="../media/image569.png"/><Relationship Id="rId80" Type="http://schemas.openxmlformats.org/officeDocument/2006/relationships/image" Target="../media/image339.png"/><Relationship Id="rId82" Type="http://schemas.openxmlformats.org/officeDocument/2006/relationships/image" Target="../media/image106.png"/><Relationship Id="rId81" Type="http://schemas.openxmlformats.org/officeDocument/2006/relationships/image" Target="../media/image130.png"/><Relationship Id="rId1" Type="http://schemas.openxmlformats.org/officeDocument/2006/relationships/image" Target="../media/image149.png"/><Relationship Id="rId2" Type="http://schemas.openxmlformats.org/officeDocument/2006/relationships/image" Target="../media/image319.png"/><Relationship Id="rId3" Type="http://schemas.openxmlformats.org/officeDocument/2006/relationships/image" Target="../media/image306.png"/><Relationship Id="rId4" Type="http://schemas.openxmlformats.org/officeDocument/2006/relationships/image" Target="../media/image557.png"/><Relationship Id="rId9" Type="http://schemas.openxmlformats.org/officeDocument/2006/relationships/image" Target="../media/image516.png"/><Relationship Id="rId5" Type="http://schemas.openxmlformats.org/officeDocument/2006/relationships/image" Target="../media/image294.png"/><Relationship Id="rId6" Type="http://schemas.openxmlformats.org/officeDocument/2006/relationships/image" Target="../media/image514.png"/><Relationship Id="rId7" Type="http://schemas.openxmlformats.org/officeDocument/2006/relationships/image" Target="../media/image296.png"/><Relationship Id="rId8" Type="http://schemas.openxmlformats.org/officeDocument/2006/relationships/image" Target="../media/image504.png"/><Relationship Id="rId73" Type="http://schemas.openxmlformats.org/officeDocument/2006/relationships/image" Target="../media/image369.png"/><Relationship Id="rId72" Type="http://schemas.openxmlformats.org/officeDocument/2006/relationships/image" Target="../media/image555.png"/><Relationship Id="rId75" Type="http://schemas.openxmlformats.org/officeDocument/2006/relationships/image" Target="../media/image583.png"/><Relationship Id="rId74" Type="http://schemas.openxmlformats.org/officeDocument/2006/relationships/image" Target="../media/image465.png"/><Relationship Id="rId77" Type="http://schemas.openxmlformats.org/officeDocument/2006/relationships/image" Target="../media/image597.png"/><Relationship Id="rId76" Type="http://schemas.openxmlformats.org/officeDocument/2006/relationships/image" Target="../media/image602.png"/><Relationship Id="rId79" Type="http://schemas.openxmlformats.org/officeDocument/2006/relationships/image" Target="../media/image586.png"/><Relationship Id="rId78" Type="http://schemas.openxmlformats.org/officeDocument/2006/relationships/image" Target="../media/image518.png"/><Relationship Id="rId71" Type="http://schemas.openxmlformats.org/officeDocument/2006/relationships/image" Target="../media/image607.png"/><Relationship Id="rId70" Type="http://schemas.openxmlformats.org/officeDocument/2006/relationships/image" Target="../media/image563.png"/><Relationship Id="rId62" Type="http://schemas.openxmlformats.org/officeDocument/2006/relationships/image" Target="../media/image548.png"/><Relationship Id="rId61" Type="http://schemas.openxmlformats.org/officeDocument/2006/relationships/image" Target="../media/image571.png"/><Relationship Id="rId64" Type="http://schemas.openxmlformats.org/officeDocument/2006/relationships/image" Target="../media/image561.png"/><Relationship Id="rId63" Type="http://schemas.openxmlformats.org/officeDocument/2006/relationships/image" Target="../media/image591.png"/><Relationship Id="rId66" Type="http://schemas.openxmlformats.org/officeDocument/2006/relationships/image" Target="../media/image585.png"/><Relationship Id="rId65" Type="http://schemas.openxmlformats.org/officeDocument/2006/relationships/image" Target="../media/image550.png"/><Relationship Id="rId68" Type="http://schemas.openxmlformats.org/officeDocument/2006/relationships/image" Target="../media/image558.png"/><Relationship Id="rId67" Type="http://schemas.openxmlformats.org/officeDocument/2006/relationships/image" Target="../media/image554.png"/><Relationship Id="rId60" Type="http://schemas.openxmlformats.org/officeDocument/2006/relationships/image" Target="../media/image547.png"/><Relationship Id="rId69" Type="http://schemas.openxmlformats.org/officeDocument/2006/relationships/image" Target="../media/image556.png"/><Relationship Id="rId51" Type="http://schemas.openxmlformats.org/officeDocument/2006/relationships/image" Target="../media/image127.png"/><Relationship Id="rId50" Type="http://schemas.openxmlformats.org/officeDocument/2006/relationships/image" Target="../media/image125.png"/><Relationship Id="rId53" Type="http://schemas.openxmlformats.org/officeDocument/2006/relationships/image" Target="../media/image565.gif"/><Relationship Id="rId52" Type="http://schemas.openxmlformats.org/officeDocument/2006/relationships/image" Target="../media/image545.gif"/><Relationship Id="rId55" Type="http://schemas.openxmlformats.org/officeDocument/2006/relationships/image" Target="../media/image562.png"/><Relationship Id="rId54" Type="http://schemas.openxmlformats.org/officeDocument/2006/relationships/image" Target="../media/image564.gif"/><Relationship Id="rId57" Type="http://schemas.openxmlformats.org/officeDocument/2006/relationships/image" Target="../media/image543.png"/><Relationship Id="rId56" Type="http://schemas.openxmlformats.org/officeDocument/2006/relationships/image" Target="../media/image579.png"/><Relationship Id="rId59" Type="http://schemas.openxmlformats.org/officeDocument/2006/relationships/image" Target="../media/image566.png"/><Relationship Id="rId58" Type="http://schemas.openxmlformats.org/officeDocument/2006/relationships/image" Target="../media/image544.png"/></Relationships>
</file>

<file path=xl/drawings/_rels/drawing15.xml.rels><?xml version="1.0" encoding="UTF-8" standalone="yes"?><Relationships xmlns="http://schemas.openxmlformats.org/package/2006/relationships"><Relationship Id="rId40" Type="http://schemas.openxmlformats.org/officeDocument/2006/relationships/image" Target="../media/image686.png"/><Relationship Id="rId42" Type="http://schemas.openxmlformats.org/officeDocument/2006/relationships/image" Target="../media/image607.png"/><Relationship Id="rId41" Type="http://schemas.openxmlformats.org/officeDocument/2006/relationships/image" Target="../media/image619.png"/><Relationship Id="rId44" Type="http://schemas.openxmlformats.org/officeDocument/2006/relationships/image" Target="../media/image651.png"/><Relationship Id="rId43" Type="http://schemas.openxmlformats.org/officeDocument/2006/relationships/image" Target="../media/image100.png"/><Relationship Id="rId46" Type="http://schemas.openxmlformats.org/officeDocument/2006/relationships/image" Target="../media/image624.png"/><Relationship Id="rId45" Type="http://schemas.openxmlformats.org/officeDocument/2006/relationships/image" Target="../media/image602.png"/><Relationship Id="rId107" Type="http://schemas.openxmlformats.org/officeDocument/2006/relationships/image" Target="../media/image47.png"/><Relationship Id="rId106" Type="http://schemas.openxmlformats.org/officeDocument/2006/relationships/image" Target="../media/image81.png"/><Relationship Id="rId105" Type="http://schemas.openxmlformats.org/officeDocument/2006/relationships/image" Target="../media/image80.png"/><Relationship Id="rId104" Type="http://schemas.openxmlformats.org/officeDocument/2006/relationships/image" Target="../media/image70.png"/><Relationship Id="rId109" Type="http://schemas.openxmlformats.org/officeDocument/2006/relationships/image" Target="../media/image91.png"/><Relationship Id="rId108" Type="http://schemas.openxmlformats.org/officeDocument/2006/relationships/image" Target="../media/image76.png"/><Relationship Id="rId48" Type="http://schemas.openxmlformats.org/officeDocument/2006/relationships/image" Target="../media/image120.png"/><Relationship Id="rId47" Type="http://schemas.openxmlformats.org/officeDocument/2006/relationships/image" Target="../media/image32.png"/><Relationship Id="rId49" Type="http://schemas.openxmlformats.org/officeDocument/2006/relationships/image" Target="../media/image557.png"/><Relationship Id="rId103" Type="http://schemas.openxmlformats.org/officeDocument/2006/relationships/image" Target="../media/image55.png"/><Relationship Id="rId102" Type="http://schemas.openxmlformats.org/officeDocument/2006/relationships/image" Target="../media/image72.png"/><Relationship Id="rId101" Type="http://schemas.openxmlformats.org/officeDocument/2006/relationships/image" Target="../media/image75.png"/><Relationship Id="rId100" Type="http://schemas.openxmlformats.org/officeDocument/2006/relationships/image" Target="../media/image59.png"/><Relationship Id="rId31" Type="http://schemas.openxmlformats.org/officeDocument/2006/relationships/image" Target="../media/image515.png"/><Relationship Id="rId30" Type="http://schemas.openxmlformats.org/officeDocument/2006/relationships/image" Target="../media/image633.png"/><Relationship Id="rId33" Type="http://schemas.openxmlformats.org/officeDocument/2006/relationships/image" Target="../media/image546.png"/><Relationship Id="rId32" Type="http://schemas.openxmlformats.org/officeDocument/2006/relationships/image" Target="../media/image606.png"/><Relationship Id="rId35" Type="http://schemas.openxmlformats.org/officeDocument/2006/relationships/image" Target="../media/image604.png"/><Relationship Id="rId34" Type="http://schemas.openxmlformats.org/officeDocument/2006/relationships/image" Target="../media/image504.png"/><Relationship Id="rId37" Type="http://schemas.openxmlformats.org/officeDocument/2006/relationships/image" Target="../media/image609.png"/><Relationship Id="rId36" Type="http://schemas.openxmlformats.org/officeDocument/2006/relationships/image" Target="../media/image610.png"/><Relationship Id="rId39" Type="http://schemas.openxmlformats.org/officeDocument/2006/relationships/image" Target="../media/image621.png"/><Relationship Id="rId38" Type="http://schemas.openxmlformats.org/officeDocument/2006/relationships/image" Target="../media/image620.png"/><Relationship Id="rId20" Type="http://schemas.openxmlformats.org/officeDocument/2006/relationships/image" Target="../media/image464.png"/><Relationship Id="rId22" Type="http://schemas.openxmlformats.org/officeDocument/2006/relationships/image" Target="../media/image518.png"/><Relationship Id="rId21" Type="http://schemas.openxmlformats.org/officeDocument/2006/relationships/image" Target="../media/image476.png"/><Relationship Id="rId24" Type="http://schemas.openxmlformats.org/officeDocument/2006/relationships/image" Target="../media/image359.png"/><Relationship Id="rId23" Type="http://schemas.openxmlformats.org/officeDocument/2006/relationships/image" Target="../media/image458.png"/><Relationship Id="rId26" Type="http://schemas.openxmlformats.org/officeDocument/2006/relationships/image" Target="../media/image465.png"/><Relationship Id="rId25" Type="http://schemas.openxmlformats.org/officeDocument/2006/relationships/image" Target="../media/image457.png"/><Relationship Id="rId28" Type="http://schemas.openxmlformats.org/officeDocument/2006/relationships/image" Target="../media/image628.png"/><Relationship Id="rId27" Type="http://schemas.openxmlformats.org/officeDocument/2006/relationships/image" Target="../media/image452.png"/><Relationship Id="rId29" Type="http://schemas.openxmlformats.org/officeDocument/2006/relationships/image" Target="../media/image513.png"/><Relationship Id="rId95" Type="http://schemas.openxmlformats.org/officeDocument/2006/relationships/image" Target="../media/image63.png"/><Relationship Id="rId94" Type="http://schemas.openxmlformats.org/officeDocument/2006/relationships/image" Target="../media/image65.png"/><Relationship Id="rId97" Type="http://schemas.openxmlformats.org/officeDocument/2006/relationships/image" Target="../media/image60.png"/><Relationship Id="rId96" Type="http://schemas.openxmlformats.org/officeDocument/2006/relationships/image" Target="../media/image74.png"/><Relationship Id="rId11" Type="http://schemas.openxmlformats.org/officeDocument/2006/relationships/image" Target="../media/image403.png"/><Relationship Id="rId99" Type="http://schemas.openxmlformats.org/officeDocument/2006/relationships/image" Target="../media/image69.png"/><Relationship Id="rId10" Type="http://schemas.openxmlformats.org/officeDocument/2006/relationships/image" Target="../media/image641.png"/><Relationship Id="rId98" Type="http://schemas.openxmlformats.org/officeDocument/2006/relationships/image" Target="../media/image78.png"/><Relationship Id="rId13" Type="http://schemas.openxmlformats.org/officeDocument/2006/relationships/image" Target="../media/image367.png"/><Relationship Id="rId12" Type="http://schemas.openxmlformats.org/officeDocument/2006/relationships/image" Target="../media/image584.png"/><Relationship Id="rId91" Type="http://schemas.openxmlformats.org/officeDocument/2006/relationships/image" Target="../media/image95.png"/><Relationship Id="rId90" Type="http://schemas.openxmlformats.org/officeDocument/2006/relationships/image" Target="../media/image84.png"/><Relationship Id="rId93" Type="http://schemas.openxmlformats.org/officeDocument/2006/relationships/image" Target="../media/image56.png"/><Relationship Id="rId92" Type="http://schemas.openxmlformats.org/officeDocument/2006/relationships/image" Target="../media/image85.png"/><Relationship Id="rId118" Type="http://schemas.openxmlformats.org/officeDocument/2006/relationships/image" Target="../media/image62.png"/><Relationship Id="rId117" Type="http://schemas.openxmlformats.org/officeDocument/2006/relationships/image" Target="../media/image57.png"/><Relationship Id="rId116" Type="http://schemas.openxmlformats.org/officeDocument/2006/relationships/image" Target="../media/image86.png"/><Relationship Id="rId115" Type="http://schemas.openxmlformats.org/officeDocument/2006/relationships/image" Target="../media/image64.png"/><Relationship Id="rId119" Type="http://schemas.openxmlformats.org/officeDocument/2006/relationships/image" Target="../media/image83.png"/><Relationship Id="rId15" Type="http://schemas.openxmlformats.org/officeDocument/2006/relationships/image" Target="../media/image370.png"/><Relationship Id="rId110" Type="http://schemas.openxmlformats.org/officeDocument/2006/relationships/image" Target="../media/image82.png"/><Relationship Id="rId14" Type="http://schemas.openxmlformats.org/officeDocument/2006/relationships/image" Target="../media/image352.png"/><Relationship Id="rId17" Type="http://schemas.openxmlformats.org/officeDocument/2006/relationships/image" Target="../media/image363.png"/><Relationship Id="rId16" Type="http://schemas.openxmlformats.org/officeDocument/2006/relationships/image" Target="../media/image590.png"/><Relationship Id="rId19" Type="http://schemas.openxmlformats.org/officeDocument/2006/relationships/image" Target="../media/image593.png"/><Relationship Id="rId114" Type="http://schemas.openxmlformats.org/officeDocument/2006/relationships/image" Target="../media/image68.png"/><Relationship Id="rId18" Type="http://schemas.openxmlformats.org/officeDocument/2006/relationships/image" Target="../media/image463.png"/><Relationship Id="rId113" Type="http://schemas.openxmlformats.org/officeDocument/2006/relationships/image" Target="../media/image73.png"/><Relationship Id="rId112" Type="http://schemas.openxmlformats.org/officeDocument/2006/relationships/image" Target="../media/image92.png"/><Relationship Id="rId111" Type="http://schemas.openxmlformats.org/officeDocument/2006/relationships/image" Target="../media/image71.png"/><Relationship Id="rId84" Type="http://schemas.openxmlformats.org/officeDocument/2006/relationships/image" Target="../media/image77.png"/><Relationship Id="rId83" Type="http://schemas.openxmlformats.org/officeDocument/2006/relationships/image" Target="../media/image654.png"/><Relationship Id="rId86" Type="http://schemas.openxmlformats.org/officeDocument/2006/relationships/image" Target="../media/image58.png"/><Relationship Id="rId85" Type="http://schemas.openxmlformats.org/officeDocument/2006/relationships/image" Target="../media/image105.png"/><Relationship Id="rId88" Type="http://schemas.openxmlformats.org/officeDocument/2006/relationships/image" Target="../media/image79.png"/><Relationship Id="rId87" Type="http://schemas.openxmlformats.org/officeDocument/2006/relationships/image" Target="../media/image51.png"/><Relationship Id="rId89" Type="http://schemas.openxmlformats.org/officeDocument/2006/relationships/image" Target="../media/image54.png"/><Relationship Id="rId80" Type="http://schemas.openxmlformats.org/officeDocument/2006/relationships/image" Target="../media/image234.png"/><Relationship Id="rId82" Type="http://schemas.openxmlformats.org/officeDocument/2006/relationships/image" Target="../media/image665.png"/><Relationship Id="rId81" Type="http://schemas.openxmlformats.org/officeDocument/2006/relationships/image" Target="../media/image650.png"/><Relationship Id="rId1" Type="http://schemas.openxmlformats.org/officeDocument/2006/relationships/image" Target="../media/image338.png"/><Relationship Id="rId2" Type="http://schemas.openxmlformats.org/officeDocument/2006/relationships/image" Target="../media/image576.png"/><Relationship Id="rId3" Type="http://schemas.openxmlformats.org/officeDocument/2006/relationships/image" Target="../media/image341.png"/><Relationship Id="rId4" Type="http://schemas.openxmlformats.org/officeDocument/2006/relationships/image" Target="../media/image580.png"/><Relationship Id="rId9" Type="http://schemas.openxmlformats.org/officeDocument/2006/relationships/image" Target="../media/image350.png"/><Relationship Id="rId5" Type="http://schemas.openxmlformats.org/officeDocument/2006/relationships/image" Target="../media/image353.png"/><Relationship Id="rId6" Type="http://schemas.openxmlformats.org/officeDocument/2006/relationships/image" Target="../media/image361.png"/><Relationship Id="rId7" Type="http://schemas.openxmlformats.org/officeDocument/2006/relationships/image" Target="../media/image387.png"/><Relationship Id="rId8" Type="http://schemas.openxmlformats.org/officeDocument/2006/relationships/image" Target="../media/image612.png"/><Relationship Id="rId73" Type="http://schemas.openxmlformats.org/officeDocument/2006/relationships/image" Target="../media/image28.png"/><Relationship Id="rId72" Type="http://schemas.openxmlformats.org/officeDocument/2006/relationships/image" Target="../media/image19.png"/><Relationship Id="rId75" Type="http://schemas.openxmlformats.org/officeDocument/2006/relationships/image" Target="../media/image30.png"/><Relationship Id="rId74" Type="http://schemas.openxmlformats.org/officeDocument/2006/relationships/image" Target="../media/image36.png"/><Relationship Id="rId77" Type="http://schemas.openxmlformats.org/officeDocument/2006/relationships/image" Target="../media/image42.png"/><Relationship Id="rId76" Type="http://schemas.openxmlformats.org/officeDocument/2006/relationships/image" Target="../media/image66.png"/><Relationship Id="rId79" Type="http://schemas.openxmlformats.org/officeDocument/2006/relationships/image" Target="../media/image661.gif"/><Relationship Id="rId78" Type="http://schemas.openxmlformats.org/officeDocument/2006/relationships/image" Target="../media/image48.png"/><Relationship Id="rId71" Type="http://schemas.openxmlformats.org/officeDocument/2006/relationships/image" Target="../media/image660.png"/><Relationship Id="rId70" Type="http://schemas.openxmlformats.org/officeDocument/2006/relationships/image" Target="../media/image99.png"/><Relationship Id="rId62" Type="http://schemas.openxmlformats.org/officeDocument/2006/relationships/image" Target="../media/image642.png"/><Relationship Id="rId61" Type="http://schemas.openxmlformats.org/officeDocument/2006/relationships/image" Target="../media/image393.png"/><Relationship Id="rId64" Type="http://schemas.openxmlformats.org/officeDocument/2006/relationships/image" Target="../media/image674.png"/><Relationship Id="rId63" Type="http://schemas.openxmlformats.org/officeDocument/2006/relationships/image" Target="../media/image645.png"/><Relationship Id="rId66" Type="http://schemas.openxmlformats.org/officeDocument/2006/relationships/image" Target="../media/image33.png"/><Relationship Id="rId65" Type="http://schemas.openxmlformats.org/officeDocument/2006/relationships/image" Target="../media/image339.png"/><Relationship Id="rId68" Type="http://schemas.openxmlformats.org/officeDocument/2006/relationships/image" Target="../media/image586.png"/><Relationship Id="rId67" Type="http://schemas.openxmlformats.org/officeDocument/2006/relationships/image" Target="../media/image296.png"/><Relationship Id="rId60" Type="http://schemas.openxmlformats.org/officeDocument/2006/relationships/image" Target="../media/image130.png"/><Relationship Id="rId69" Type="http://schemas.openxmlformats.org/officeDocument/2006/relationships/image" Target="../media/image492.png"/><Relationship Id="rId51" Type="http://schemas.openxmlformats.org/officeDocument/2006/relationships/image" Target="../media/image643.png"/><Relationship Id="rId50" Type="http://schemas.openxmlformats.org/officeDocument/2006/relationships/image" Target="../media/image498.png"/><Relationship Id="rId53" Type="http://schemas.openxmlformats.org/officeDocument/2006/relationships/image" Target="../media/image570.png"/><Relationship Id="rId52" Type="http://schemas.openxmlformats.org/officeDocument/2006/relationships/image" Target="../media/image625.png"/><Relationship Id="rId55" Type="http://schemas.openxmlformats.org/officeDocument/2006/relationships/image" Target="../media/image652.png"/><Relationship Id="rId54" Type="http://schemas.openxmlformats.org/officeDocument/2006/relationships/image" Target="../media/image408.png"/><Relationship Id="rId57" Type="http://schemas.openxmlformats.org/officeDocument/2006/relationships/image" Target="../media/image626.png"/><Relationship Id="rId56" Type="http://schemas.openxmlformats.org/officeDocument/2006/relationships/image" Target="../media/image678.png"/><Relationship Id="rId59" Type="http://schemas.openxmlformats.org/officeDocument/2006/relationships/image" Target="../media/image114.png"/><Relationship Id="rId58" Type="http://schemas.openxmlformats.org/officeDocument/2006/relationships/image" Target="../media/image667.png"/></Relationships>
</file>

<file path=xl/drawings/_rels/drawing16.xml.rels><?xml version="1.0" encoding="UTF-8" standalone="yes"?><Relationships xmlns="http://schemas.openxmlformats.org/package/2006/relationships"><Relationship Id="rId40" Type="http://schemas.openxmlformats.org/officeDocument/2006/relationships/image" Target="../media/image56.png"/><Relationship Id="rId42" Type="http://schemas.openxmlformats.org/officeDocument/2006/relationships/image" Target="../media/image84.png"/><Relationship Id="rId41" Type="http://schemas.openxmlformats.org/officeDocument/2006/relationships/image" Target="../media/image95.png"/><Relationship Id="rId44" Type="http://schemas.openxmlformats.org/officeDocument/2006/relationships/image" Target="../media/image85.png"/><Relationship Id="rId43" Type="http://schemas.openxmlformats.org/officeDocument/2006/relationships/image" Target="../media/image60.png"/><Relationship Id="rId46" Type="http://schemas.openxmlformats.org/officeDocument/2006/relationships/image" Target="../media/image81.png"/><Relationship Id="rId45" Type="http://schemas.openxmlformats.org/officeDocument/2006/relationships/image" Target="../media/image64.png"/><Relationship Id="rId48" Type="http://schemas.openxmlformats.org/officeDocument/2006/relationships/image" Target="../media/image57.png"/><Relationship Id="rId47" Type="http://schemas.openxmlformats.org/officeDocument/2006/relationships/image" Target="../media/image77.png"/><Relationship Id="rId49" Type="http://schemas.openxmlformats.org/officeDocument/2006/relationships/image" Target="../media/image91.png"/><Relationship Id="rId31" Type="http://schemas.openxmlformats.org/officeDocument/2006/relationships/image" Target="../media/image78.png"/><Relationship Id="rId30" Type="http://schemas.openxmlformats.org/officeDocument/2006/relationships/image" Target="../media/image140.png"/><Relationship Id="rId33" Type="http://schemas.openxmlformats.org/officeDocument/2006/relationships/image" Target="../media/image105.png"/><Relationship Id="rId32" Type="http://schemas.openxmlformats.org/officeDocument/2006/relationships/image" Target="../media/image79.png"/><Relationship Id="rId35" Type="http://schemas.openxmlformats.org/officeDocument/2006/relationships/image" Target="../media/image51.png"/><Relationship Id="rId34" Type="http://schemas.openxmlformats.org/officeDocument/2006/relationships/image" Target="../media/image58.png"/><Relationship Id="rId37" Type="http://schemas.openxmlformats.org/officeDocument/2006/relationships/image" Target="../media/image74.png"/><Relationship Id="rId36" Type="http://schemas.openxmlformats.org/officeDocument/2006/relationships/image" Target="../media/image75.png"/><Relationship Id="rId39" Type="http://schemas.openxmlformats.org/officeDocument/2006/relationships/image" Target="../media/image69.png"/><Relationship Id="rId38" Type="http://schemas.openxmlformats.org/officeDocument/2006/relationships/image" Target="../media/image54.png"/><Relationship Id="rId20" Type="http://schemas.openxmlformats.org/officeDocument/2006/relationships/image" Target="../media/image476.png"/><Relationship Id="rId22" Type="http://schemas.openxmlformats.org/officeDocument/2006/relationships/image" Target="../media/image667.png"/><Relationship Id="rId21" Type="http://schemas.openxmlformats.org/officeDocument/2006/relationships/image" Target="../media/image712.png"/><Relationship Id="rId24" Type="http://schemas.openxmlformats.org/officeDocument/2006/relationships/image" Target="../media/image150.png"/><Relationship Id="rId23" Type="http://schemas.openxmlformats.org/officeDocument/2006/relationships/image" Target="../media/image520.png"/><Relationship Id="rId26" Type="http://schemas.openxmlformats.org/officeDocument/2006/relationships/image" Target="../media/image197.png"/><Relationship Id="rId25" Type="http://schemas.openxmlformats.org/officeDocument/2006/relationships/image" Target="../media/image257.png"/><Relationship Id="rId28" Type="http://schemas.openxmlformats.org/officeDocument/2006/relationships/image" Target="../media/image113.png"/><Relationship Id="rId27" Type="http://schemas.openxmlformats.org/officeDocument/2006/relationships/image" Target="../media/image112.png"/><Relationship Id="rId29" Type="http://schemas.openxmlformats.org/officeDocument/2006/relationships/image" Target="../media/image152.png"/><Relationship Id="rId11" Type="http://schemas.openxmlformats.org/officeDocument/2006/relationships/image" Target="../media/image465.png"/><Relationship Id="rId10" Type="http://schemas.openxmlformats.org/officeDocument/2006/relationships/image" Target="../media/image247.png"/><Relationship Id="rId13" Type="http://schemas.openxmlformats.org/officeDocument/2006/relationships/image" Target="../media/image100.png"/><Relationship Id="rId12" Type="http://schemas.openxmlformats.org/officeDocument/2006/relationships/image" Target="../media/image682.png"/><Relationship Id="rId15" Type="http://schemas.openxmlformats.org/officeDocument/2006/relationships/image" Target="../media/image510.png"/><Relationship Id="rId14" Type="http://schemas.openxmlformats.org/officeDocument/2006/relationships/image" Target="../media/image771.png"/><Relationship Id="rId17" Type="http://schemas.openxmlformats.org/officeDocument/2006/relationships/image" Target="../media/image694.png"/><Relationship Id="rId16" Type="http://schemas.openxmlformats.org/officeDocument/2006/relationships/image" Target="../media/image478.png"/><Relationship Id="rId19" Type="http://schemas.openxmlformats.org/officeDocument/2006/relationships/image" Target="../media/image509.png"/><Relationship Id="rId18" Type="http://schemas.openxmlformats.org/officeDocument/2006/relationships/image" Target="../media/image691.png"/><Relationship Id="rId1" Type="http://schemas.openxmlformats.org/officeDocument/2006/relationships/image" Target="../media/image296.png"/><Relationship Id="rId2" Type="http://schemas.openxmlformats.org/officeDocument/2006/relationships/image" Target="../media/image514.png"/><Relationship Id="rId3" Type="http://schemas.openxmlformats.org/officeDocument/2006/relationships/image" Target="../media/image647.png"/><Relationship Id="rId4" Type="http://schemas.openxmlformats.org/officeDocument/2006/relationships/image" Target="../media/image557.png"/><Relationship Id="rId9" Type="http://schemas.openxmlformats.org/officeDocument/2006/relationships/image" Target="../media/image134.png"/><Relationship Id="rId5" Type="http://schemas.openxmlformats.org/officeDocument/2006/relationships/image" Target="../media/image306.png"/><Relationship Id="rId6" Type="http://schemas.openxmlformats.org/officeDocument/2006/relationships/image" Target="../media/image422.png"/><Relationship Id="rId7" Type="http://schemas.openxmlformats.org/officeDocument/2006/relationships/image" Target="../media/image149.png"/><Relationship Id="rId8" Type="http://schemas.openxmlformats.org/officeDocument/2006/relationships/image" Target="../media/image133.png"/><Relationship Id="rId62" Type="http://schemas.openxmlformats.org/officeDocument/2006/relationships/image" Target="../media/image72.png"/><Relationship Id="rId61" Type="http://schemas.openxmlformats.org/officeDocument/2006/relationships/image" Target="../media/image70.png"/><Relationship Id="rId64" Type="http://schemas.openxmlformats.org/officeDocument/2006/relationships/image" Target="../media/image47.png"/><Relationship Id="rId63" Type="http://schemas.openxmlformats.org/officeDocument/2006/relationships/image" Target="../media/image59.png"/><Relationship Id="rId65" Type="http://schemas.openxmlformats.org/officeDocument/2006/relationships/image" Target="../media/image83.png"/><Relationship Id="rId60" Type="http://schemas.openxmlformats.org/officeDocument/2006/relationships/image" Target="../media/image68.png"/><Relationship Id="rId51" Type="http://schemas.openxmlformats.org/officeDocument/2006/relationships/image" Target="../media/image86.png"/><Relationship Id="rId50" Type="http://schemas.openxmlformats.org/officeDocument/2006/relationships/image" Target="../media/image82.png"/><Relationship Id="rId53" Type="http://schemas.openxmlformats.org/officeDocument/2006/relationships/image" Target="../media/image65.png"/><Relationship Id="rId52" Type="http://schemas.openxmlformats.org/officeDocument/2006/relationships/image" Target="../media/image71.png"/><Relationship Id="rId55" Type="http://schemas.openxmlformats.org/officeDocument/2006/relationships/image" Target="../media/image92.png"/><Relationship Id="rId54" Type="http://schemas.openxmlformats.org/officeDocument/2006/relationships/image" Target="../media/image80.png"/><Relationship Id="rId57" Type="http://schemas.openxmlformats.org/officeDocument/2006/relationships/image" Target="../media/image63.png"/><Relationship Id="rId56" Type="http://schemas.openxmlformats.org/officeDocument/2006/relationships/image" Target="../media/image55.png"/><Relationship Id="rId59" Type="http://schemas.openxmlformats.org/officeDocument/2006/relationships/image" Target="../media/image62.png"/><Relationship Id="rId58" Type="http://schemas.openxmlformats.org/officeDocument/2006/relationships/image" Target="../media/image76.png"/></Relationships>
</file>

<file path=xl/drawings/_rels/drawing17.xml.rels><?xml version="1.0" encoding="UTF-8" standalone="yes"?><Relationships xmlns="http://schemas.openxmlformats.org/package/2006/relationships"><Relationship Id="rId40" Type="http://schemas.openxmlformats.org/officeDocument/2006/relationships/image" Target="../media/image62.png"/><Relationship Id="rId42" Type="http://schemas.openxmlformats.org/officeDocument/2006/relationships/image" Target="../media/image71.png"/><Relationship Id="rId41" Type="http://schemas.openxmlformats.org/officeDocument/2006/relationships/image" Target="../media/image105.png"/><Relationship Id="rId44" Type="http://schemas.openxmlformats.org/officeDocument/2006/relationships/image" Target="../media/image51.png"/><Relationship Id="rId43" Type="http://schemas.openxmlformats.org/officeDocument/2006/relationships/image" Target="../media/image58.png"/><Relationship Id="rId46" Type="http://schemas.openxmlformats.org/officeDocument/2006/relationships/image" Target="../media/image54.png"/><Relationship Id="rId45" Type="http://schemas.openxmlformats.org/officeDocument/2006/relationships/image" Target="../media/image56.png"/><Relationship Id="rId48" Type="http://schemas.openxmlformats.org/officeDocument/2006/relationships/image" Target="../media/image81.png"/><Relationship Id="rId47" Type="http://schemas.openxmlformats.org/officeDocument/2006/relationships/image" Target="../media/image55.png"/><Relationship Id="rId49" Type="http://schemas.openxmlformats.org/officeDocument/2006/relationships/image" Target="../media/image84.png"/><Relationship Id="rId31" Type="http://schemas.openxmlformats.org/officeDocument/2006/relationships/image" Target="../media/image300.png"/><Relationship Id="rId30" Type="http://schemas.openxmlformats.org/officeDocument/2006/relationships/image" Target="../media/image695.png"/><Relationship Id="rId33" Type="http://schemas.openxmlformats.org/officeDocument/2006/relationships/image" Target="../media/image699.png"/><Relationship Id="rId32" Type="http://schemas.openxmlformats.org/officeDocument/2006/relationships/image" Target="../media/image718.png"/><Relationship Id="rId35" Type="http://schemas.openxmlformats.org/officeDocument/2006/relationships/image" Target="../media/image729.png"/><Relationship Id="rId34" Type="http://schemas.openxmlformats.org/officeDocument/2006/relationships/image" Target="../media/image701.png"/><Relationship Id="rId37" Type="http://schemas.openxmlformats.org/officeDocument/2006/relationships/image" Target="../media/image716.png"/><Relationship Id="rId36" Type="http://schemas.openxmlformats.org/officeDocument/2006/relationships/image" Target="../media/image117.png"/><Relationship Id="rId39" Type="http://schemas.openxmlformats.org/officeDocument/2006/relationships/image" Target="../media/image706.png"/><Relationship Id="rId38" Type="http://schemas.openxmlformats.org/officeDocument/2006/relationships/image" Target="../media/image517.png"/><Relationship Id="rId20" Type="http://schemas.openxmlformats.org/officeDocument/2006/relationships/image" Target="../media/image720.png"/><Relationship Id="rId22" Type="http://schemas.openxmlformats.org/officeDocument/2006/relationships/image" Target="../media/image376.png"/><Relationship Id="rId21" Type="http://schemas.openxmlformats.org/officeDocument/2006/relationships/image" Target="../media/image698.png"/><Relationship Id="rId24" Type="http://schemas.openxmlformats.org/officeDocument/2006/relationships/image" Target="../media/image707.png"/><Relationship Id="rId23" Type="http://schemas.openxmlformats.org/officeDocument/2006/relationships/image" Target="../media/image696.png"/><Relationship Id="rId26" Type="http://schemas.openxmlformats.org/officeDocument/2006/relationships/image" Target="../media/image692.png"/><Relationship Id="rId25" Type="http://schemas.openxmlformats.org/officeDocument/2006/relationships/image" Target="../media/image316.png"/><Relationship Id="rId28" Type="http://schemas.openxmlformats.org/officeDocument/2006/relationships/image" Target="../media/image96.png"/><Relationship Id="rId27" Type="http://schemas.openxmlformats.org/officeDocument/2006/relationships/image" Target="../media/image761.png"/><Relationship Id="rId29" Type="http://schemas.openxmlformats.org/officeDocument/2006/relationships/image" Target="../media/image744.png"/><Relationship Id="rId11" Type="http://schemas.openxmlformats.org/officeDocument/2006/relationships/image" Target="../media/image680.png"/><Relationship Id="rId10" Type="http://schemas.openxmlformats.org/officeDocument/2006/relationships/image" Target="../media/image693.png"/><Relationship Id="rId13" Type="http://schemas.openxmlformats.org/officeDocument/2006/relationships/image" Target="../media/image700.png"/><Relationship Id="rId12" Type="http://schemas.openxmlformats.org/officeDocument/2006/relationships/image" Target="../media/image679.png"/><Relationship Id="rId15" Type="http://schemas.openxmlformats.org/officeDocument/2006/relationships/image" Target="../media/image690.png"/><Relationship Id="rId14" Type="http://schemas.openxmlformats.org/officeDocument/2006/relationships/image" Target="../media/image681.png"/><Relationship Id="rId17" Type="http://schemas.openxmlformats.org/officeDocument/2006/relationships/image" Target="../media/image711.png"/><Relationship Id="rId16" Type="http://schemas.openxmlformats.org/officeDocument/2006/relationships/image" Target="../media/image705.png"/><Relationship Id="rId19" Type="http://schemas.openxmlformats.org/officeDocument/2006/relationships/image" Target="../media/image702.png"/><Relationship Id="rId18" Type="http://schemas.openxmlformats.org/officeDocument/2006/relationships/image" Target="../media/image704.png"/><Relationship Id="rId1" Type="http://schemas.openxmlformats.org/officeDocument/2006/relationships/image" Target="../media/image284.png"/><Relationship Id="rId2" Type="http://schemas.openxmlformats.org/officeDocument/2006/relationships/image" Target="../media/image339.png"/><Relationship Id="rId3" Type="http://schemas.openxmlformats.org/officeDocument/2006/relationships/image" Target="../media/image685.png"/><Relationship Id="rId4" Type="http://schemas.openxmlformats.org/officeDocument/2006/relationships/image" Target="../media/image673.png"/><Relationship Id="rId9" Type="http://schemas.openxmlformats.org/officeDocument/2006/relationships/image" Target="../media/image756.png"/><Relationship Id="rId5" Type="http://schemas.openxmlformats.org/officeDocument/2006/relationships/image" Target="../media/image670.png"/><Relationship Id="rId6" Type="http://schemas.openxmlformats.org/officeDocument/2006/relationships/image" Target="../media/image395.png"/><Relationship Id="rId7" Type="http://schemas.openxmlformats.org/officeDocument/2006/relationships/image" Target="../media/image495.png"/><Relationship Id="rId8" Type="http://schemas.openxmlformats.org/officeDocument/2006/relationships/image" Target="../media/image607.png"/><Relationship Id="rId73" Type="http://schemas.openxmlformats.org/officeDocument/2006/relationships/image" Target="../media/image92.png"/><Relationship Id="rId72" Type="http://schemas.openxmlformats.org/officeDocument/2006/relationships/image" Target="../media/image82.png"/><Relationship Id="rId75" Type="http://schemas.openxmlformats.org/officeDocument/2006/relationships/image" Target="../media/image73.png"/><Relationship Id="rId74" Type="http://schemas.openxmlformats.org/officeDocument/2006/relationships/image" Target="../media/image78.png"/><Relationship Id="rId71" Type="http://schemas.openxmlformats.org/officeDocument/2006/relationships/image" Target="../media/image83.png"/><Relationship Id="rId70" Type="http://schemas.openxmlformats.org/officeDocument/2006/relationships/image" Target="../media/image74.png"/><Relationship Id="rId62" Type="http://schemas.openxmlformats.org/officeDocument/2006/relationships/image" Target="../media/image72.png"/><Relationship Id="rId61" Type="http://schemas.openxmlformats.org/officeDocument/2006/relationships/image" Target="../media/image64.png"/><Relationship Id="rId64" Type="http://schemas.openxmlformats.org/officeDocument/2006/relationships/image" Target="../media/image75.png"/><Relationship Id="rId63" Type="http://schemas.openxmlformats.org/officeDocument/2006/relationships/image" Target="../media/image91.png"/><Relationship Id="rId66" Type="http://schemas.openxmlformats.org/officeDocument/2006/relationships/image" Target="../media/image60.png"/><Relationship Id="rId65" Type="http://schemas.openxmlformats.org/officeDocument/2006/relationships/image" Target="../media/image69.png"/><Relationship Id="rId68" Type="http://schemas.openxmlformats.org/officeDocument/2006/relationships/image" Target="../media/image47.png"/><Relationship Id="rId67" Type="http://schemas.openxmlformats.org/officeDocument/2006/relationships/image" Target="../media/image80.png"/><Relationship Id="rId60" Type="http://schemas.openxmlformats.org/officeDocument/2006/relationships/image" Target="../media/image95.png"/><Relationship Id="rId69" Type="http://schemas.openxmlformats.org/officeDocument/2006/relationships/image" Target="../media/image57.png"/><Relationship Id="rId51" Type="http://schemas.openxmlformats.org/officeDocument/2006/relationships/image" Target="../media/image85.png"/><Relationship Id="rId50" Type="http://schemas.openxmlformats.org/officeDocument/2006/relationships/image" Target="../media/image65.png"/><Relationship Id="rId53" Type="http://schemas.openxmlformats.org/officeDocument/2006/relationships/image" Target="../media/image76.png"/><Relationship Id="rId52" Type="http://schemas.openxmlformats.org/officeDocument/2006/relationships/image" Target="../media/image70.png"/><Relationship Id="rId55" Type="http://schemas.openxmlformats.org/officeDocument/2006/relationships/image" Target="../media/image77.png"/><Relationship Id="rId54" Type="http://schemas.openxmlformats.org/officeDocument/2006/relationships/image" Target="../media/image63.png"/><Relationship Id="rId57" Type="http://schemas.openxmlformats.org/officeDocument/2006/relationships/image" Target="../media/image86.png"/><Relationship Id="rId56" Type="http://schemas.openxmlformats.org/officeDocument/2006/relationships/image" Target="../media/image59.png"/><Relationship Id="rId59" Type="http://schemas.openxmlformats.org/officeDocument/2006/relationships/image" Target="../media/image68.png"/><Relationship Id="rId58" Type="http://schemas.openxmlformats.org/officeDocument/2006/relationships/image" Target="../media/image79.png"/></Relationships>
</file>

<file path=xl/drawings/_rels/drawing18.xml.rels><?xml version="1.0" encoding="UTF-8" standalone="yes"?><Relationships xmlns="http://schemas.openxmlformats.org/package/2006/relationships"><Relationship Id="rId40" Type="http://schemas.openxmlformats.org/officeDocument/2006/relationships/image" Target="../media/image752.png"/><Relationship Id="rId42" Type="http://schemas.openxmlformats.org/officeDocument/2006/relationships/image" Target="../media/image773.gif"/><Relationship Id="rId41" Type="http://schemas.openxmlformats.org/officeDocument/2006/relationships/image" Target="../media/image478.png"/><Relationship Id="rId44" Type="http://schemas.openxmlformats.org/officeDocument/2006/relationships/image" Target="../media/image768.png"/><Relationship Id="rId43" Type="http://schemas.openxmlformats.org/officeDocument/2006/relationships/image" Target="../media/image225.png"/><Relationship Id="rId46" Type="http://schemas.openxmlformats.org/officeDocument/2006/relationships/image" Target="../media/image767.png"/><Relationship Id="rId45" Type="http://schemas.openxmlformats.org/officeDocument/2006/relationships/image" Target="../media/image760.png"/><Relationship Id="rId48" Type="http://schemas.openxmlformats.org/officeDocument/2006/relationships/image" Target="../media/image774.png"/><Relationship Id="rId47" Type="http://schemas.openxmlformats.org/officeDocument/2006/relationships/image" Target="../media/image758.png"/><Relationship Id="rId49" Type="http://schemas.openxmlformats.org/officeDocument/2006/relationships/image" Target="../media/image75.png"/><Relationship Id="rId31" Type="http://schemas.openxmlformats.org/officeDocument/2006/relationships/image" Target="../media/image745.png"/><Relationship Id="rId30" Type="http://schemas.openxmlformats.org/officeDocument/2006/relationships/image" Target="../media/image742.png"/><Relationship Id="rId33" Type="http://schemas.openxmlformats.org/officeDocument/2006/relationships/image" Target="../media/image753.png"/><Relationship Id="rId32" Type="http://schemas.openxmlformats.org/officeDocument/2006/relationships/image" Target="../media/image748.png"/><Relationship Id="rId35" Type="http://schemas.openxmlformats.org/officeDocument/2006/relationships/image" Target="../media/image750.png"/><Relationship Id="rId34" Type="http://schemas.openxmlformats.org/officeDocument/2006/relationships/image" Target="../media/image302.png"/><Relationship Id="rId37" Type="http://schemas.openxmlformats.org/officeDocument/2006/relationships/image" Target="../media/image747.png"/><Relationship Id="rId36" Type="http://schemas.openxmlformats.org/officeDocument/2006/relationships/image" Target="../media/image766.png"/><Relationship Id="rId39" Type="http://schemas.openxmlformats.org/officeDocument/2006/relationships/image" Target="../media/image770.png"/><Relationship Id="rId38" Type="http://schemas.openxmlformats.org/officeDocument/2006/relationships/image" Target="../media/image746.png"/><Relationship Id="rId20" Type="http://schemas.openxmlformats.org/officeDocument/2006/relationships/image" Target="../media/image728.png"/><Relationship Id="rId22" Type="http://schemas.openxmlformats.org/officeDocument/2006/relationships/image" Target="../media/image726.png"/><Relationship Id="rId21" Type="http://schemas.openxmlformats.org/officeDocument/2006/relationships/image" Target="../media/image743.png"/><Relationship Id="rId24" Type="http://schemas.openxmlformats.org/officeDocument/2006/relationships/image" Target="../media/image732.png"/><Relationship Id="rId23" Type="http://schemas.openxmlformats.org/officeDocument/2006/relationships/image" Target="../media/image727.png"/><Relationship Id="rId26" Type="http://schemas.openxmlformats.org/officeDocument/2006/relationships/image" Target="../media/image764.png"/><Relationship Id="rId25" Type="http://schemas.openxmlformats.org/officeDocument/2006/relationships/image" Target="../media/image349.png"/><Relationship Id="rId28" Type="http://schemas.openxmlformats.org/officeDocument/2006/relationships/image" Target="../media/image763.png"/><Relationship Id="rId27" Type="http://schemas.openxmlformats.org/officeDocument/2006/relationships/image" Target="../media/image738.png"/><Relationship Id="rId29" Type="http://schemas.openxmlformats.org/officeDocument/2006/relationships/image" Target="../media/image772.png"/><Relationship Id="rId11" Type="http://schemas.openxmlformats.org/officeDocument/2006/relationships/image" Target="../media/image737.png"/><Relationship Id="rId10" Type="http://schemas.openxmlformats.org/officeDocument/2006/relationships/image" Target="../media/image757.png"/><Relationship Id="rId13" Type="http://schemas.openxmlformats.org/officeDocument/2006/relationships/image" Target="../media/image602.png"/><Relationship Id="rId12" Type="http://schemas.openxmlformats.org/officeDocument/2006/relationships/image" Target="../media/image348.png"/><Relationship Id="rId15" Type="http://schemas.openxmlformats.org/officeDocument/2006/relationships/image" Target="../media/image723.png"/><Relationship Id="rId14" Type="http://schemas.openxmlformats.org/officeDocument/2006/relationships/image" Target="../media/image397.png"/><Relationship Id="rId17" Type="http://schemas.openxmlformats.org/officeDocument/2006/relationships/image" Target="../media/image751.png"/><Relationship Id="rId16" Type="http://schemas.openxmlformats.org/officeDocument/2006/relationships/image" Target="../media/image765.png"/><Relationship Id="rId19" Type="http://schemas.openxmlformats.org/officeDocument/2006/relationships/image" Target="../media/image41.png"/><Relationship Id="rId18" Type="http://schemas.openxmlformats.org/officeDocument/2006/relationships/image" Target="../media/image570.png"/><Relationship Id="rId80" Type="http://schemas.openxmlformats.org/officeDocument/2006/relationships/image" Target="../media/image71.png"/><Relationship Id="rId81" Type="http://schemas.openxmlformats.org/officeDocument/2006/relationships/image" Target="../media/image47.png"/><Relationship Id="rId1" Type="http://schemas.openxmlformats.org/officeDocument/2006/relationships/image" Target="../media/image708.png"/><Relationship Id="rId2" Type="http://schemas.openxmlformats.org/officeDocument/2006/relationships/image" Target="../media/image731.png"/><Relationship Id="rId3" Type="http://schemas.openxmlformats.org/officeDocument/2006/relationships/image" Target="../media/image660.png"/><Relationship Id="rId4" Type="http://schemas.openxmlformats.org/officeDocument/2006/relationships/image" Target="../media/image740.png"/><Relationship Id="rId9" Type="http://schemas.openxmlformats.org/officeDocument/2006/relationships/image" Target="../media/image739.png"/><Relationship Id="rId5" Type="http://schemas.openxmlformats.org/officeDocument/2006/relationships/image" Target="../media/image713.png"/><Relationship Id="rId6" Type="http://schemas.openxmlformats.org/officeDocument/2006/relationships/image" Target="../media/image733.png"/><Relationship Id="rId7" Type="http://schemas.openxmlformats.org/officeDocument/2006/relationships/image" Target="../media/image734.png"/><Relationship Id="rId8" Type="http://schemas.openxmlformats.org/officeDocument/2006/relationships/image" Target="../media/image735.png"/><Relationship Id="rId73" Type="http://schemas.openxmlformats.org/officeDocument/2006/relationships/image" Target="../media/image55.png"/><Relationship Id="rId72" Type="http://schemas.openxmlformats.org/officeDocument/2006/relationships/image" Target="../media/image80.png"/><Relationship Id="rId75" Type="http://schemas.openxmlformats.org/officeDocument/2006/relationships/image" Target="../media/image74.png"/><Relationship Id="rId74" Type="http://schemas.openxmlformats.org/officeDocument/2006/relationships/image" Target="../media/image60.png"/><Relationship Id="rId77" Type="http://schemas.openxmlformats.org/officeDocument/2006/relationships/image" Target="../media/image73.png"/><Relationship Id="rId76" Type="http://schemas.openxmlformats.org/officeDocument/2006/relationships/image" Target="../media/image105.png"/><Relationship Id="rId79" Type="http://schemas.openxmlformats.org/officeDocument/2006/relationships/image" Target="../media/image59.png"/><Relationship Id="rId78" Type="http://schemas.openxmlformats.org/officeDocument/2006/relationships/image" Target="../media/image91.png"/><Relationship Id="rId71" Type="http://schemas.openxmlformats.org/officeDocument/2006/relationships/image" Target="../media/image58.png"/><Relationship Id="rId70" Type="http://schemas.openxmlformats.org/officeDocument/2006/relationships/image" Target="../media/image82.png"/><Relationship Id="rId62" Type="http://schemas.openxmlformats.org/officeDocument/2006/relationships/image" Target="../media/image77.png"/><Relationship Id="rId61" Type="http://schemas.openxmlformats.org/officeDocument/2006/relationships/image" Target="../media/image76.png"/><Relationship Id="rId64" Type="http://schemas.openxmlformats.org/officeDocument/2006/relationships/image" Target="../media/image65.png"/><Relationship Id="rId63" Type="http://schemas.openxmlformats.org/officeDocument/2006/relationships/image" Target="../media/image79.png"/><Relationship Id="rId66" Type="http://schemas.openxmlformats.org/officeDocument/2006/relationships/image" Target="../media/image63.png"/><Relationship Id="rId65" Type="http://schemas.openxmlformats.org/officeDocument/2006/relationships/image" Target="../media/image95.png"/><Relationship Id="rId68" Type="http://schemas.openxmlformats.org/officeDocument/2006/relationships/image" Target="../media/image70.png"/><Relationship Id="rId67" Type="http://schemas.openxmlformats.org/officeDocument/2006/relationships/image" Target="../media/image92.png"/><Relationship Id="rId60" Type="http://schemas.openxmlformats.org/officeDocument/2006/relationships/image" Target="../media/image84.png"/><Relationship Id="rId69" Type="http://schemas.openxmlformats.org/officeDocument/2006/relationships/image" Target="../media/image72.png"/><Relationship Id="rId51" Type="http://schemas.openxmlformats.org/officeDocument/2006/relationships/image" Target="../media/image62.png"/><Relationship Id="rId50" Type="http://schemas.openxmlformats.org/officeDocument/2006/relationships/image" Target="../media/image68.png"/><Relationship Id="rId53" Type="http://schemas.openxmlformats.org/officeDocument/2006/relationships/image" Target="../media/image86.png"/><Relationship Id="rId52" Type="http://schemas.openxmlformats.org/officeDocument/2006/relationships/image" Target="../media/image51.png"/><Relationship Id="rId55" Type="http://schemas.openxmlformats.org/officeDocument/2006/relationships/image" Target="../media/image64.png"/><Relationship Id="rId54" Type="http://schemas.openxmlformats.org/officeDocument/2006/relationships/image" Target="../media/image54.png"/><Relationship Id="rId57" Type="http://schemas.openxmlformats.org/officeDocument/2006/relationships/image" Target="../media/image69.png"/><Relationship Id="rId56" Type="http://schemas.openxmlformats.org/officeDocument/2006/relationships/image" Target="../media/image85.png"/><Relationship Id="rId59" Type="http://schemas.openxmlformats.org/officeDocument/2006/relationships/image" Target="../media/image56.png"/><Relationship Id="rId58" Type="http://schemas.openxmlformats.org/officeDocument/2006/relationships/image" Target="../media/image8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59.png"/><Relationship Id="rId2" Type="http://schemas.openxmlformats.org/officeDocument/2006/relationships/image" Target="../media/image762.png"/><Relationship Id="rId3" Type="http://schemas.openxmlformats.org/officeDocument/2006/relationships/image" Target="../media/image76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2</xdr:row>
      <xdr:rowOff>9525</xdr:rowOff>
    </xdr:from>
    <xdr:ext cx="3257550" cy="2019300"/>
    <xdr:grpSp>
      <xdr:nvGrpSpPr>
        <xdr:cNvPr id="2" name="Shape 2" title="Drawing"/>
        <xdr:cNvGrpSpPr/>
      </xdr:nvGrpSpPr>
      <xdr:grpSpPr>
        <a:xfrm>
          <a:off x="3566450" y="1902100"/>
          <a:ext cx="5577552" cy="3456024"/>
          <a:chOff x="3566450" y="1902100"/>
          <a:chExt cx="5577552" cy="3456024"/>
        </a:xfrm>
      </xdr:grpSpPr>
      <xdr:pic>
        <xdr:nvPicPr>
          <xdr:cNvPr id="3" name="Shape 3"/>
          <xdr:cNvPicPr preferRelativeResize="0"/>
        </xdr:nvPicPr>
        <xdr:blipFill rotWithShape="1">
          <a:blip r:embed="rId1">
            <a:alphaModFix/>
          </a:blip>
          <a:srcRect b="28941" l="28720" r="30525" t="26167"/>
          <a:stretch/>
        </xdr:blipFill>
        <xdr:spPr>
          <a:xfrm>
            <a:off x="3566450" y="1902100"/>
            <a:ext cx="5577552" cy="3456024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</xdr:col>
      <xdr:colOff>885825</xdr:colOff>
      <xdr:row>1</xdr:row>
      <xdr:rowOff>123825</xdr:rowOff>
    </xdr:from>
    <xdr:ext cx="11668125" cy="2105025"/>
    <xdr:sp>
      <xdr:nvSpPr>
        <xdr:cNvPr id="4" name="Shape 4"/>
        <xdr:cNvSpPr/>
      </xdr:nvSpPr>
      <xdr:spPr>
        <a:xfrm>
          <a:off x="901525" y="554775"/>
          <a:ext cx="10669800" cy="2357700"/>
        </a:xfrm>
        <a:prstGeom prst="roundRect">
          <a:avLst>
            <a:gd fmla="val 7143" name="adj"/>
          </a:avLst>
        </a:prstGeom>
        <a:noFill/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885825</xdr:colOff>
      <xdr:row>12</xdr:row>
      <xdr:rowOff>133350</xdr:rowOff>
    </xdr:from>
    <xdr:ext cx="2990850" cy="3581400"/>
    <xdr:sp>
      <xdr:nvSpPr>
        <xdr:cNvPr id="5" name="Shape 5"/>
        <xdr:cNvSpPr/>
      </xdr:nvSpPr>
      <xdr:spPr>
        <a:xfrm>
          <a:off x="3398050" y="624125"/>
          <a:ext cx="3606000" cy="4636500"/>
        </a:xfrm>
        <a:prstGeom prst="roundRect">
          <a:avLst>
            <a:gd fmla="val 7143" name="adj"/>
          </a:avLst>
        </a:prstGeom>
        <a:noFill/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866775</xdr:colOff>
      <xdr:row>12</xdr:row>
      <xdr:rowOff>133350</xdr:rowOff>
    </xdr:from>
    <xdr:ext cx="3981450" cy="3581400"/>
    <xdr:sp>
      <xdr:nvSpPr>
        <xdr:cNvPr id="6" name="Shape 6"/>
        <xdr:cNvSpPr/>
      </xdr:nvSpPr>
      <xdr:spPr>
        <a:xfrm>
          <a:off x="3398050" y="624125"/>
          <a:ext cx="3893400" cy="3477300"/>
        </a:xfrm>
        <a:prstGeom prst="roundRect">
          <a:avLst>
            <a:gd fmla="val 7143" name="adj"/>
          </a:avLst>
        </a:prstGeom>
        <a:noFill/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876300</xdr:colOff>
      <xdr:row>12</xdr:row>
      <xdr:rowOff>133350</xdr:rowOff>
    </xdr:from>
    <xdr:ext cx="2990850" cy="3581400"/>
    <xdr:sp>
      <xdr:nvSpPr>
        <xdr:cNvPr id="7" name="Shape 7"/>
        <xdr:cNvSpPr/>
      </xdr:nvSpPr>
      <xdr:spPr>
        <a:xfrm>
          <a:off x="3398050" y="624125"/>
          <a:ext cx="3289200" cy="4230300"/>
        </a:xfrm>
        <a:prstGeom prst="roundRect">
          <a:avLst>
            <a:gd fmla="val 7143" name="adj"/>
          </a:avLst>
        </a:prstGeom>
        <a:noFill/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</xdr:row>
      <xdr:rowOff>47625</xdr:rowOff>
    </xdr:from>
    <xdr:ext cx="9458325" cy="52959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30</xdr:row>
      <xdr:rowOff>76200</xdr:rowOff>
    </xdr:from>
    <xdr:ext cx="9458325" cy="52959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58</xdr:row>
      <xdr:rowOff>123825</xdr:rowOff>
    </xdr:from>
    <xdr:ext cx="9458325" cy="3771900"/>
    <xdr:pic>
      <xdr:nvPicPr>
        <xdr:cNvPr id="0" name="image16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</xdr:row>
      <xdr:rowOff>123825</xdr:rowOff>
    </xdr:from>
    <xdr:ext cx="809625" cy="809625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2</xdr:row>
      <xdr:rowOff>66675</xdr:rowOff>
    </xdr:from>
    <xdr:ext cx="1219200" cy="12192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361950</xdr:colOff>
      <xdr:row>2</xdr:row>
      <xdr:rowOff>66675</xdr:rowOff>
    </xdr:from>
    <xdr:ext cx="1219200" cy="1219200"/>
    <xdr:pic>
      <xdr:nvPicPr>
        <xdr:cNvPr id="0" name="image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352425</xdr:colOff>
      <xdr:row>3</xdr:row>
      <xdr:rowOff>171450</xdr:rowOff>
    </xdr:from>
    <xdr:ext cx="1219200" cy="1143000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16</xdr:row>
      <xdr:rowOff>123825</xdr:rowOff>
    </xdr:from>
    <xdr:ext cx="1219200" cy="1219200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57150</xdr:rowOff>
    </xdr:from>
    <xdr:ext cx="885825" cy="904875"/>
    <xdr:pic>
      <xdr:nvPicPr>
        <xdr:cNvPr id="0" name="image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552450</xdr:colOff>
      <xdr:row>36</xdr:row>
      <xdr:rowOff>161925</xdr:rowOff>
    </xdr:from>
    <xdr:ext cx="781050" cy="781050"/>
    <xdr:pic>
      <xdr:nvPicPr>
        <xdr:cNvPr id="0" name="image1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34</xdr:row>
      <xdr:rowOff>133350</xdr:rowOff>
    </xdr:from>
    <xdr:ext cx="1219200" cy="1219200"/>
    <xdr:pic>
      <xdr:nvPicPr>
        <xdr:cNvPr id="0" name="image2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352425</xdr:colOff>
      <xdr:row>34</xdr:row>
      <xdr:rowOff>133350</xdr:rowOff>
    </xdr:from>
    <xdr:ext cx="1219200" cy="1219200"/>
    <xdr:pic>
      <xdr:nvPicPr>
        <xdr:cNvPr id="0" name="image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390525</xdr:colOff>
      <xdr:row>48</xdr:row>
      <xdr:rowOff>123825</xdr:rowOff>
    </xdr:from>
    <xdr:ext cx="1219200" cy="1219200"/>
    <xdr:pic>
      <xdr:nvPicPr>
        <xdr:cNvPr id="0" name="image18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361950</xdr:colOff>
      <xdr:row>48</xdr:row>
      <xdr:rowOff>123825</xdr:rowOff>
    </xdr:from>
    <xdr:ext cx="1219200" cy="1219200"/>
    <xdr:pic>
      <xdr:nvPicPr>
        <xdr:cNvPr id="0" name="image8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65</xdr:row>
      <xdr:rowOff>180975</xdr:rowOff>
    </xdr:from>
    <xdr:ext cx="771525" cy="771525"/>
    <xdr:pic>
      <xdr:nvPicPr>
        <xdr:cNvPr id="0" name="image67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390525</xdr:colOff>
      <xdr:row>66</xdr:row>
      <xdr:rowOff>66675</xdr:rowOff>
    </xdr:from>
    <xdr:ext cx="1219200" cy="1219200"/>
    <xdr:pic>
      <xdr:nvPicPr>
        <xdr:cNvPr id="0" name="image2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428625</xdr:colOff>
      <xdr:row>66</xdr:row>
      <xdr:rowOff>114300</xdr:rowOff>
    </xdr:from>
    <xdr:ext cx="1219200" cy="1219200"/>
    <xdr:pic>
      <xdr:nvPicPr>
        <xdr:cNvPr id="0" name="image1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352425</xdr:colOff>
      <xdr:row>66</xdr:row>
      <xdr:rowOff>114300</xdr:rowOff>
    </xdr:from>
    <xdr:ext cx="1219200" cy="1219200"/>
    <xdr:pic>
      <xdr:nvPicPr>
        <xdr:cNvPr id="0" name="image16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390525</xdr:colOff>
      <xdr:row>80</xdr:row>
      <xdr:rowOff>209550</xdr:rowOff>
    </xdr:from>
    <xdr:ext cx="1219200" cy="1219200"/>
    <xdr:pic>
      <xdr:nvPicPr>
        <xdr:cNvPr id="0" name="image10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657225</xdr:colOff>
      <xdr:row>82</xdr:row>
      <xdr:rowOff>95250</xdr:rowOff>
    </xdr:from>
    <xdr:ext cx="771525" cy="771525"/>
    <xdr:pic>
      <xdr:nvPicPr>
        <xdr:cNvPr id="0" name="image19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130</xdr:row>
      <xdr:rowOff>161925</xdr:rowOff>
    </xdr:from>
    <xdr:ext cx="790575" cy="790575"/>
    <xdr:pic>
      <xdr:nvPicPr>
        <xdr:cNvPr id="0" name="image53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552450</xdr:colOff>
      <xdr:row>131</xdr:row>
      <xdr:rowOff>123825</xdr:rowOff>
    </xdr:from>
    <xdr:ext cx="1219200" cy="1219200"/>
    <xdr:pic>
      <xdr:nvPicPr>
        <xdr:cNvPr id="0" name="image14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438150</xdr:colOff>
      <xdr:row>131</xdr:row>
      <xdr:rowOff>123825</xdr:rowOff>
    </xdr:from>
    <xdr:ext cx="1219200" cy="1219200"/>
    <xdr:pic>
      <xdr:nvPicPr>
        <xdr:cNvPr id="0" name="image13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419100</xdr:colOff>
      <xdr:row>132</xdr:row>
      <xdr:rowOff>76200</xdr:rowOff>
    </xdr:from>
    <xdr:ext cx="990600" cy="990600"/>
    <xdr:pic>
      <xdr:nvPicPr>
        <xdr:cNvPr id="0" name="image11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552450</xdr:colOff>
      <xdr:row>145</xdr:row>
      <xdr:rowOff>133350</xdr:rowOff>
    </xdr:from>
    <xdr:ext cx="1219200" cy="1219200"/>
    <xdr:pic>
      <xdr:nvPicPr>
        <xdr:cNvPr id="0" name="image37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162</xdr:row>
      <xdr:rowOff>104775</xdr:rowOff>
    </xdr:from>
    <xdr:ext cx="781050" cy="781050"/>
    <xdr:pic>
      <xdr:nvPicPr>
        <xdr:cNvPr id="0" name="image15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657225</xdr:colOff>
      <xdr:row>164</xdr:row>
      <xdr:rowOff>123825</xdr:rowOff>
    </xdr:from>
    <xdr:ext cx="1009650" cy="1009650"/>
    <xdr:pic>
      <xdr:nvPicPr>
        <xdr:cNvPr id="0" name="image17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342900</xdr:colOff>
      <xdr:row>165</xdr:row>
      <xdr:rowOff>28575</xdr:rowOff>
    </xdr:from>
    <xdr:ext cx="1133475" cy="1057275"/>
    <xdr:pic>
      <xdr:nvPicPr>
        <xdr:cNvPr id="0" name="image46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409575</xdr:colOff>
      <xdr:row>164</xdr:row>
      <xdr:rowOff>66675</xdr:rowOff>
    </xdr:from>
    <xdr:ext cx="1076325" cy="1057275"/>
    <xdr:pic>
      <xdr:nvPicPr>
        <xdr:cNvPr id="0" name="image49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552450</xdr:colOff>
      <xdr:row>177</xdr:row>
      <xdr:rowOff>66675</xdr:rowOff>
    </xdr:from>
    <xdr:ext cx="1219200" cy="1219200"/>
    <xdr:pic>
      <xdr:nvPicPr>
        <xdr:cNvPr id="0" name="image24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177</xdr:row>
      <xdr:rowOff>133350</xdr:rowOff>
    </xdr:from>
    <xdr:ext cx="1219200" cy="1219200"/>
    <xdr:pic>
      <xdr:nvPicPr>
        <xdr:cNvPr id="0" name="image22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542925</xdr:colOff>
      <xdr:row>179</xdr:row>
      <xdr:rowOff>38100</xdr:rowOff>
    </xdr:from>
    <xdr:ext cx="838200" cy="838200"/>
    <xdr:pic>
      <xdr:nvPicPr>
        <xdr:cNvPr id="0" name="image27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194</xdr:row>
      <xdr:rowOff>200025</xdr:rowOff>
    </xdr:from>
    <xdr:ext cx="809625" cy="809625"/>
    <xdr:pic>
      <xdr:nvPicPr>
        <xdr:cNvPr id="0" name="image35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714375</xdr:colOff>
      <xdr:row>197</xdr:row>
      <xdr:rowOff>114300</xdr:rowOff>
    </xdr:from>
    <xdr:ext cx="895350" cy="885825"/>
    <xdr:pic>
      <xdr:nvPicPr>
        <xdr:cNvPr id="0" name="image20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295275</xdr:colOff>
      <xdr:row>195</xdr:row>
      <xdr:rowOff>95250</xdr:rowOff>
    </xdr:from>
    <xdr:ext cx="1219200" cy="1219200"/>
    <xdr:pic>
      <xdr:nvPicPr>
        <xdr:cNvPr id="0" name="image34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581025</xdr:colOff>
      <xdr:row>197</xdr:row>
      <xdr:rowOff>114300</xdr:rowOff>
    </xdr:from>
    <xdr:ext cx="762000" cy="790575"/>
    <xdr:pic>
      <xdr:nvPicPr>
        <xdr:cNvPr id="0" name="image39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714375</xdr:colOff>
      <xdr:row>211</xdr:row>
      <xdr:rowOff>152400</xdr:rowOff>
    </xdr:from>
    <xdr:ext cx="895350" cy="885825"/>
    <xdr:pic>
      <xdr:nvPicPr>
        <xdr:cNvPr id="0" name="image52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210</xdr:row>
      <xdr:rowOff>47625</xdr:rowOff>
    </xdr:from>
    <xdr:ext cx="1323975" cy="1333500"/>
    <xdr:pic>
      <xdr:nvPicPr>
        <xdr:cNvPr id="0" name="image25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552450</xdr:colOff>
      <xdr:row>211</xdr:row>
      <xdr:rowOff>200025</xdr:rowOff>
    </xdr:from>
    <xdr:ext cx="809625" cy="790575"/>
    <xdr:pic>
      <xdr:nvPicPr>
        <xdr:cNvPr id="0" name="image26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227</xdr:row>
      <xdr:rowOff>76200</xdr:rowOff>
    </xdr:from>
    <xdr:ext cx="866775" cy="885825"/>
    <xdr:pic>
      <xdr:nvPicPr>
        <xdr:cNvPr id="0" name="image42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229</xdr:row>
      <xdr:rowOff>171450</xdr:rowOff>
    </xdr:from>
    <xdr:ext cx="1028700" cy="1028700"/>
    <xdr:pic>
      <xdr:nvPicPr>
        <xdr:cNvPr id="0" name="image28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485775</xdr:colOff>
      <xdr:row>229</xdr:row>
      <xdr:rowOff>161925</xdr:rowOff>
    </xdr:from>
    <xdr:ext cx="904875" cy="904875"/>
    <xdr:pic>
      <xdr:nvPicPr>
        <xdr:cNvPr id="0" name="image30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561975</xdr:colOff>
      <xdr:row>230</xdr:row>
      <xdr:rowOff>76200</xdr:rowOff>
    </xdr:from>
    <xdr:ext cx="790575" cy="809625"/>
    <xdr:pic>
      <xdr:nvPicPr>
        <xdr:cNvPr id="0" name="image33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243</xdr:row>
      <xdr:rowOff>152400</xdr:rowOff>
    </xdr:from>
    <xdr:ext cx="1028700" cy="1028700"/>
    <xdr:pic>
      <xdr:nvPicPr>
        <xdr:cNvPr id="0" name="image36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295275</xdr:colOff>
      <xdr:row>242</xdr:row>
      <xdr:rowOff>171450</xdr:rowOff>
    </xdr:from>
    <xdr:ext cx="1219200" cy="1219200"/>
    <xdr:pic>
      <xdr:nvPicPr>
        <xdr:cNvPr id="0" name="image32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523875</xdr:colOff>
      <xdr:row>244</xdr:row>
      <xdr:rowOff>28575</xdr:rowOff>
    </xdr:from>
    <xdr:ext cx="866775" cy="885825"/>
    <xdr:pic>
      <xdr:nvPicPr>
        <xdr:cNvPr id="0" name="image66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657225</xdr:colOff>
      <xdr:row>147</xdr:row>
      <xdr:rowOff>57150</xdr:rowOff>
    </xdr:from>
    <xdr:ext cx="790575" cy="790575"/>
    <xdr:pic>
      <xdr:nvPicPr>
        <xdr:cNvPr id="0" name="image38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676275</xdr:colOff>
      <xdr:row>147</xdr:row>
      <xdr:rowOff>76200</xdr:rowOff>
    </xdr:from>
    <xdr:ext cx="809625" cy="819150"/>
    <xdr:pic>
      <xdr:nvPicPr>
        <xdr:cNvPr id="0" name="image40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247650</xdr:colOff>
      <xdr:row>112</xdr:row>
      <xdr:rowOff>57150</xdr:rowOff>
    </xdr:from>
    <xdr:ext cx="1428750" cy="1428750"/>
    <xdr:pic>
      <xdr:nvPicPr>
        <xdr:cNvPr id="0" name="image61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98</xdr:row>
      <xdr:rowOff>133350</xdr:rowOff>
    </xdr:from>
    <xdr:ext cx="1219200" cy="1219200"/>
    <xdr:pic>
      <xdr:nvPicPr>
        <xdr:cNvPr id="0" name="image41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428625</xdr:colOff>
      <xdr:row>115</xdr:row>
      <xdr:rowOff>19050</xdr:rowOff>
    </xdr:from>
    <xdr:ext cx="1009650" cy="857250"/>
    <xdr:pic>
      <xdr:nvPicPr>
        <xdr:cNvPr id="0" name="image50.gif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447675</xdr:colOff>
      <xdr:row>98</xdr:row>
      <xdr:rowOff>133350</xdr:rowOff>
    </xdr:from>
    <xdr:ext cx="1219200" cy="1219200"/>
    <xdr:pic>
      <xdr:nvPicPr>
        <xdr:cNvPr id="0" name="image45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428625</xdr:colOff>
      <xdr:row>98</xdr:row>
      <xdr:rowOff>133350</xdr:rowOff>
    </xdr:from>
    <xdr:ext cx="1219200" cy="1219200"/>
    <xdr:pic>
      <xdr:nvPicPr>
        <xdr:cNvPr id="0" name="image43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638175</xdr:colOff>
      <xdr:row>115</xdr:row>
      <xdr:rowOff>76200</xdr:rowOff>
    </xdr:from>
    <xdr:ext cx="800100" cy="800100"/>
    <xdr:pic>
      <xdr:nvPicPr>
        <xdr:cNvPr id="0" name="image48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97</xdr:row>
      <xdr:rowOff>123825</xdr:rowOff>
    </xdr:from>
    <xdr:ext cx="838200" cy="838200"/>
    <xdr:pic>
      <xdr:nvPicPr>
        <xdr:cNvPr id="0" name="image44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39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39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40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53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53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60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61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62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71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71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71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72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72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72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78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85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85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86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86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92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93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94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103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103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103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104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104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109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110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111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112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118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118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118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119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119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119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125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126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127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136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136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136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137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137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137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142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142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142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143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143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145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145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145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150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150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150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151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151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157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157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157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158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158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158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159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168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168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168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169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169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169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174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175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175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177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182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182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182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183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183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183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188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189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190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190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190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191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191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191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200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200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200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201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207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209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209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210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210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215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215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215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216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216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221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222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222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223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223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223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224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224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224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233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233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233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234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234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234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239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239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240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240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240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241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242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247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247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247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248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248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248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253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253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254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255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255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255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256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34</xdr:row>
      <xdr:rowOff>57150</xdr:rowOff>
    </xdr:from>
    <xdr:ext cx="933450" cy="933450"/>
    <xdr:pic>
      <xdr:nvPicPr>
        <xdr:cNvPr id="0" name="image1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190500</xdr:colOff>
      <xdr:row>36</xdr:row>
      <xdr:rowOff>142875</xdr:rowOff>
    </xdr:from>
    <xdr:ext cx="1219200" cy="1143000"/>
    <xdr:pic>
      <xdr:nvPicPr>
        <xdr:cNvPr id="0" name="image1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35</xdr:row>
      <xdr:rowOff>161925</xdr:rowOff>
    </xdr:from>
    <xdr:ext cx="1219200" cy="1219200"/>
    <xdr:pic>
      <xdr:nvPicPr>
        <xdr:cNvPr id="0" name="image8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219075</xdr:colOff>
      <xdr:row>35</xdr:row>
      <xdr:rowOff>161925</xdr:rowOff>
    </xdr:from>
    <xdr:ext cx="1219200" cy="1219200"/>
    <xdr:pic>
      <xdr:nvPicPr>
        <xdr:cNvPr id="0" name="image8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190500</xdr:colOff>
      <xdr:row>50</xdr:row>
      <xdr:rowOff>85725</xdr:rowOff>
    </xdr:from>
    <xdr:ext cx="1219200" cy="1219200"/>
    <xdr:pic>
      <xdr:nvPicPr>
        <xdr:cNvPr id="0" name="image9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50</xdr:row>
      <xdr:rowOff>85725</xdr:rowOff>
    </xdr:from>
    <xdr:ext cx="1219200" cy="1219200"/>
    <xdr:pic>
      <xdr:nvPicPr>
        <xdr:cNvPr id="0" name="image9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68</xdr:row>
      <xdr:rowOff>171450</xdr:rowOff>
    </xdr:from>
    <xdr:ext cx="762000" cy="762000"/>
    <xdr:pic>
      <xdr:nvPicPr>
        <xdr:cNvPr id="0" name="image1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69</xdr:row>
      <xdr:rowOff>85725</xdr:rowOff>
    </xdr:from>
    <xdr:ext cx="1219200" cy="1219200"/>
    <xdr:pic>
      <xdr:nvPicPr>
        <xdr:cNvPr id="0" name="image89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70</xdr:row>
      <xdr:rowOff>38100</xdr:rowOff>
    </xdr:from>
    <xdr:ext cx="1066800" cy="1066800"/>
    <xdr:pic>
      <xdr:nvPicPr>
        <xdr:cNvPr id="0" name="image108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361950</xdr:colOff>
      <xdr:row>69</xdr:row>
      <xdr:rowOff>161925</xdr:rowOff>
    </xdr:from>
    <xdr:ext cx="1219200" cy="1219200"/>
    <xdr:pic>
      <xdr:nvPicPr>
        <xdr:cNvPr id="0" name="image8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84</xdr:row>
      <xdr:rowOff>104775</xdr:rowOff>
    </xdr:from>
    <xdr:ext cx="1219200" cy="1219200"/>
    <xdr:pic>
      <xdr:nvPicPr>
        <xdr:cNvPr id="0" name="image90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695325</xdr:colOff>
      <xdr:row>86</xdr:row>
      <xdr:rowOff>142875</xdr:rowOff>
    </xdr:from>
    <xdr:ext cx="838200" cy="838200"/>
    <xdr:pic>
      <xdr:nvPicPr>
        <xdr:cNvPr id="0" name="image132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102</xdr:row>
      <xdr:rowOff>190500</xdr:rowOff>
    </xdr:from>
    <xdr:ext cx="762000" cy="762000"/>
    <xdr:pic>
      <xdr:nvPicPr>
        <xdr:cNvPr id="0" name="image9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103</xdr:row>
      <xdr:rowOff>104775</xdr:rowOff>
    </xdr:from>
    <xdr:ext cx="1219200" cy="1219200"/>
    <xdr:pic>
      <xdr:nvPicPr>
        <xdr:cNvPr id="0" name="image96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704850</xdr:colOff>
      <xdr:row>105</xdr:row>
      <xdr:rowOff>95250</xdr:rowOff>
    </xdr:from>
    <xdr:ext cx="809625" cy="819150"/>
    <xdr:pic>
      <xdr:nvPicPr>
        <xdr:cNvPr id="0" name="image102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438150</xdr:colOff>
      <xdr:row>104</xdr:row>
      <xdr:rowOff>57150</xdr:rowOff>
    </xdr:from>
    <xdr:ext cx="1066800" cy="1066800"/>
    <xdr:pic>
      <xdr:nvPicPr>
        <xdr:cNvPr id="0" name="image114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119</xdr:row>
      <xdr:rowOff>57150</xdr:rowOff>
    </xdr:from>
    <xdr:ext cx="1219200" cy="1219200"/>
    <xdr:pic>
      <xdr:nvPicPr>
        <xdr:cNvPr id="0" name="image116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628650</xdr:colOff>
      <xdr:row>121</xdr:row>
      <xdr:rowOff>47625</xdr:rowOff>
    </xdr:from>
    <xdr:ext cx="809625" cy="819150"/>
    <xdr:pic>
      <xdr:nvPicPr>
        <xdr:cNvPr id="0" name="image98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171</xdr:row>
      <xdr:rowOff>133350</xdr:rowOff>
    </xdr:from>
    <xdr:ext cx="762000" cy="762000"/>
    <xdr:pic>
      <xdr:nvPicPr>
        <xdr:cNvPr id="0" name="image115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173</xdr:row>
      <xdr:rowOff>95250</xdr:rowOff>
    </xdr:from>
    <xdr:ext cx="1038225" cy="1038225"/>
    <xdr:pic>
      <xdr:nvPicPr>
        <xdr:cNvPr id="0" name="image97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173</xdr:row>
      <xdr:rowOff>66675</xdr:rowOff>
    </xdr:from>
    <xdr:ext cx="1095375" cy="1095375"/>
    <xdr:pic>
      <xdr:nvPicPr>
        <xdr:cNvPr id="0" name="image99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314325</xdr:colOff>
      <xdr:row>173</xdr:row>
      <xdr:rowOff>95250</xdr:rowOff>
    </xdr:from>
    <xdr:ext cx="1038225" cy="1038225"/>
    <xdr:pic>
      <xdr:nvPicPr>
        <xdr:cNvPr id="0" name="image104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188</xdr:row>
      <xdr:rowOff>38100</xdr:rowOff>
    </xdr:from>
    <xdr:ext cx="1219200" cy="1219200"/>
    <xdr:pic>
      <xdr:nvPicPr>
        <xdr:cNvPr id="0" name="image101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514350</xdr:colOff>
      <xdr:row>189</xdr:row>
      <xdr:rowOff>76200</xdr:rowOff>
    </xdr:from>
    <xdr:ext cx="1038225" cy="1038225"/>
    <xdr:pic>
      <xdr:nvPicPr>
        <xdr:cNvPr id="0" name="image100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495300</xdr:colOff>
      <xdr:row>190</xdr:row>
      <xdr:rowOff>9525</xdr:rowOff>
    </xdr:from>
    <xdr:ext cx="857250" cy="857250"/>
    <xdr:pic>
      <xdr:nvPicPr>
        <xdr:cNvPr id="0" name="image135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206</xdr:row>
      <xdr:rowOff>161925</xdr:rowOff>
    </xdr:from>
    <xdr:ext cx="762000" cy="762000"/>
    <xdr:pic>
      <xdr:nvPicPr>
        <xdr:cNvPr id="0" name="image124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207</xdr:row>
      <xdr:rowOff>180975</xdr:rowOff>
    </xdr:from>
    <xdr:ext cx="1143000" cy="1143000"/>
    <xdr:pic>
      <xdr:nvPicPr>
        <xdr:cNvPr id="0" name="image106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207</xdr:row>
      <xdr:rowOff>142875</xdr:rowOff>
    </xdr:from>
    <xdr:ext cx="1219200" cy="1219200"/>
    <xdr:pic>
      <xdr:nvPicPr>
        <xdr:cNvPr id="0" name="image117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314325</xdr:colOff>
      <xdr:row>207</xdr:row>
      <xdr:rowOff>123825</xdr:rowOff>
    </xdr:from>
    <xdr:ext cx="1219200" cy="1219200"/>
    <xdr:pic>
      <xdr:nvPicPr>
        <xdr:cNvPr id="0" name="image107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222</xdr:row>
      <xdr:rowOff>114300</xdr:rowOff>
    </xdr:from>
    <xdr:ext cx="1219200" cy="1219200"/>
    <xdr:pic>
      <xdr:nvPicPr>
        <xdr:cNvPr id="0" name="image103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224</xdr:row>
      <xdr:rowOff>76200</xdr:rowOff>
    </xdr:from>
    <xdr:ext cx="857250" cy="857250"/>
    <xdr:pic>
      <xdr:nvPicPr>
        <xdr:cNvPr id="0" name="image120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495300</xdr:colOff>
      <xdr:row>224</xdr:row>
      <xdr:rowOff>76200</xdr:rowOff>
    </xdr:from>
    <xdr:ext cx="857250" cy="857250"/>
    <xdr:pic>
      <xdr:nvPicPr>
        <xdr:cNvPr id="0" name="image123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137</xdr:row>
      <xdr:rowOff>200025</xdr:rowOff>
    </xdr:from>
    <xdr:ext cx="762000" cy="762000"/>
    <xdr:pic>
      <xdr:nvPicPr>
        <xdr:cNvPr id="0" name="image110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139</xdr:row>
      <xdr:rowOff>38100</xdr:rowOff>
    </xdr:from>
    <xdr:ext cx="1085850" cy="1085850"/>
    <xdr:pic>
      <xdr:nvPicPr>
        <xdr:cNvPr id="0" name="image137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542925</xdr:colOff>
      <xdr:row>140</xdr:row>
      <xdr:rowOff>38100</xdr:rowOff>
    </xdr:from>
    <xdr:ext cx="819150" cy="838200"/>
    <xdr:pic>
      <xdr:nvPicPr>
        <xdr:cNvPr id="0" name="image111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371475</xdr:colOff>
      <xdr:row>139</xdr:row>
      <xdr:rowOff>85725</xdr:rowOff>
    </xdr:from>
    <xdr:ext cx="990600" cy="990600"/>
    <xdr:pic>
      <xdr:nvPicPr>
        <xdr:cNvPr id="0" name="image131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152</xdr:row>
      <xdr:rowOff>123825</xdr:rowOff>
    </xdr:from>
    <xdr:ext cx="1219200" cy="1219200"/>
    <xdr:pic>
      <xdr:nvPicPr>
        <xdr:cNvPr id="0" name="image129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581025</xdr:colOff>
      <xdr:row>155</xdr:row>
      <xdr:rowOff>76200</xdr:rowOff>
    </xdr:from>
    <xdr:ext cx="895350" cy="838200"/>
    <xdr:pic>
      <xdr:nvPicPr>
        <xdr:cNvPr id="0" name="image109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457200</xdr:colOff>
      <xdr:row>154</xdr:row>
      <xdr:rowOff>190500</xdr:rowOff>
    </xdr:from>
    <xdr:ext cx="914400" cy="914400"/>
    <xdr:pic>
      <xdr:nvPicPr>
        <xdr:cNvPr id="0" name="image130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274</xdr:row>
      <xdr:rowOff>200025</xdr:rowOff>
    </xdr:from>
    <xdr:ext cx="762000" cy="762000"/>
    <xdr:pic>
      <xdr:nvPicPr>
        <xdr:cNvPr id="0" name="image150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514350</xdr:colOff>
      <xdr:row>276</xdr:row>
      <xdr:rowOff>190500</xdr:rowOff>
    </xdr:from>
    <xdr:ext cx="857250" cy="857250"/>
    <xdr:pic>
      <xdr:nvPicPr>
        <xdr:cNvPr id="0" name="image257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419100</xdr:colOff>
      <xdr:row>275</xdr:row>
      <xdr:rowOff>95250</xdr:rowOff>
    </xdr:from>
    <xdr:ext cx="1219200" cy="1219200"/>
    <xdr:pic>
      <xdr:nvPicPr>
        <xdr:cNvPr id="0" name="image197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361950</xdr:colOff>
      <xdr:row>275</xdr:row>
      <xdr:rowOff>161925</xdr:rowOff>
    </xdr:from>
    <xdr:ext cx="1219200" cy="1219200"/>
    <xdr:pic>
      <xdr:nvPicPr>
        <xdr:cNvPr id="0" name="image112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291</xdr:row>
      <xdr:rowOff>95250</xdr:rowOff>
    </xdr:from>
    <xdr:ext cx="1219200" cy="1219200"/>
    <xdr:pic>
      <xdr:nvPicPr>
        <xdr:cNvPr id="0" name="image113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552450</xdr:colOff>
      <xdr:row>293</xdr:row>
      <xdr:rowOff>123825</xdr:rowOff>
    </xdr:from>
    <xdr:ext cx="819150" cy="790575"/>
    <xdr:pic>
      <xdr:nvPicPr>
        <xdr:cNvPr id="0" name="image152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533400</xdr:colOff>
      <xdr:row>293</xdr:row>
      <xdr:rowOff>95250</xdr:rowOff>
    </xdr:from>
    <xdr:ext cx="857250" cy="857250"/>
    <xdr:pic>
      <xdr:nvPicPr>
        <xdr:cNvPr id="0" name="image140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</xdr:colOff>
      <xdr:row>5</xdr:row>
      <xdr:rowOff>142875</xdr:rowOff>
    </xdr:from>
    <xdr:ext cx="838200" cy="581025"/>
    <xdr:pic>
      <xdr:nvPicPr>
        <xdr:cNvPr id="0" name="image155.gif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5</xdr:row>
      <xdr:rowOff>171450</xdr:rowOff>
    </xdr:from>
    <xdr:ext cx="552450" cy="523875"/>
    <xdr:pic>
      <xdr:nvPicPr>
        <xdr:cNvPr id="0" name="image147.gif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628650</xdr:colOff>
      <xdr:row>5</xdr:row>
      <xdr:rowOff>95250</xdr:rowOff>
    </xdr:from>
    <xdr:ext cx="561975" cy="676275"/>
    <xdr:pic>
      <xdr:nvPicPr>
        <xdr:cNvPr id="0" name="image121.gif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247650</xdr:colOff>
      <xdr:row>18</xdr:row>
      <xdr:rowOff>104775</xdr:rowOff>
    </xdr:from>
    <xdr:ext cx="1304925" cy="1009650"/>
    <xdr:pic>
      <xdr:nvPicPr>
        <xdr:cNvPr id="0" name="image126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</xdr:row>
      <xdr:rowOff>190500</xdr:rowOff>
    </xdr:from>
    <xdr:ext cx="762000" cy="762000"/>
    <xdr:pic>
      <xdr:nvPicPr>
        <xdr:cNvPr id="0" name="image287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242</xdr:row>
      <xdr:rowOff>161925</xdr:rowOff>
    </xdr:from>
    <xdr:ext cx="1219200" cy="1219200"/>
    <xdr:pic>
      <xdr:nvPicPr>
        <xdr:cNvPr id="0" name="image144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352425</xdr:colOff>
      <xdr:row>242</xdr:row>
      <xdr:rowOff>57150</xdr:rowOff>
    </xdr:from>
    <xdr:ext cx="1219200" cy="1257300"/>
    <xdr:pic>
      <xdr:nvPicPr>
        <xdr:cNvPr id="0" name="image156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209550</xdr:colOff>
      <xdr:row>242</xdr:row>
      <xdr:rowOff>219075</xdr:rowOff>
    </xdr:from>
    <xdr:ext cx="1304925" cy="933450"/>
    <xdr:pic>
      <xdr:nvPicPr>
        <xdr:cNvPr id="0" name="image125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257</xdr:row>
      <xdr:rowOff>85725</xdr:rowOff>
    </xdr:from>
    <xdr:ext cx="1143000" cy="1143000"/>
    <xdr:pic>
      <xdr:nvPicPr>
        <xdr:cNvPr id="0" name="image142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381000</xdr:colOff>
      <xdr:row>257</xdr:row>
      <xdr:rowOff>38100</xdr:rowOff>
    </xdr:from>
    <xdr:ext cx="1143000" cy="1143000"/>
    <xdr:pic>
      <xdr:nvPicPr>
        <xdr:cNvPr id="0" name="image136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390525</xdr:colOff>
      <xdr:row>257</xdr:row>
      <xdr:rowOff>38100</xdr:rowOff>
    </xdr:from>
    <xdr:ext cx="1143000" cy="1143000"/>
    <xdr:pic>
      <xdr:nvPicPr>
        <xdr:cNvPr id="0" name="image127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240</xdr:row>
      <xdr:rowOff>200025</xdr:rowOff>
    </xdr:from>
    <xdr:ext cx="762000" cy="762000"/>
    <xdr:pic>
      <xdr:nvPicPr>
        <xdr:cNvPr id="0" name="image128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40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40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41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55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55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56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56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61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62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63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64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74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74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74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75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75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80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80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82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82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83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89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89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90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90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95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96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96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97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98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108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108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108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109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109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114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114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115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116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117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124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124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125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130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130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131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131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132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143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143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143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144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144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149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149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150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150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151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152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158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158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158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159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159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159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164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165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165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166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167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167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177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177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177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178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178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183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183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183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184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185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185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186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186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193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193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193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194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194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194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199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199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199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200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200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200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201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202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202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202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212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212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212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213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218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218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219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220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221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227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227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227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228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228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233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233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233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235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236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246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246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246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247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247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252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252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252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253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253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253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254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254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255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255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261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261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261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262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262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267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267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268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268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269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269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269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270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270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280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280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280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281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281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281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287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288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289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289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289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296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296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296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297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297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302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302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304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390525</xdr:colOff>
      <xdr:row>1</xdr:row>
      <xdr:rowOff>200025</xdr:rowOff>
    </xdr:from>
    <xdr:ext cx="609600" cy="609600"/>
    <xdr:pic>
      <xdr:nvPicPr>
        <xdr:cNvPr id="0" name="image1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200025</xdr:rowOff>
    </xdr:from>
    <xdr:ext cx="609600" cy="609600"/>
    <xdr:pic>
      <xdr:nvPicPr>
        <xdr:cNvPr id="0" name="image1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352425</xdr:colOff>
      <xdr:row>3</xdr:row>
      <xdr:rowOff>133350</xdr:rowOff>
    </xdr:from>
    <xdr:ext cx="1219200" cy="1143000"/>
    <xdr:pic>
      <xdr:nvPicPr>
        <xdr:cNvPr id="0" name="image14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2</xdr:row>
      <xdr:rowOff>85725</xdr:rowOff>
    </xdr:from>
    <xdr:ext cx="1219200" cy="1219200"/>
    <xdr:pic>
      <xdr:nvPicPr>
        <xdr:cNvPr id="0" name="image15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361950</xdr:colOff>
      <xdr:row>4</xdr:row>
      <xdr:rowOff>9525</xdr:rowOff>
    </xdr:from>
    <xdr:ext cx="1219200" cy="1143000"/>
    <xdr:pic>
      <xdr:nvPicPr>
        <xdr:cNvPr id="0" name="image14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19</xdr:row>
      <xdr:rowOff>161925</xdr:rowOff>
    </xdr:from>
    <xdr:ext cx="762000" cy="762000"/>
    <xdr:pic>
      <xdr:nvPicPr>
        <xdr:cNvPr id="0" name="image14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361950</xdr:colOff>
      <xdr:row>20</xdr:row>
      <xdr:rowOff>66675</xdr:rowOff>
    </xdr:from>
    <xdr:ext cx="1219200" cy="1219200"/>
    <xdr:pic>
      <xdr:nvPicPr>
        <xdr:cNvPr id="0" name="image15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22</xdr:row>
      <xdr:rowOff>9525</xdr:rowOff>
    </xdr:from>
    <xdr:ext cx="1219200" cy="1143000"/>
    <xdr:pic>
      <xdr:nvPicPr>
        <xdr:cNvPr id="0" name="image13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88</xdr:row>
      <xdr:rowOff>200025</xdr:rowOff>
    </xdr:from>
    <xdr:ext cx="809625" cy="809625"/>
    <xdr:pic>
      <xdr:nvPicPr>
        <xdr:cNvPr id="0" name="image31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361950</xdr:colOff>
      <xdr:row>89</xdr:row>
      <xdr:rowOff>95250</xdr:rowOff>
    </xdr:from>
    <xdr:ext cx="1219200" cy="1219200"/>
    <xdr:pic>
      <xdr:nvPicPr>
        <xdr:cNvPr id="0" name="image21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89</xdr:row>
      <xdr:rowOff>95250</xdr:rowOff>
    </xdr:from>
    <xdr:ext cx="1219200" cy="1219200"/>
    <xdr:pic>
      <xdr:nvPicPr>
        <xdr:cNvPr id="0" name="image9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352425</xdr:colOff>
      <xdr:row>90</xdr:row>
      <xdr:rowOff>171450</xdr:rowOff>
    </xdr:from>
    <xdr:ext cx="1219200" cy="1143000"/>
    <xdr:pic>
      <xdr:nvPicPr>
        <xdr:cNvPr id="0" name="image5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361950</xdr:colOff>
      <xdr:row>103</xdr:row>
      <xdr:rowOff>85725</xdr:rowOff>
    </xdr:from>
    <xdr:ext cx="1219200" cy="1219200"/>
    <xdr:pic>
      <xdr:nvPicPr>
        <xdr:cNvPr id="0" name="image3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352425</xdr:colOff>
      <xdr:row>40</xdr:row>
      <xdr:rowOff>57150</xdr:rowOff>
    </xdr:from>
    <xdr:ext cx="1219200" cy="1143000"/>
    <xdr:pic>
      <xdr:nvPicPr>
        <xdr:cNvPr id="0" name="image138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419100</xdr:colOff>
      <xdr:row>38</xdr:row>
      <xdr:rowOff>95250</xdr:rowOff>
    </xdr:from>
    <xdr:ext cx="1219200" cy="1219200"/>
    <xdr:pic>
      <xdr:nvPicPr>
        <xdr:cNvPr id="0" name="image153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361950</xdr:colOff>
      <xdr:row>40</xdr:row>
      <xdr:rowOff>9525</xdr:rowOff>
    </xdr:from>
    <xdr:ext cx="1219200" cy="1143000"/>
    <xdr:pic>
      <xdr:nvPicPr>
        <xdr:cNvPr id="0" name="image157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37</xdr:row>
      <xdr:rowOff>114300</xdr:rowOff>
    </xdr:from>
    <xdr:ext cx="447675" cy="790575"/>
    <xdr:pic>
      <xdr:nvPicPr>
        <xdr:cNvPr id="0" name="image149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</xdr:colOff>
      <xdr:row>59</xdr:row>
      <xdr:rowOff>142875</xdr:rowOff>
    </xdr:from>
    <xdr:ext cx="838200" cy="581025"/>
    <xdr:pic>
      <xdr:nvPicPr>
        <xdr:cNvPr id="0" name="image155.gif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59</xdr:row>
      <xdr:rowOff>171450</xdr:rowOff>
    </xdr:from>
    <xdr:ext cx="552450" cy="523875"/>
    <xdr:pic>
      <xdr:nvPicPr>
        <xdr:cNvPr id="0" name="image147.gif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628650</xdr:colOff>
      <xdr:row>59</xdr:row>
      <xdr:rowOff>95250</xdr:rowOff>
    </xdr:from>
    <xdr:ext cx="561975" cy="676275"/>
    <xdr:pic>
      <xdr:nvPicPr>
        <xdr:cNvPr id="0" name="image121.gif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247650</xdr:colOff>
      <xdr:row>72</xdr:row>
      <xdr:rowOff>104775</xdr:rowOff>
    </xdr:from>
    <xdr:ext cx="1304925" cy="1009650"/>
    <xdr:pic>
      <xdr:nvPicPr>
        <xdr:cNvPr id="0" name="image126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55</xdr:row>
      <xdr:rowOff>190500</xdr:rowOff>
    </xdr:from>
    <xdr:ext cx="762000" cy="762000"/>
    <xdr:pic>
      <xdr:nvPicPr>
        <xdr:cNvPr id="0" name="image287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790575" cy="152400"/>
    <xdr:pic>
      <xdr:nvPicPr>
        <xdr:cNvPr id="0" name="image105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733425" cy="142875"/>
    <xdr:pic>
      <xdr:nvPicPr>
        <xdr:cNvPr id="0" name="image7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</xdr:row>
      <xdr:rowOff>0</xdr:rowOff>
    </xdr:from>
    <xdr:ext cx="828675" cy="161925"/>
    <xdr:pic>
      <xdr:nvPicPr>
        <xdr:cNvPr id="0" name="image91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790575" cy="152400"/>
    <xdr:pic>
      <xdr:nvPicPr>
        <xdr:cNvPr id="0" name="image7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</xdr:row>
      <xdr:rowOff>0</xdr:rowOff>
    </xdr:from>
    <xdr:ext cx="733425" cy="142875"/>
    <xdr:pic>
      <xdr:nvPicPr>
        <xdr:cNvPr id="0" name="image91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</xdr:row>
      <xdr:rowOff>0</xdr:rowOff>
    </xdr:from>
    <xdr:ext cx="733425" cy="142875"/>
    <xdr:pic>
      <xdr:nvPicPr>
        <xdr:cNvPr id="0" name="image7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790575" cy="152400"/>
    <xdr:pic>
      <xdr:nvPicPr>
        <xdr:cNvPr id="0" name="image8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43</xdr:row>
      <xdr:rowOff>0</xdr:rowOff>
    </xdr:from>
    <xdr:ext cx="733425" cy="142875"/>
    <xdr:pic>
      <xdr:nvPicPr>
        <xdr:cNvPr id="0" name="image79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43</xdr:row>
      <xdr:rowOff>0</xdr:rowOff>
    </xdr:from>
    <xdr:ext cx="828675" cy="161925"/>
    <xdr:pic>
      <xdr:nvPicPr>
        <xdr:cNvPr id="0" name="image91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44</xdr:row>
      <xdr:rowOff>0</xdr:rowOff>
    </xdr:from>
    <xdr:ext cx="733425" cy="142875"/>
    <xdr:pic>
      <xdr:nvPicPr>
        <xdr:cNvPr id="0" name="image5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50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51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52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61</xdr:row>
      <xdr:rowOff>0</xdr:rowOff>
    </xdr:from>
    <xdr:ext cx="790575" cy="152400"/>
    <xdr:pic>
      <xdr:nvPicPr>
        <xdr:cNvPr id="0" name="image73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61</xdr:row>
      <xdr:rowOff>0</xdr:rowOff>
    </xdr:from>
    <xdr:ext cx="733425" cy="142875"/>
    <xdr:pic>
      <xdr:nvPicPr>
        <xdr:cNvPr id="0" name="image73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61</xdr:row>
      <xdr:rowOff>0</xdr:rowOff>
    </xdr:from>
    <xdr:ext cx="828675" cy="161925"/>
    <xdr:pic>
      <xdr:nvPicPr>
        <xdr:cNvPr id="0" name="image73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62</xdr:row>
      <xdr:rowOff>0</xdr:rowOff>
    </xdr:from>
    <xdr:ext cx="790575" cy="152400"/>
    <xdr:pic>
      <xdr:nvPicPr>
        <xdr:cNvPr id="0" name="image105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62</xdr:row>
      <xdr:rowOff>0</xdr:rowOff>
    </xdr:from>
    <xdr:ext cx="733425" cy="142875"/>
    <xdr:pic>
      <xdr:nvPicPr>
        <xdr:cNvPr id="0" name="image91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62</xdr:row>
      <xdr:rowOff>0</xdr:rowOff>
    </xdr:from>
    <xdr:ext cx="828675" cy="161925"/>
    <xdr:pic>
      <xdr:nvPicPr>
        <xdr:cNvPr id="0" name="image5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67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67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68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68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69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69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70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70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75</xdr:row>
      <xdr:rowOff>0</xdr:rowOff>
    </xdr:from>
    <xdr:ext cx="790575" cy="152400"/>
    <xdr:pic>
      <xdr:nvPicPr>
        <xdr:cNvPr id="0" name="image73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94</xdr:row>
      <xdr:rowOff>0</xdr:rowOff>
    </xdr:from>
    <xdr:ext cx="790575" cy="152400"/>
    <xdr:pic>
      <xdr:nvPicPr>
        <xdr:cNvPr id="0" name="image47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94</xdr:row>
      <xdr:rowOff>0</xdr:rowOff>
    </xdr:from>
    <xdr:ext cx="733425" cy="142875"/>
    <xdr:pic>
      <xdr:nvPicPr>
        <xdr:cNvPr id="0" name="image62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94</xdr:row>
      <xdr:rowOff>0</xdr:rowOff>
    </xdr:from>
    <xdr:ext cx="828675" cy="161925"/>
    <xdr:pic>
      <xdr:nvPicPr>
        <xdr:cNvPr id="0" name="image47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95</xdr:row>
      <xdr:rowOff>0</xdr:rowOff>
    </xdr:from>
    <xdr:ext cx="790575" cy="152400"/>
    <xdr:pic>
      <xdr:nvPicPr>
        <xdr:cNvPr id="0" name="image57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95</xdr:row>
      <xdr:rowOff>0</xdr:rowOff>
    </xdr:from>
    <xdr:ext cx="733425" cy="142875"/>
    <xdr:pic>
      <xdr:nvPicPr>
        <xdr:cNvPr id="0" name="image47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95</xdr:row>
      <xdr:rowOff>0</xdr:rowOff>
    </xdr:from>
    <xdr:ext cx="828675" cy="161925"/>
    <xdr:pic>
      <xdr:nvPicPr>
        <xdr:cNvPr id="0" name="image5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100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101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102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102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103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103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108</xdr:row>
      <xdr:rowOff>0</xdr:rowOff>
    </xdr:from>
    <xdr:ext cx="790575" cy="152400"/>
    <xdr:pic>
      <xdr:nvPicPr>
        <xdr:cNvPr id="0" name="image57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352425</xdr:colOff>
      <xdr:row>36</xdr:row>
      <xdr:rowOff>104775</xdr:rowOff>
    </xdr:from>
    <xdr:ext cx="1219200" cy="1219200"/>
    <xdr:pic>
      <xdr:nvPicPr>
        <xdr:cNvPr id="0" name="image1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36</xdr:row>
      <xdr:rowOff>200025</xdr:rowOff>
    </xdr:from>
    <xdr:ext cx="1219200" cy="1219200"/>
    <xdr:pic>
      <xdr:nvPicPr>
        <xdr:cNvPr id="0" name="image1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361950</xdr:colOff>
      <xdr:row>37</xdr:row>
      <xdr:rowOff>161925</xdr:rowOff>
    </xdr:from>
    <xdr:ext cx="1219200" cy="1143000"/>
    <xdr:pic>
      <xdr:nvPicPr>
        <xdr:cNvPr id="0" name="image16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200025</xdr:rowOff>
    </xdr:from>
    <xdr:ext cx="781050" cy="781050"/>
    <xdr:pic>
      <xdr:nvPicPr>
        <xdr:cNvPr id="0" name="image16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38100</xdr:rowOff>
    </xdr:from>
    <xdr:ext cx="609600" cy="609600"/>
    <xdr:pic>
      <xdr:nvPicPr>
        <xdr:cNvPr id="0" name="image13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54</xdr:row>
      <xdr:rowOff>38100</xdr:rowOff>
    </xdr:from>
    <xdr:ext cx="609600" cy="609600"/>
    <xdr:pic>
      <xdr:nvPicPr>
        <xdr:cNvPr id="0" name="image13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676275</xdr:colOff>
      <xdr:row>55</xdr:row>
      <xdr:rowOff>95250</xdr:rowOff>
    </xdr:from>
    <xdr:ext cx="1152525" cy="1085850"/>
    <xdr:pic>
      <xdr:nvPicPr>
        <xdr:cNvPr id="0" name="image17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438150</xdr:colOff>
      <xdr:row>54</xdr:row>
      <xdr:rowOff>38100</xdr:rowOff>
    </xdr:from>
    <xdr:ext cx="1219200" cy="1219200"/>
    <xdr:pic>
      <xdr:nvPicPr>
        <xdr:cNvPr id="0" name="image15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352425</xdr:colOff>
      <xdr:row>54</xdr:row>
      <xdr:rowOff>104775</xdr:rowOff>
    </xdr:from>
    <xdr:ext cx="1219200" cy="1219200"/>
    <xdr:pic>
      <xdr:nvPicPr>
        <xdr:cNvPr id="0" name="image151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542925</xdr:colOff>
      <xdr:row>68</xdr:row>
      <xdr:rowOff>209550</xdr:rowOff>
    </xdr:from>
    <xdr:ext cx="1219200" cy="1143000"/>
    <xdr:pic>
      <xdr:nvPicPr>
        <xdr:cNvPr id="0" name="image168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638175</xdr:colOff>
      <xdr:row>100</xdr:row>
      <xdr:rowOff>104775</xdr:rowOff>
    </xdr:from>
    <xdr:ext cx="1219200" cy="1219200"/>
    <xdr:pic>
      <xdr:nvPicPr>
        <xdr:cNvPr id="0" name="image166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638175</xdr:colOff>
      <xdr:row>132</xdr:row>
      <xdr:rowOff>104775</xdr:rowOff>
    </xdr:from>
    <xdr:ext cx="1219200" cy="1219200"/>
    <xdr:pic>
      <xdr:nvPicPr>
        <xdr:cNvPr id="0" name="image161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676275</xdr:colOff>
      <xdr:row>87</xdr:row>
      <xdr:rowOff>171450</xdr:rowOff>
    </xdr:from>
    <xdr:ext cx="1152525" cy="1085850"/>
    <xdr:pic>
      <xdr:nvPicPr>
        <xdr:cNvPr id="0" name="image17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676275</xdr:colOff>
      <xdr:row>119</xdr:row>
      <xdr:rowOff>180975</xdr:rowOff>
    </xdr:from>
    <xdr:ext cx="1152525" cy="1085850"/>
    <xdr:pic>
      <xdr:nvPicPr>
        <xdr:cNvPr id="0" name="image17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438150</xdr:colOff>
      <xdr:row>85</xdr:row>
      <xdr:rowOff>200025</xdr:rowOff>
    </xdr:from>
    <xdr:ext cx="1219200" cy="1219200"/>
    <xdr:pic>
      <xdr:nvPicPr>
        <xdr:cNvPr id="0" name="image15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438150</xdr:colOff>
      <xdr:row>118</xdr:row>
      <xdr:rowOff>57150</xdr:rowOff>
    </xdr:from>
    <xdr:ext cx="1219200" cy="1219200"/>
    <xdr:pic>
      <xdr:nvPicPr>
        <xdr:cNvPr id="0" name="image15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352425</xdr:colOff>
      <xdr:row>85</xdr:row>
      <xdr:rowOff>200025</xdr:rowOff>
    </xdr:from>
    <xdr:ext cx="1219200" cy="1219200"/>
    <xdr:pic>
      <xdr:nvPicPr>
        <xdr:cNvPr id="0" name="image151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352425</xdr:colOff>
      <xdr:row>118</xdr:row>
      <xdr:rowOff>57150</xdr:rowOff>
    </xdr:from>
    <xdr:ext cx="1219200" cy="1219200"/>
    <xdr:pic>
      <xdr:nvPicPr>
        <xdr:cNvPr id="0" name="image151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85</xdr:row>
      <xdr:rowOff>152400</xdr:rowOff>
    </xdr:from>
    <xdr:ext cx="609600" cy="609600"/>
    <xdr:pic>
      <xdr:nvPicPr>
        <xdr:cNvPr id="0" name="image13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117</xdr:row>
      <xdr:rowOff>152400</xdr:rowOff>
    </xdr:from>
    <xdr:ext cx="609600" cy="609600"/>
    <xdr:pic>
      <xdr:nvPicPr>
        <xdr:cNvPr id="0" name="image13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</xdr:row>
      <xdr:rowOff>152400</xdr:rowOff>
    </xdr:from>
    <xdr:ext cx="609600" cy="609600"/>
    <xdr:pic>
      <xdr:nvPicPr>
        <xdr:cNvPr id="0" name="image13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117</xdr:row>
      <xdr:rowOff>152400</xdr:rowOff>
    </xdr:from>
    <xdr:ext cx="609600" cy="609600"/>
    <xdr:pic>
      <xdr:nvPicPr>
        <xdr:cNvPr id="0" name="image13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149</xdr:row>
      <xdr:rowOff>57150</xdr:rowOff>
    </xdr:from>
    <xdr:ext cx="885825" cy="904875"/>
    <xdr:pic>
      <xdr:nvPicPr>
        <xdr:cNvPr id="0" name="image6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857250</xdr:colOff>
      <xdr:row>153</xdr:row>
      <xdr:rowOff>9525</xdr:rowOff>
    </xdr:from>
    <xdr:ext cx="781050" cy="781050"/>
    <xdr:pic>
      <xdr:nvPicPr>
        <xdr:cNvPr id="0" name="image12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438150</xdr:colOff>
      <xdr:row>150</xdr:row>
      <xdr:rowOff>123825</xdr:rowOff>
    </xdr:from>
    <xdr:ext cx="1219200" cy="1219200"/>
    <xdr:pic>
      <xdr:nvPicPr>
        <xdr:cNvPr id="0" name="image29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352425</xdr:colOff>
      <xdr:row>150</xdr:row>
      <xdr:rowOff>123825</xdr:rowOff>
    </xdr:from>
    <xdr:ext cx="1219200" cy="1219200"/>
    <xdr:pic>
      <xdr:nvPicPr>
        <xdr:cNvPr id="0" name="image7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638175</xdr:colOff>
      <xdr:row>164</xdr:row>
      <xdr:rowOff>161925</xdr:rowOff>
    </xdr:from>
    <xdr:ext cx="1219200" cy="1219200"/>
    <xdr:pic>
      <xdr:nvPicPr>
        <xdr:cNvPr id="0" name="image18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438150</xdr:colOff>
      <xdr:row>164</xdr:row>
      <xdr:rowOff>161925</xdr:rowOff>
    </xdr:from>
    <xdr:ext cx="1219200" cy="1219200"/>
    <xdr:pic>
      <xdr:nvPicPr>
        <xdr:cNvPr id="0" name="image8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219075</xdr:colOff>
      <xdr:row>2</xdr:row>
      <xdr:rowOff>161925</xdr:rowOff>
    </xdr:from>
    <xdr:ext cx="1219200" cy="1219200"/>
    <xdr:pic>
      <xdr:nvPicPr>
        <xdr:cNvPr id="0" name="image88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2</xdr:row>
      <xdr:rowOff>161925</xdr:rowOff>
    </xdr:from>
    <xdr:ext cx="1219200" cy="1219200"/>
    <xdr:pic>
      <xdr:nvPicPr>
        <xdr:cNvPr id="0" name="image87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17</xdr:row>
      <xdr:rowOff>85725</xdr:rowOff>
    </xdr:from>
    <xdr:ext cx="1219200" cy="1219200"/>
    <xdr:pic>
      <xdr:nvPicPr>
        <xdr:cNvPr id="0" name="image94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190500</xdr:colOff>
      <xdr:row>17</xdr:row>
      <xdr:rowOff>85725</xdr:rowOff>
    </xdr:from>
    <xdr:ext cx="1219200" cy="1219200"/>
    <xdr:pic>
      <xdr:nvPicPr>
        <xdr:cNvPr id="0" name="image94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190500</xdr:colOff>
      <xdr:row>3</xdr:row>
      <xdr:rowOff>142875</xdr:rowOff>
    </xdr:from>
    <xdr:ext cx="1219200" cy="1143000"/>
    <xdr:pic>
      <xdr:nvPicPr>
        <xdr:cNvPr id="0" name="image118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57150</xdr:rowOff>
    </xdr:from>
    <xdr:ext cx="933450" cy="933450"/>
    <xdr:pic>
      <xdr:nvPicPr>
        <xdr:cNvPr id="0" name="image122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590550" cy="114300"/>
    <xdr:pic>
      <xdr:nvPicPr>
        <xdr:cNvPr id="0" name="image6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542925" cy="104775"/>
    <xdr:pic>
      <xdr:nvPicPr>
        <xdr:cNvPr id="0" name="image83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</xdr:row>
      <xdr:rowOff>0</xdr:rowOff>
    </xdr:from>
    <xdr:ext cx="571500" cy="114300"/>
    <xdr:pic>
      <xdr:nvPicPr>
        <xdr:cNvPr id="0" name="image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590550" cy="114300"/>
    <xdr:pic>
      <xdr:nvPicPr>
        <xdr:cNvPr id="0" name="image10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542925" cy="104775"/>
    <xdr:pic>
      <xdr:nvPicPr>
        <xdr:cNvPr id="0" name="image10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590550" cy="114300"/>
    <xdr:pic>
      <xdr:nvPicPr>
        <xdr:cNvPr id="0" name="image6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</xdr:row>
      <xdr:rowOff>0</xdr:rowOff>
    </xdr:from>
    <xdr:ext cx="542925" cy="104775"/>
    <xdr:pic>
      <xdr:nvPicPr>
        <xdr:cNvPr id="0" name="image6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590550" cy="114300"/>
    <xdr:pic>
      <xdr:nvPicPr>
        <xdr:cNvPr id="0" name="image10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</xdr:row>
      <xdr:rowOff>0</xdr:rowOff>
    </xdr:from>
    <xdr:ext cx="542925" cy="104775"/>
    <xdr:pic>
      <xdr:nvPicPr>
        <xdr:cNvPr id="0" name="image10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590550" cy="114300"/>
    <xdr:pic>
      <xdr:nvPicPr>
        <xdr:cNvPr id="0" name="image83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41</xdr:row>
      <xdr:rowOff>0</xdr:rowOff>
    </xdr:from>
    <xdr:ext cx="542925" cy="104775"/>
    <xdr:pic>
      <xdr:nvPicPr>
        <xdr:cNvPr id="0" name="image75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41</xdr:row>
      <xdr:rowOff>0</xdr:rowOff>
    </xdr:from>
    <xdr:ext cx="571500" cy="114300"/>
    <xdr:pic>
      <xdr:nvPicPr>
        <xdr:cNvPr id="0" name="image86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50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59</xdr:row>
      <xdr:rowOff>0</xdr:rowOff>
    </xdr:from>
    <xdr:ext cx="590550" cy="114300"/>
    <xdr:pic>
      <xdr:nvPicPr>
        <xdr:cNvPr id="0" name="image6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59</xdr:row>
      <xdr:rowOff>0</xdr:rowOff>
    </xdr:from>
    <xdr:ext cx="542925" cy="104775"/>
    <xdr:pic>
      <xdr:nvPicPr>
        <xdr:cNvPr id="0" name="image86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59</xdr:row>
      <xdr:rowOff>0</xdr:rowOff>
    </xdr:from>
    <xdr:ext cx="571500" cy="114300"/>
    <xdr:pic>
      <xdr:nvPicPr>
        <xdr:cNvPr id="0" name="image58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60</xdr:row>
      <xdr:rowOff>0</xdr:rowOff>
    </xdr:from>
    <xdr:ext cx="590550" cy="114300"/>
    <xdr:pic>
      <xdr:nvPicPr>
        <xdr:cNvPr id="0" name="image51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65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68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68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68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73</xdr:row>
      <xdr:rowOff>0</xdr:rowOff>
    </xdr:from>
    <xdr:ext cx="590550" cy="114300"/>
    <xdr:pic>
      <xdr:nvPicPr>
        <xdr:cNvPr id="0" name="image10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91</xdr:row>
      <xdr:rowOff>0</xdr:rowOff>
    </xdr:from>
    <xdr:ext cx="590550" cy="114300"/>
    <xdr:pic>
      <xdr:nvPicPr>
        <xdr:cNvPr id="0" name="image6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91</xdr:row>
      <xdr:rowOff>0</xdr:rowOff>
    </xdr:from>
    <xdr:ext cx="542925" cy="104775"/>
    <xdr:pic>
      <xdr:nvPicPr>
        <xdr:cNvPr id="0" name="image86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91</xdr:row>
      <xdr:rowOff>0</xdr:rowOff>
    </xdr:from>
    <xdr:ext cx="571500" cy="114300"/>
    <xdr:pic>
      <xdr:nvPicPr>
        <xdr:cNvPr id="0" name="image58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92</xdr:row>
      <xdr:rowOff>0</xdr:rowOff>
    </xdr:from>
    <xdr:ext cx="590550" cy="114300"/>
    <xdr:pic>
      <xdr:nvPicPr>
        <xdr:cNvPr id="0" name="image51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97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98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99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100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100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105</xdr:row>
      <xdr:rowOff>0</xdr:rowOff>
    </xdr:from>
    <xdr:ext cx="590550" cy="114300"/>
    <xdr:pic>
      <xdr:nvPicPr>
        <xdr:cNvPr id="0" name="image77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106</xdr:row>
      <xdr:rowOff>0</xdr:rowOff>
    </xdr:from>
    <xdr:ext cx="590550" cy="114300"/>
    <xdr:pic>
      <xdr:nvPicPr>
        <xdr:cNvPr id="0" name="image58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123</xdr:row>
      <xdr:rowOff>0</xdr:rowOff>
    </xdr:from>
    <xdr:ext cx="590550" cy="114300"/>
    <xdr:pic>
      <xdr:nvPicPr>
        <xdr:cNvPr id="0" name="image6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123</xdr:row>
      <xdr:rowOff>0</xdr:rowOff>
    </xdr:from>
    <xdr:ext cx="542925" cy="104775"/>
    <xdr:pic>
      <xdr:nvPicPr>
        <xdr:cNvPr id="0" name="image86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123</xdr:row>
      <xdr:rowOff>0</xdr:rowOff>
    </xdr:from>
    <xdr:ext cx="571500" cy="114300"/>
    <xdr:pic>
      <xdr:nvPicPr>
        <xdr:cNvPr id="0" name="image58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124</xdr:row>
      <xdr:rowOff>0</xdr:rowOff>
    </xdr:from>
    <xdr:ext cx="590550" cy="114300"/>
    <xdr:pic>
      <xdr:nvPicPr>
        <xdr:cNvPr id="0" name="image51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129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129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130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131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132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137</xdr:row>
      <xdr:rowOff>0</xdr:rowOff>
    </xdr:from>
    <xdr:ext cx="590550" cy="114300"/>
    <xdr:pic>
      <xdr:nvPicPr>
        <xdr:cNvPr id="0" name="image91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138</xdr:row>
      <xdr:rowOff>0</xdr:rowOff>
    </xdr:from>
    <xdr:ext cx="590550" cy="114300"/>
    <xdr:pic>
      <xdr:nvPicPr>
        <xdr:cNvPr id="0" name="image47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143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144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146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155</xdr:row>
      <xdr:rowOff>0</xdr:rowOff>
    </xdr:from>
    <xdr:ext cx="590550" cy="114300"/>
    <xdr:pic>
      <xdr:nvPicPr>
        <xdr:cNvPr id="0" name="image59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155</xdr:row>
      <xdr:rowOff>0</xdr:rowOff>
    </xdr:from>
    <xdr:ext cx="542925" cy="104775"/>
    <xdr:pic>
      <xdr:nvPicPr>
        <xdr:cNvPr id="0" name="image73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155</xdr:row>
      <xdr:rowOff>0</xdr:rowOff>
    </xdr:from>
    <xdr:ext cx="571500" cy="114300"/>
    <xdr:pic>
      <xdr:nvPicPr>
        <xdr:cNvPr id="0" name="image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156</xdr:row>
      <xdr:rowOff>0</xdr:rowOff>
    </xdr:from>
    <xdr:ext cx="590550" cy="114300"/>
    <xdr:pic>
      <xdr:nvPicPr>
        <xdr:cNvPr id="0" name="image58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156</xdr:row>
      <xdr:rowOff>0</xdr:rowOff>
    </xdr:from>
    <xdr:ext cx="542925" cy="104775"/>
    <xdr:pic>
      <xdr:nvPicPr>
        <xdr:cNvPr id="0" name="image71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161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161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162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162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163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164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164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164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169</xdr:row>
      <xdr:rowOff>0</xdr:rowOff>
    </xdr:from>
    <xdr:ext cx="590550" cy="114300"/>
    <xdr:pic>
      <xdr:nvPicPr>
        <xdr:cNvPr id="0" name="image58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169</xdr:row>
      <xdr:rowOff>0</xdr:rowOff>
    </xdr:from>
    <xdr:ext cx="542925" cy="104775"/>
    <xdr:pic>
      <xdr:nvPicPr>
        <xdr:cNvPr id="0" name="image58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177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178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581025</xdr:colOff>
      <xdr:row>7</xdr:row>
      <xdr:rowOff>190500</xdr:rowOff>
    </xdr:from>
    <xdr:ext cx="723900" cy="790575"/>
    <xdr:pic>
      <xdr:nvPicPr>
        <xdr:cNvPr id="0" name="image170.gif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552450</xdr:colOff>
      <xdr:row>8</xdr:row>
      <xdr:rowOff>104775</xdr:rowOff>
    </xdr:from>
    <xdr:ext cx="819150" cy="676275"/>
    <xdr:pic>
      <xdr:nvPicPr>
        <xdr:cNvPr id="0" name="image196.gif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609600</xdr:colOff>
      <xdr:row>26</xdr:row>
      <xdr:rowOff>95250</xdr:rowOff>
    </xdr:from>
    <xdr:ext cx="676275" cy="904875"/>
    <xdr:pic>
      <xdr:nvPicPr>
        <xdr:cNvPr id="0" name="image172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657225</xdr:colOff>
      <xdr:row>27</xdr:row>
      <xdr:rowOff>66675</xdr:rowOff>
    </xdr:from>
    <xdr:ext cx="485775" cy="733425"/>
    <xdr:pic>
      <xdr:nvPicPr>
        <xdr:cNvPr id="0" name="image206.gif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561975</xdr:colOff>
      <xdr:row>46</xdr:row>
      <xdr:rowOff>28575</xdr:rowOff>
    </xdr:from>
    <xdr:ext cx="723900" cy="771525"/>
    <xdr:pic>
      <xdr:nvPicPr>
        <xdr:cNvPr id="0" name="image165.gif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685800</xdr:colOff>
      <xdr:row>46</xdr:row>
      <xdr:rowOff>152400</xdr:rowOff>
    </xdr:from>
    <xdr:ext cx="428625" cy="647700"/>
    <xdr:pic>
      <xdr:nvPicPr>
        <xdr:cNvPr id="0" name="image167.gif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381000</xdr:colOff>
      <xdr:row>68</xdr:row>
      <xdr:rowOff>28575</xdr:rowOff>
    </xdr:from>
    <xdr:ext cx="857250" cy="714375"/>
    <xdr:pic>
      <xdr:nvPicPr>
        <xdr:cNvPr id="0" name="image160.gif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152400</xdr:colOff>
      <xdr:row>66</xdr:row>
      <xdr:rowOff>152400</xdr:rowOff>
    </xdr:from>
    <xdr:ext cx="847725" cy="857250"/>
    <xdr:pic>
      <xdr:nvPicPr>
        <xdr:cNvPr id="0" name="image181.gif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381000</xdr:colOff>
      <xdr:row>83</xdr:row>
      <xdr:rowOff>180975</xdr:rowOff>
    </xdr:from>
    <xdr:ext cx="1381125" cy="1381125"/>
    <xdr:pic>
      <xdr:nvPicPr>
        <xdr:cNvPr id="0" name="image175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84</xdr:row>
      <xdr:rowOff>66675</xdr:rowOff>
    </xdr:from>
    <xdr:ext cx="1276350" cy="1295400"/>
    <xdr:pic>
      <xdr:nvPicPr>
        <xdr:cNvPr id="0" name="image17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314325</xdr:colOff>
      <xdr:row>84</xdr:row>
      <xdr:rowOff>66675</xdr:rowOff>
    </xdr:from>
    <xdr:ext cx="1276350" cy="1295400"/>
    <xdr:pic>
      <xdr:nvPicPr>
        <xdr:cNvPr id="0" name="image199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314325</xdr:colOff>
      <xdr:row>101</xdr:row>
      <xdr:rowOff>152400</xdr:rowOff>
    </xdr:from>
    <xdr:ext cx="1447800" cy="1447800"/>
    <xdr:pic>
      <xdr:nvPicPr>
        <xdr:cNvPr id="0" name="image192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552450</xdr:colOff>
      <xdr:row>103</xdr:row>
      <xdr:rowOff>95250</xdr:rowOff>
    </xdr:from>
    <xdr:ext cx="914400" cy="914400"/>
    <xdr:pic>
      <xdr:nvPicPr>
        <xdr:cNvPr id="0" name="image179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371475</xdr:colOff>
      <xdr:row>102</xdr:row>
      <xdr:rowOff>152400</xdr:rowOff>
    </xdr:from>
    <xdr:ext cx="1276350" cy="1295400"/>
    <xdr:pic>
      <xdr:nvPicPr>
        <xdr:cNvPr id="0" name="image176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</xdr:colOff>
      <xdr:row>123</xdr:row>
      <xdr:rowOff>76200</xdr:rowOff>
    </xdr:from>
    <xdr:ext cx="1200150" cy="1200150"/>
    <xdr:pic>
      <xdr:nvPicPr>
        <xdr:cNvPr id="0" name="image205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122</xdr:row>
      <xdr:rowOff>114300</xdr:rowOff>
    </xdr:from>
    <xdr:ext cx="1524000" cy="1524000"/>
    <xdr:pic>
      <xdr:nvPicPr>
        <xdr:cNvPr id="0" name="image185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409575</xdr:colOff>
      <xdr:row>123</xdr:row>
      <xdr:rowOff>76200</xdr:rowOff>
    </xdr:from>
    <xdr:ext cx="1200150" cy="1200150"/>
    <xdr:pic>
      <xdr:nvPicPr>
        <xdr:cNvPr id="0" name="image169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137</xdr:row>
      <xdr:rowOff>180975</xdr:rowOff>
    </xdr:from>
    <xdr:ext cx="1219200" cy="1219200"/>
    <xdr:pic>
      <xdr:nvPicPr>
        <xdr:cNvPr id="0" name="image171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158</xdr:row>
      <xdr:rowOff>38100</xdr:rowOff>
    </xdr:from>
    <xdr:ext cx="1028700" cy="990600"/>
    <xdr:pic>
      <xdr:nvPicPr>
        <xdr:cNvPr id="0" name="image177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157</xdr:row>
      <xdr:rowOff>47625</xdr:rowOff>
    </xdr:from>
    <xdr:ext cx="1381125" cy="1381125"/>
    <xdr:pic>
      <xdr:nvPicPr>
        <xdr:cNvPr id="0" name="image178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266700</xdr:colOff>
      <xdr:row>158</xdr:row>
      <xdr:rowOff>85725</xdr:rowOff>
    </xdr:from>
    <xdr:ext cx="1381125" cy="990600"/>
    <xdr:pic>
      <xdr:nvPicPr>
        <xdr:cNvPr id="0" name="image180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172</xdr:row>
      <xdr:rowOff>19050</xdr:rowOff>
    </xdr:from>
    <xdr:ext cx="1219200" cy="1219200"/>
    <xdr:pic>
      <xdr:nvPicPr>
        <xdr:cNvPr id="0" name="image182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190</xdr:row>
      <xdr:rowOff>142875</xdr:rowOff>
    </xdr:from>
    <xdr:ext cx="1219200" cy="1219200"/>
    <xdr:pic>
      <xdr:nvPicPr>
        <xdr:cNvPr id="0" name="image233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190</xdr:row>
      <xdr:rowOff>142875</xdr:rowOff>
    </xdr:from>
    <xdr:ext cx="1524000" cy="1524000"/>
    <xdr:pic>
      <xdr:nvPicPr>
        <xdr:cNvPr id="0" name="image204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361950</xdr:colOff>
      <xdr:row>192</xdr:row>
      <xdr:rowOff>9525</xdr:rowOff>
    </xdr:from>
    <xdr:ext cx="1200150" cy="990600"/>
    <xdr:pic>
      <xdr:nvPicPr>
        <xdr:cNvPr id="0" name="image209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428625</xdr:colOff>
      <xdr:row>206</xdr:row>
      <xdr:rowOff>9525</xdr:rowOff>
    </xdr:from>
    <xdr:ext cx="1219200" cy="1219200"/>
    <xdr:pic>
      <xdr:nvPicPr>
        <xdr:cNvPr id="0" name="image215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266700</xdr:colOff>
      <xdr:row>227</xdr:row>
      <xdr:rowOff>180975</xdr:rowOff>
    </xdr:from>
    <xdr:ext cx="1381125" cy="1381125"/>
    <xdr:pic>
      <xdr:nvPicPr>
        <xdr:cNvPr id="0" name="image184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228</xdr:row>
      <xdr:rowOff>123825</xdr:rowOff>
    </xdr:from>
    <xdr:ext cx="1104900" cy="1085850"/>
    <xdr:pic>
      <xdr:nvPicPr>
        <xdr:cNvPr id="0" name="image188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266700</xdr:colOff>
      <xdr:row>228</xdr:row>
      <xdr:rowOff>38100</xdr:rowOff>
    </xdr:from>
    <xdr:ext cx="1381125" cy="1381125"/>
    <xdr:pic>
      <xdr:nvPicPr>
        <xdr:cNvPr id="0" name="image187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314325</xdr:colOff>
      <xdr:row>244</xdr:row>
      <xdr:rowOff>190500</xdr:rowOff>
    </xdr:from>
    <xdr:ext cx="1276350" cy="1219200"/>
    <xdr:pic>
      <xdr:nvPicPr>
        <xdr:cNvPr id="0" name="image186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361950</xdr:colOff>
      <xdr:row>243</xdr:row>
      <xdr:rowOff>200025</xdr:rowOff>
    </xdr:from>
    <xdr:ext cx="1219200" cy="1219200"/>
    <xdr:pic>
      <xdr:nvPicPr>
        <xdr:cNvPr id="0" name="image183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263</xdr:row>
      <xdr:rowOff>66675</xdr:rowOff>
    </xdr:from>
    <xdr:ext cx="1219200" cy="1219200"/>
    <xdr:pic>
      <xdr:nvPicPr>
        <xdr:cNvPr id="0" name="image213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263</xdr:row>
      <xdr:rowOff>66675</xdr:rowOff>
    </xdr:from>
    <xdr:ext cx="1276350" cy="1295400"/>
    <xdr:pic>
      <xdr:nvPicPr>
        <xdr:cNvPr id="0" name="image190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314325</xdr:colOff>
      <xdr:row>263</xdr:row>
      <xdr:rowOff>114300</xdr:rowOff>
    </xdr:from>
    <xdr:ext cx="1200150" cy="1200150"/>
    <xdr:pic>
      <xdr:nvPicPr>
        <xdr:cNvPr id="0" name="image193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278</xdr:row>
      <xdr:rowOff>66675</xdr:rowOff>
    </xdr:from>
    <xdr:ext cx="1104900" cy="1085850"/>
    <xdr:pic>
      <xdr:nvPicPr>
        <xdr:cNvPr id="0" name="image189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277</xdr:row>
      <xdr:rowOff>209550</xdr:rowOff>
    </xdr:from>
    <xdr:ext cx="1219200" cy="1219200"/>
    <xdr:pic>
      <xdr:nvPicPr>
        <xdr:cNvPr id="0" name="image202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390525</xdr:colOff>
      <xdr:row>297</xdr:row>
      <xdr:rowOff>38100</xdr:rowOff>
    </xdr:from>
    <xdr:ext cx="1381125" cy="1381125"/>
    <xdr:pic>
      <xdr:nvPicPr>
        <xdr:cNvPr id="0" name="image226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297</xdr:row>
      <xdr:rowOff>123825</xdr:rowOff>
    </xdr:from>
    <xdr:ext cx="1276350" cy="1295400"/>
    <xdr:pic>
      <xdr:nvPicPr>
        <xdr:cNvPr id="0" name="image191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400050</xdr:colOff>
      <xdr:row>298</xdr:row>
      <xdr:rowOff>9525</xdr:rowOff>
    </xdr:from>
    <xdr:ext cx="1028700" cy="990600"/>
    <xdr:pic>
      <xdr:nvPicPr>
        <xdr:cNvPr id="0" name="image194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312</xdr:row>
      <xdr:rowOff>114300</xdr:rowOff>
    </xdr:from>
    <xdr:ext cx="1200150" cy="1200150"/>
    <xdr:pic>
      <xdr:nvPicPr>
        <xdr:cNvPr id="0" name="image198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312</xdr:row>
      <xdr:rowOff>9525</xdr:rowOff>
    </xdr:from>
    <xdr:ext cx="1219200" cy="1219200"/>
    <xdr:pic>
      <xdr:nvPicPr>
        <xdr:cNvPr id="0" name="image217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333</xdr:row>
      <xdr:rowOff>190500</xdr:rowOff>
    </xdr:from>
    <xdr:ext cx="1276350" cy="1295400"/>
    <xdr:pic>
      <xdr:nvPicPr>
        <xdr:cNvPr id="0" name="image195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285750</xdr:colOff>
      <xdr:row>334</xdr:row>
      <xdr:rowOff>38100</xdr:rowOff>
    </xdr:from>
    <xdr:ext cx="1200150" cy="1200150"/>
    <xdr:pic>
      <xdr:nvPicPr>
        <xdr:cNvPr id="0" name="image203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257175</xdr:colOff>
      <xdr:row>333</xdr:row>
      <xdr:rowOff>171450</xdr:rowOff>
    </xdr:from>
    <xdr:ext cx="1323975" cy="1295400"/>
    <xdr:pic>
      <xdr:nvPicPr>
        <xdr:cNvPr id="0" name="image223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348</xdr:row>
      <xdr:rowOff>171450</xdr:rowOff>
    </xdr:from>
    <xdr:ext cx="1323975" cy="1295400"/>
    <xdr:pic>
      <xdr:nvPicPr>
        <xdr:cNvPr id="0" name="image212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371475</xdr:colOff>
      <xdr:row>348</xdr:row>
      <xdr:rowOff>171450</xdr:rowOff>
    </xdr:from>
    <xdr:ext cx="1276350" cy="1295400"/>
    <xdr:pic>
      <xdr:nvPicPr>
        <xdr:cNvPr id="0" name="image201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152400</xdr:colOff>
      <xdr:row>349</xdr:row>
      <xdr:rowOff>152400</xdr:rowOff>
    </xdr:from>
    <xdr:ext cx="914400" cy="914400"/>
    <xdr:pic>
      <xdr:nvPicPr>
        <xdr:cNvPr id="0" name="image200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403</xdr:row>
      <xdr:rowOff>19050</xdr:rowOff>
    </xdr:from>
    <xdr:ext cx="914400" cy="914400"/>
    <xdr:pic>
      <xdr:nvPicPr>
        <xdr:cNvPr id="0" name="image227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428625</xdr:colOff>
      <xdr:row>403</xdr:row>
      <xdr:rowOff>19050</xdr:rowOff>
    </xdr:from>
    <xdr:ext cx="914400" cy="914400"/>
    <xdr:pic>
      <xdr:nvPicPr>
        <xdr:cNvPr id="0" name="image222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457200</xdr:colOff>
      <xdr:row>402</xdr:row>
      <xdr:rowOff>171450</xdr:rowOff>
    </xdr:from>
    <xdr:ext cx="914400" cy="914400"/>
    <xdr:pic>
      <xdr:nvPicPr>
        <xdr:cNvPr id="0" name="image248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418</xdr:row>
      <xdr:rowOff>19050</xdr:rowOff>
    </xdr:from>
    <xdr:ext cx="914400" cy="914400"/>
    <xdr:pic>
      <xdr:nvPicPr>
        <xdr:cNvPr id="0" name="image250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552450</xdr:colOff>
      <xdr:row>418</xdr:row>
      <xdr:rowOff>19050</xdr:rowOff>
    </xdr:from>
    <xdr:ext cx="914400" cy="914400"/>
    <xdr:pic>
      <xdr:nvPicPr>
        <xdr:cNvPr id="0" name="image208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457200</xdr:colOff>
      <xdr:row>418</xdr:row>
      <xdr:rowOff>19050</xdr:rowOff>
    </xdr:from>
    <xdr:ext cx="914400" cy="914400"/>
    <xdr:pic>
      <xdr:nvPicPr>
        <xdr:cNvPr id="0" name="image207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561975</xdr:colOff>
      <xdr:row>369</xdr:row>
      <xdr:rowOff>9525</xdr:rowOff>
    </xdr:from>
    <xdr:ext cx="914400" cy="914400"/>
    <xdr:pic>
      <xdr:nvPicPr>
        <xdr:cNvPr id="0" name="image244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514350</xdr:colOff>
      <xdr:row>368</xdr:row>
      <xdr:rowOff>190500</xdr:rowOff>
    </xdr:from>
    <xdr:ext cx="914400" cy="914400"/>
    <xdr:pic>
      <xdr:nvPicPr>
        <xdr:cNvPr id="0" name="image211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400050</xdr:colOff>
      <xdr:row>368</xdr:row>
      <xdr:rowOff>180975</xdr:rowOff>
    </xdr:from>
    <xdr:ext cx="914400" cy="914400"/>
    <xdr:pic>
      <xdr:nvPicPr>
        <xdr:cNvPr id="0" name="image210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384</xdr:row>
      <xdr:rowOff>28575</xdr:rowOff>
    </xdr:from>
    <xdr:ext cx="914400" cy="914400"/>
    <xdr:pic>
      <xdr:nvPicPr>
        <xdr:cNvPr id="0" name="image221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447675</xdr:colOff>
      <xdr:row>383</xdr:row>
      <xdr:rowOff>180975</xdr:rowOff>
    </xdr:from>
    <xdr:ext cx="914400" cy="914400"/>
    <xdr:pic>
      <xdr:nvPicPr>
        <xdr:cNvPr id="0" name="image224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400050</xdr:colOff>
      <xdr:row>383</xdr:row>
      <xdr:rowOff>190500</xdr:rowOff>
    </xdr:from>
    <xdr:ext cx="914400" cy="914400"/>
    <xdr:pic>
      <xdr:nvPicPr>
        <xdr:cNvPr id="0" name="image216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581025</xdr:colOff>
      <xdr:row>440</xdr:row>
      <xdr:rowOff>66675</xdr:rowOff>
    </xdr:from>
    <xdr:ext cx="762000" cy="847725"/>
    <xdr:pic>
      <xdr:nvPicPr>
        <xdr:cNvPr id="0" name="image214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552450</xdr:colOff>
      <xdr:row>440</xdr:row>
      <xdr:rowOff>66675</xdr:rowOff>
    </xdr:from>
    <xdr:ext cx="914400" cy="914400"/>
    <xdr:pic>
      <xdr:nvPicPr>
        <xdr:cNvPr id="0" name="image229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457200</xdr:colOff>
      <xdr:row>440</xdr:row>
      <xdr:rowOff>38100</xdr:rowOff>
    </xdr:from>
    <xdr:ext cx="914400" cy="914400"/>
    <xdr:pic>
      <xdr:nvPicPr>
        <xdr:cNvPr id="0" name="image271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454</xdr:row>
      <xdr:rowOff>123825</xdr:rowOff>
    </xdr:from>
    <xdr:ext cx="1200150" cy="1133475"/>
    <xdr:pic>
      <xdr:nvPicPr>
        <xdr:cNvPr id="0" name="image232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453</xdr:row>
      <xdr:rowOff>133350</xdr:rowOff>
    </xdr:from>
    <xdr:ext cx="1323975" cy="1381125"/>
    <xdr:pic>
      <xdr:nvPicPr>
        <xdr:cNvPr id="0" name="image219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400050</xdr:colOff>
      <xdr:row>454</xdr:row>
      <xdr:rowOff>123825</xdr:rowOff>
    </xdr:from>
    <xdr:ext cx="1219200" cy="1219200"/>
    <xdr:pic>
      <xdr:nvPicPr>
        <xdr:cNvPr id="0" name="image218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676275</xdr:colOff>
      <xdr:row>474</xdr:row>
      <xdr:rowOff>76200</xdr:rowOff>
    </xdr:from>
    <xdr:ext cx="685800" cy="847725"/>
    <xdr:pic>
      <xdr:nvPicPr>
        <xdr:cNvPr id="0" name="image220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419100</xdr:colOff>
      <xdr:row>474</xdr:row>
      <xdr:rowOff>47625</xdr:rowOff>
    </xdr:from>
    <xdr:ext cx="1104900" cy="914400"/>
    <xdr:pic>
      <xdr:nvPicPr>
        <xdr:cNvPr id="0" name="image225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409575</xdr:colOff>
      <xdr:row>473</xdr:row>
      <xdr:rowOff>104775</xdr:rowOff>
    </xdr:from>
    <xdr:ext cx="1200150" cy="1200150"/>
    <xdr:pic>
      <xdr:nvPicPr>
        <xdr:cNvPr id="0" name="image231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488</xdr:row>
      <xdr:rowOff>28575</xdr:rowOff>
    </xdr:from>
    <xdr:ext cx="1219200" cy="1219200"/>
    <xdr:pic>
      <xdr:nvPicPr>
        <xdr:cNvPr id="0" name="image230.gif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542925</xdr:colOff>
      <xdr:row>488</xdr:row>
      <xdr:rowOff>28575</xdr:rowOff>
    </xdr:from>
    <xdr:ext cx="933450" cy="1219200"/>
    <xdr:pic>
      <xdr:nvPicPr>
        <xdr:cNvPr id="0" name="image254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400050</xdr:colOff>
      <xdr:row>487</xdr:row>
      <xdr:rowOff>190500</xdr:rowOff>
    </xdr:from>
    <xdr:ext cx="1219200" cy="1219200"/>
    <xdr:pic>
      <xdr:nvPicPr>
        <xdr:cNvPr id="0" name="image301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507</xdr:row>
      <xdr:rowOff>28575</xdr:rowOff>
    </xdr:from>
    <xdr:ext cx="1524000" cy="1524000"/>
    <xdr:pic>
      <xdr:nvPicPr>
        <xdr:cNvPr id="0" name="image228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507</xdr:row>
      <xdr:rowOff>47625</xdr:rowOff>
    </xdr:from>
    <xdr:ext cx="1028700" cy="1133475"/>
    <xdr:pic>
      <xdr:nvPicPr>
        <xdr:cNvPr id="0" name="image283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266700</xdr:colOff>
      <xdr:row>506</xdr:row>
      <xdr:rowOff>104775</xdr:rowOff>
    </xdr:from>
    <xdr:ext cx="1381125" cy="1381125"/>
    <xdr:pic>
      <xdr:nvPicPr>
        <xdr:cNvPr id="0" name="image234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247650</xdr:colOff>
      <xdr:row>521</xdr:row>
      <xdr:rowOff>171450</xdr:rowOff>
    </xdr:from>
    <xdr:ext cx="1447800" cy="1447800"/>
    <xdr:pic>
      <xdr:nvPicPr>
        <xdr:cNvPr id="0" name="image238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522</xdr:row>
      <xdr:rowOff>66675</xdr:rowOff>
    </xdr:from>
    <xdr:ext cx="1323975" cy="1295400"/>
    <xdr:pic>
      <xdr:nvPicPr>
        <xdr:cNvPr id="0" name="image240.png" title="Image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371475</xdr:colOff>
      <xdr:row>522</xdr:row>
      <xdr:rowOff>142875</xdr:rowOff>
    </xdr:from>
    <xdr:ext cx="1104900" cy="1085850"/>
    <xdr:pic>
      <xdr:nvPicPr>
        <xdr:cNvPr id="0" name="image235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66</xdr:row>
      <xdr:rowOff>28575</xdr:rowOff>
    </xdr:from>
    <xdr:ext cx="1524000" cy="1524000"/>
    <xdr:pic>
      <xdr:nvPicPr>
        <xdr:cNvPr id="0" name="image259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781050" cy="152400"/>
    <xdr:pic>
      <xdr:nvPicPr>
        <xdr:cNvPr id="0" name="image91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</xdr:row>
      <xdr:rowOff>0</xdr:rowOff>
    </xdr:from>
    <xdr:ext cx="781050" cy="152400"/>
    <xdr:pic>
      <xdr:nvPicPr>
        <xdr:cNvPr id="0" name="image58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781050" cy="152400"/>
    <xdr:pic>
      <xdr:nvPicPr>
        <xdr:cNvPr id="0" name="image10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29</xdr:row>
      <xdr:rowOff>0</xdr:rowOff>
    </xdr:from>
    <xdr:ext cx="781050" cy="152400"/>
    <xdr:pic>
      <xdr:nvPicPr>
        <xdr:cNvPr id="0" name="image58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781050" cy="152400"/>
    <xdr:pic>
      <xdr:nvPicPr>
        <xdr:cNvPr id="0" name="image77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48</xdr:row>
      <xdr:rowOff>0</xdr:rowOff>
    </xdr:from>
    <xdr:ext cx="781050" cy="152400"/>
    <xdr:pic>
      <xdr:nvPicPr>
        <xdr:cNvPr id="0" name="image58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56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57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70</xdr:row>
      <xdr:rowOff>0</xdr:rowOff>
    </xdr:from>
    <xdr:ext cx="781050" cy="152400"/>
    <xdr:pic>
      <xdr:nvPicPr>
        <xdr:cNvPr id="0" name="image78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70</xdr:row>
      <xdr:rowOff>0</xdr:rowOff>
    </xdr:from>
    <xdr:ext cx="781050" cy="152400"/>
    <xdr:pic>
      <xdr:nvPicPr>
        <xdr:cNvPr id="0" name="image4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70</xdr:row>
      <xdr:rowOff>0</xdr:rowOff>
    </xdr:from>
    <xdr:ext cx="781050" cy="152400"/>
    <xdr:pic>
      <xdr:nvPicPr>
        <xdr:cNvPr id="0" name="image91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71</xdr:row>
      <xdr:rowOff>0</xdr:rowOff>
    </xdr:from>
    <xdr:ext cx="781050" cy="152400"/>
    <xdr:pic>
      <xdr:nvPicPr>
        <xdr:cNvPr id="0" name="image58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71</xdr:row>
      <xdr:rowOff>0</xdr:rowOff>
    </xdr:from>
    <xdr:ext cx="781050" cy="152400"/>
    <xdr:pic>
      <xdr:nvPicPr>
        <xdr:cNvPr id="0" name="image59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71</xdr:row>
      <xdr:rowOff>0</xdr:rowOff>
    </xdr:from>
    <xdr:ext cx="781050" cy="152400"/>
    <xdr:pic>
      <xdr:nvPicPr>
        <xdr:cNvPr id="0" name="image68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76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77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77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78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78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79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79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88</xdr:row>
      <xdr:rowOff>0</xdr:rowOff>
    </xdr:from>
    <xdr:ext cx="781050" cy="152400"/>
    <xdr:pic>
      <xdr:nvPicPr>
        <xdr:cNvPr id="0" name="image77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88</xdr:row>
      <xdr:rowOff>0</xdr:rowOff>
    </xdr:from>
    <xdr:ext cx="781050" cy="152400"/>
    <xdr:pic>
      <xdr:nvPicPr>
        <xdr:cNvPr id="0" name="image78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88</xdr:row>
      <xdr:rowOff>0</xdr:rowOff>
    </xdr:from>
    <xdr:ext cx="781050" cy="152400"/>
    <xdr:pic>
      <xdr:nvPicPr>
        <xdr:cNvPr id="0" name="image91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89</xdr:row>
      <xdr:rowOff>0</xdr:rowOff>
    </xdr:from>
    <xdr:ext cx="781050" cy="152400"/>
    <xdr:pic>
      <xdr:nvPicPr>
        <xdr:cNvPr id="0" name="image51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95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96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97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106</xdr:row>
      <xdr:rowOff>0</xdr:rowOff>
    </xdr:from>
    <xdr:ext cx="781050" cy="152400"/>
    <xdr:pic>
      <xdr:nvPicPr>
        <xdr:cNvPr id="0" name="image75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106</xdr:row>
      <xdr:rowOff>0</xdr:rowOff>
    </xdr:from>
    <xdr:ext cx="781050" cy="152400"/>
    <xdr:pic>
      <xdr:nvPicPr>
        <xdr:cNvPr id="0" name="image91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106</xdr:row>
      <xdr:rowOff>0</xdr:rowOff>
    </xdr:from>
    <xdr:ext cx="781050" cy="152400"/>
    <xdr:pic>
      <xdr:nvPicPr>
        <xdr:cNvPr id="0" name="image78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107</xdr:row>
      <xdr:rowOff>0</xdr:rowOff>
    </xdr:from>
    <xdr:ext cx="781050" cy="152400"/>
    <xdr:pic>
      <xdr:nvPicPr>
        <xdr:cNvPr id="0" name="image51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112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112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113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113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114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114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115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127</xdr:row>
      <xdr:rowOff>0</xdr:rowOff>
    </xdr:from>
    <xdr:ext cx="781050" cy="152400"/>
    <xdr:pic>
      <xdr:nvPicPr>
        <xdr:cNvPr id="0" name="image78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127</xdr:row>
      <xdr:rowOff>0</xdr:rowOff>
    </xdr:from>
    <xdr:ext cx="781050" cy="152400"/>
    <xdr:pic>
      <xdr:nvPicPr>
        <xdr:cNvPr id="0" name="image91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127</xdr:row>
      <xdr:rowOff>0</xdr:rowOff>
    </xdr:from>
    <xdr:ext cx="781050" cy="152400"/>
    <xdr:pic>
      <xdr:nvPicPr>
        <xdr:cNvPr id="0" name="image10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128</xdr:row>
      <xdr:rowOff>0</xdr:rowOff>
    </xdr:from>
    <xdr:ext cx="781050" cy="152400"/>
    <xdr:pic>
      <xdr:nvPicPr>
        <xdr:cNvPr id="0" name="image51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128</xdr:row>
      <xdr:rowOff>0</xdr:rowOff>
    </xdr:from>
    <xdr:ext cx="781050" cy="152400"/>
    <xdr:pic>
      <xdr:nvPicPr>
        <xdr:cNvPr id="0" name="image68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133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133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134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134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135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135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136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142</xdr:row>
      <xdr:rowOff>0</xdr:rowOff>
    </xdr:from>
    <xdr:ext cx="781050" cy="152400"/>
    <xdr:pic>
      <xdr:nvPicPr>
        <xdr:cNvPr id="0" name="image77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143</xdr:row>
      <xdr:rowOff>0</xdr:rowOff>
    </xdr:from>
    <xdr:ext cx="781050" cy="152400"/>
    <xdr:pic>
      <xdr:nvPicPr>
        <xdr:cNvPr id="0" name="image58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148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150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151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161</xdr:row>
      <xdr:rowOff>0</xdr:rowOff>
    </xdr:from>
    <xdr:ext cx="781050" cy="152400"/>
    <xdr:pic>
      <xdr:nvPicPr>
        <xdr:cNvPr id="0" name="image5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161</xdr:row>
      <xdr:rowOff>0</xdr:rowOff>
    </xdr:from>
    <xdr:ext cx="781050" cy="152400"/>
    <xdr:pic>
      <xdr:nvPicPr>
        <xdr:cNvPr id="0" name="image10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161</xdr:row>
      <xdr:rowOff>0</xdr:rowOff>
    </xdr:from>
    <xdr:ext cx="781050" cy="152400"/>
    <xdr:pic>
      <xdr:nvPicPr>
        <xdr:cNvPr id="0" name="image77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162</xdr:row>
      <xdr:rowOff>0</xdr:rowOff>
    </xdr:from>
    <xdr:ext cx="781050" cy="152400"/>
    <xdr:pic>
      <xdr:nvPicPr>
        <xdr:cNvPr id="0" name="image62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162</xdr:row>
      <xdr:rowOff>0</xdr:rowOff>
    </xdr:from>
    <xdr:ext cx="781050" cy="152400"/>
    <xdr:pic>
      <xdr:nvPicPr>
        <xdr:cNvPr id="0" name="image82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167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167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168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168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168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169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170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176</xdr:row>
      <xdr:rowOff>0</xdr:rowOff>
    </xdr:from>
    <xdr:ext cx="781050" cy="152400"/>
    <xdr:pic>
      <xdr:nvPicPr>
        <xdr:cNvPr id="0" name="image91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177</xdr:row>
      <xdr:rowOff>0</xdr:rowOff>
    </xdr:from>
    <xdr:ext cx="781050" cy="152400"/>
    <xdr:pic>
      <xdr:nvPicPr>
        <xdr:cNvPr id="0" name="image4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185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195</xdr:row>
      <xdr:rowOff>0</xdr:rowOff>
    </xdr:from>
    <xdr:ext cx="781050" cy="152400"/>
    <xdr:pic>
      <xdr:nvPicPr>
        <xdr:cNvPr id="0" name="image7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195</xdr:row>
      <xdr:rowOff>0</xdr:rowOff>
    </xdr:from>
    <xdr:ext cx="781050" cy="152400"/>
    <xdr:pic>
      <xdr:nvPicPr>
        <xdr:cNvPr id="0" name="image77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195</xdr:row>
      <xdr:rowOff>0</xdr:rowOff>
    </xdr:from>
    <xdr:ext cx="781050" cy="152400"/>
    <xdr:pic>
      <xdr:nvPicPr>
        <xdr:cNvPr id="0" name="image91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196</xdr:row>
      <xdr:rowOff>0</xdr:rowOff>
    </xdr:from>
    <xdr:ext cx="781050" cy="152400"/>
    <xdr:pic>
      <xdr:nvPicPr>
        <xdr:cNvPr id="0" name="image82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196</xdr:row>
      <xdr:rowOff>0</xdr:rowOff>
    </xdr:from>
    <xdr:ext cx="781050" cy="152400"/>
    <xdr:pic>
      <xdr:nvPicPr>
        <xdr:cNvPr id="0" name="image75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201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201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202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202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203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203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204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210</xdr:row>
      <xdr:rowOff>0</xdr:rowOff>
    </xdr:from>
    <xdr:ext cx="781050" cy="152400"/>
    <xdr:pic>
      <xdr:nvPicPr>
        <xdr:cNvPr id="0" name="image10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211</xdr:row>
      <xdr:rowOff>0</xdr:rowOff>
    </xdr:from>
    <xdr:ext cx="781050" cy="152400"/>
    <xdr:pic>
      <xdr:nvPicPr>
        <xdr:cNvPr id="0" name="image79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216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217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218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219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232</xdr:row>
      <xdr:rowOff>0</xdr:rowOff>
    </xdr:from>
    <xdr:ext cx="781050" cy="152400"/>
    <xdr:pic>
      <xdr:nvPicPr>
        <xdr:cNvPr id="0" name="image83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232</xdr:row>
      <xdr:rowOff>0</xdr:rowOff>
    </xdr:from>
    <xdr:ext cx="781050" cy="152400"/>
    <xdr:pic>
      <xdr:nvPicPr>
        <xdr:cNvPr id="0" name="image86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232</xdr:row>
      <xdr:rowOff>0</xdr:rowOff>
    </xdr:from>
    <xdr:ext cx="781050" cy="152400"/>
    <xdr:pic>
      <xdr:nvPicPr>
        <xdr:cNvPr id="0" name="image10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233</xdr:row>
      <xdr:rowOff>0</xdr:rowOff>
    </xdr:from>
    <xdr:ext cx="781050" cy="152400"/>
    <xdr:pic>
      <xdr:nvPicPr>
        <xdr:cNvPr id="0" name="image58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238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239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240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241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241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248</xdr:row>
      <xdr:rowOff>0</xdr:rowOff>
    </xdr:from>
    <xdr:ext cx="781050" cy="152400"/>
    <xdr:pic>
      <xdr:nvPicPr>
        <xdr:cNvPr id="0" name="image68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248</xdr:row>
      <xdr:rowOff>0</xdr:rowOff>
    </xdr:from>
    <xdr:ext cx="781050" cy="152400"/>
    <xdr:pic>
      <xdr:nvPicPr>
        <xdr:cNvPr id="0" name="image7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249</xdr:row>
      <xdr:rowOff>0</xdr:rowOff>
    </xdr:from>
    <xdr:ext cx="781050" cy="152400"/>
    <xdr:pic>
      <xdr:nvPicPr>
        <xdr:cNvPr id="0" name="image51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249</xdr:row>
      <xdr:rowOff>0</xdr:rowOff>
    </xdr:from>
    <xdr:ext cx="781050" cy="152400"/>
    <xdr:pic>
      <xdr:nvPicPr>
        <xdr:cNvPr id="0" name="image4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254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255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255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257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267</xdr:row>
      <xdr:rowOff>0</xdr:rowOff>
    </xdr:from>
    <xdr:ext cx="781050" cy="152400"/>
    <xdr:pic>
      <xdr:nvPicPr>
        <xdr:cNvPr id="0" name="image5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267</xdr:row>
      <xdr:rowOff>0</xdr:rowOff>
    </xdr:from>
    <xdr:ext cx="781050" cy="152400"/>
    <xdr:pic>
      <xdr:nvPicPr>
        <xdr:cNvPr id="0" name="image59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267</xdr:row>
      <xdr:rowOff>0</xdr:rowOff>
    </xdr:from>
    <xdr:ext cx="781050" cy="152400"/>
    <xdr:pic>
      <xdr:nvPicPr>
        <xdr:cNvPr id="0" name="image75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268</xdr:row>
      <xdr:rowOff>0</xdr:rowOff>
    </xdr:from>
    <xdr:ext cx="781050" cy="152400"/>
    <xdr:pic>
      <xdr:nvPicPr>
        <xdr:cNvPr id="0" name="image68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268</xdr:row>
      <xdr:rowOff>0</xdr:rowOff>
    </xdr:from>
    <xdr:ext cx="781050" cy="152400"/>
    <xdr:pic>
      <xdr:nvPicPr>
        <xdr:cNvPr id="0" name="image7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268</xdr:row>
      <xdr:rowOff>0</xdr:rowOff>
    </xdr:from>
    <xdr:ext cx="781050" cy="152400"/>
    <xdr:pic>
      <xdr:nvPicPr>
        <xdr:cNvPr id="0" name="image73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273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273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273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274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274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275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275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276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282</xdr:row>
      <xdr:rowOff>0</xdr:rowOff>
    </xdr:from>
    <xdr:ext cx="781050" cy="152400"/>
    <xdr:pic>
      <xdr:nvPicPr>
        <xdr:cNvPr id="0" name="image10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282</xdr:row>
      <xdr:rowOff>0</xdr:rowOff>
    </xdr:from>
    <xdr:ext cx="781050" cy="152400"/>
    <xdr:pic>
      <xdr:nvPicPr>
        <xdr:cNvPr id="0" name="image83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283</xdr:row>
      <xdr:rowOff>0</xdr:rowOff>
    </xdr:from>
    <xdr:ext cx="781050" cy="152400"/>
    <xdr:pic>
      <xdr:nvPicPr>
        <xdr:cNvPr id="0" name="image79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283</xdr:row>
      <xdr:rowOff>0</xdr:rowOff>
    </xdr:from>
    <xdr:ext cx="781050" cy="152400"/>
    <xdr:pic>
      <xdr:nvPicPr>
        <xdr:cNvPr id="0" name="image51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288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291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291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301</xdr:row>
      <xdr:rowOff>0</xdr:rowOff>
    </xdr:from>
    <xdr:ext cx="781050" cy="152400"/>
    <xdr:pic>
      <xdr:nvPicPr>
        <xdr:cNvPr id="0" name="image83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301</xdr:row>
      <xdr:rowOff>0</xdr:rowOff>
    </xdr:from>
    <xdr:ext cx="781050" cy="152400"/>
    <xdr:pic>
      <xdr:nvPicPr>
        <xdr:cNvPr id="0" name="image4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301</xdr:row>
      <xdr:rowOff>0</xdr:rowOff>
    </xdr:from>
    <xdr:ext cx="781050" cy="152400"/>
    <xdr:pic>
      <xdr:nvPicPr>
        <xdr:cNvPr id="0" name="image77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302</xdr:row>
      <xdr:rowOff>0</xdr:rowOff>
    </xdr:from>
    <xdr:ext cx="781050" cy="152400"/>
    <xdr:pic>
      <xdr:nvPicPr>
        <xdr:cNvPr id="0" name="image51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302</xdr:row>
      <xdr:rowOff>0</xdr:rowOff>
    </xdr:from>
    <xdr:ext cx="781050" cy="152400"/>
    <xdr:pic>
      <xdr:nvPicPr>
        <xdr:cNvPr id="0" name="image83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307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308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309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310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310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316</xdr:row>
      <xdr:rowOff>0</xdr:rowOff>
    </xdr:from>
    <xdr:ext cx="781050" cy="152400"/>
    <xdr:pic>
      <xdr:nvPicPr>
        <xdr:cNvPr id="0" name="image82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316</xdr:row>
      <xdr:rowOff>0</xdr:rowOff>
    </xdr:from>
    <xdr:ext cx="781050" cy="152400"/>
    <xdr:pic>
      <xdr:nvPicPr>
        <xdr:cNvPr id="0" name="image59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317</xdr:row>
      <xdr:rowOff>0</xdr:rowOff>
    </xdr:from>
    <xdr:ext cx="781050" cy="152400"/>
    <xdr:pic>
      <xdr:nvPicPr>
        <xdr:cNvPr id="0" name="image68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317</xdr:row>
      <xdr:rowOff>0</xdr:rowOff>
    </xdr:from>
    <xdr:ext cx="781050" cy="152400"/>
    <xdr:pic>
      <xdr:nvPicPr>
        <xdr:cNvPr id="0" name="image79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322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323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323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324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325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338</xdr:row>
      <xdr:rowOff>0</xdr:rowOff>
    </xdr:from>
    <xdr:ext cx="781050" cy="152400"/>
    <xdr:pic>
      <xdr:nvPicPr>
        <xdr:cNvPr id="0" name="image75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338</xdr:row>
      <xdr:rowOff>0</xdr:rowOff>
    </xdr:from>
    <xdr:ext cx="781050" cy="152400"/>
    <xdr:pic>
      <xdr:nvPicPr>
        <xdr:cNvPr id="0" name="image51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338</xdr:row>
      <xdr:rowOff>0</xdr:rowOff>
    </xdr:from>
    <xdr:ext cx="781050" cy="152400"/>
    <xdr:pic>
      <xdr:nvPicPr>
        <xdr:cNvPr id="0" name="image4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344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345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346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346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347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353</xdr:row>
      <xdr:rowOff>0</xdr:rowOff>
    </xdr:from>
    <xdr:ext cx="781050" cy="152400"/>
    <xdr:pic>
      <xdr:nvPicPr>
        <xdr:cNvPr id="0" name="image10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353</xdr:row>
      <xdr:rowOff>0</xdr:rowOff>
    </xdr:from>
    <xdr:ext cx="781050" cy="152400"/>
    <xdr:pic>
      <xdr:nvPicPr>
        <xdr:cNvPr id="0" name="image73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353</xdr:row>
      <xdr:rowOff>0</xdr:rowOff>
    </xdr:from>
    <xdr:ext cx="781050" cy="152400"/>
    <xdr:pic>
      <xdr:nvPicPr>
        <xdr:cNvPr id="0" name="image83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359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359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360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360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361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362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362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372</xdr:row>
      <xdr:rowOff>0</xdr:rowOff>
    </xdr:from>
    <xdr:ext cx="781050" cy="152400"/>
    <xdr:pic>
      <xdr:nvPicPr>
        <xdr:cNvPr id="0" name="image82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372</xdr:row>
      <xdr:rowOff>0</xdr:rowOff>
    </xdr:from>
    <xdr:ext cx="781050" cy="152400"/>
    <xdr:pic>
      <xdr:nvPicPr>
        <xdr:cNvPr id="0" name="image59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372</xdr:row>
      <xdr:rowOff>0</xdr:rowOff>
    </xdr:from>
    <xdr:ext cx="781050" cy="152400"/>
    <xdr:pic>
      <xdr:nvPicPr>
        <xdr:cNvPr id="0" name="image91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378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378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378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379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380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380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381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381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381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387</xdr:row>
      <xdr:rowOff>0</xdr:rowOff>
    </xdr:from>
    <xdr:ext cx="781050" cy="152400"/>
    <xdr:pic>
      <xdr:nvPicPr>
        <xdr:cNvPr id="0" name="image78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387</xdr:row>
      <xdr:rowOff>0</xdr:rowOff>
    </xdr:from>
    <xdr:ext cx="781050" cy="152400"/>
    <xdr:pic>
      <xdr:nvPicPr>
        <xdr:cNvPr id="0" name="image68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387</xdr:row>
      <xdr:rowOff>0</xdr:rowOff>
    </xdr:from>
    <xdr:ext cx="781050" cy="152400"/>
    <xdr:pic>
      <xdr:nvPicPr>
        <xdr:cNvPr id="0" name="image7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393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393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395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395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396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406</xdr:row>
      <xdr:rowOff>0</xdr:rowOff>
    </xdr:from>
    <xdr:ext cx="781050" cy="152400"/>
    <xdr:pic>
      <xdr:nvPicPr>
        <xdr:cNvPr id="0" name="image77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406</xdr:row>
      <xdr:rowOff>0</xdr:rowOff>
    </xdr:from>
    <xdr:ext cx="781050" cy="152400"/>
    <xdr:pic>
      <xdr:nvPicPr>
        <xdr:cNvPr id="0" name="image79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406</xdr:row>
      <xdr:rowOff>0</xdr:rowOff>
    </xdr:from>
    <xdr:ext cx="781050" cy="152400"/>
    <xdr:pic>
      <xdr:nvPicPr>
        <xdr:cNvPr id="0" name="image58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412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412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413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413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414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415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415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421</xdr:row>
      <xdr:rowOff>0</xdr:rowOff>
    </xdr:from>
    <xdr:ext cx="781050" cy="152400"/>
    <xdr:pic>
      <xdr:nvPicPr>
        <xdr:cNvPr id="0" name="image62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421</xdr:row>
      <xdr:rowOff>0</xdr:rowOff>
    </xdr:from>
    <xdr:ext cx="781050" cy="152400"/>
    <xdr:pic>
      <xdr:nvPicPr>
        <xdr:cNvPr id="0" name="image86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421</xdr:row>
      <xdr:rowOff>0</xdr:rowOff>
    </xdr:from>
    <xdr:ext cx="781050" cy="152400"/>
    <xdr:pic>
      <xdr:nvPicPr>
        <xdr:cNvPr id="0" name="image5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427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427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428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428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429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429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429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430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430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443</xdr:row>
      <xdr:rowOff>0</xdr:rowOff>
    </xdr:from>
    <xdr:ext cx="781050" cy="152400"/>
    <xdr:pic>
      <xdr:nvPicPr>
        <xdr:cNvPr id="0" name="image59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443</xdr:row>
      <xdr:rowOff>0</xdr:rowOff>
    </xdr:from>
    <xdr:ext cx="781050" cy="152400"/>
    <xdr:pic>
      <xdr:nvPicPr>
        <xdr:cNvPr id="0" name="image4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443</xdr:row>
      <xdr:rowOff>0</xdr:rowOff>
    </xdr:from>
    <xdr:ext cx="781050" cy="152400"/>
    <xdr:pic>
      <xdr:nvPicPr>
        <xdr:cNvPr id="0" name="image59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444</xdr:row>
      <xdr:rowOff>0</xdr:rowOff>
    </xdr:from>
    <xdr:ext cx="781050" cy="152400"/>
    <xdr:pic>
      <xdr:nvPicPr>
        <xdr:cNvPr id="0" name="image47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444</xdr:row>
      <xdr:rowOff>0</xdr:rowOff>
    </xdr:from>
    <xdr:ext cx="781050" cy="152400"/>
    <xdr:pic>
      <xdr:nvPicPr>
        <xdr:cNvPr id="0" name="image5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444</xdr:row>
      <xdr:rowOff>0</xdr:rowOff>
    </xdr:from>
    <xdr:ext cx="781050" cy="152400"/>
    <xdr:pic>
      <xdr:nvPicPr>
        <xdr:cNvPr id="0" name="image51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449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449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450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451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452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458</xdr:row>
      <xdr:rowOff>0</xdr:rowOff>
    </xdr:from>
    <xdr:ext cx="781050" cy="152400"/>
    <xdr:pic>
      <xdr:nvPicPr>
        <xdr:cNvPr id="0" name="image7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458</xdr:row>
      <xdr:rowOff>0</xdr:rowOff>
    </xdr:from>
    <xdr:ext cx="781050" cy="152400"/>
    <xdr:pic>
      <xdr:nvPicPr>
        <xdr:cNvPr id="0" name="image77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458</xdr:row>
      <xdr:rowOff>0</xdr:rowOff>
    </xdr:from>
    <xdr:ext cx="781050" cy="152400"/>
    <xdr:pic>
      <xdr:nvPicPr>
        <xdr:cNvPr id="0" name="image91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459</xdr:row>
      <xdr:rowOff>0</xdr:rowOff>
    </xdr:from>
    <xdr:ext cx="781050" cy="152400"/>
    <xdr:pic>
      <xdr:nvPicPr>
        <xdr:cNvPr id="0" name="image82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459</xdr:row>
      <xdr:rowOff>0</xdr:rowOff>
    </xdr:from>
    <xdr:ext cx="781050" cy="152400"/>
    <xdr:pic>
      <xdr:nvPicPr>
        <xdr:cNvPr id="0" name="image59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464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465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465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466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467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467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467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477</xdr:row>
      <xdr:rowOff>0</xdr:rowOff>
    </xdr:from>
    <xdr:ext cx="781050" cy="152400"/>
    <xdr:pic>
      <xdr:nvPicPr>
        <xdr:cNvPr id="0" name="image91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477</xdr:row>
      <xdr:rowOff>0</xdr:rowOff>
    </xdr:from>
    <xdr:ext cx="781050" cy="152400"/>
    <xdr:pic>
      <xdr:nvPicPr>
        <xdr:cNvPr id="0" name="image75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477</xdr:row>
      <xdr:rowOff>0</xdr:rowOff>
    </xdr:from>
    <xdr:ext cx="781050" cy="152400"/>
    <xdr:pic>
      <xdr:nvPicPr>
        <xdr:cNvPr id="0" name="image78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478</xdr:row>
      <xdr:rowOff>0</xdr:rowOff>
    </xdr:from>
    <xdr:ext cx="781050" cy="152400"/>
    <xdr:pic>
      <xdr:nvPicPr>
        <xdr:cNvPr id="0" name="image62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478</xdr:row>
      <xdr:rowOff>0</xdr:rowOff>
    </xdr:from>
    <xdr:ext cx="781050" cy="152400"/>
    <xdr:pic>
      <xdr:nvPicPr>
        <xdr:cNvPr id="0" name="image59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483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483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484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485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485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486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486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486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492</xdr:row>
      <xdr:rowOff>0</xdr:rowOff>
    </xdr:from>
    <xdr:ext cx="781050" cy="152400"/>
    <xdr:pic>
      <xdr:nvPicPr>
        <xdr:cNvPr id="0" name="image10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492</xdr:row>
      <xdr:rowOff>0</xdr:rowOff>
    </xdr:from>
    <xdr:ext cx="781050" cy="152400"/>
    <xdr:pic>
      <xdr:nvPicPr>
        <xdr:cNvPr id="0" name="image77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492</xdr:row>
      <xdr:rowOff>0</xdr:rowOff>
    </xdr:from>
    <xdr:ext cx="781050" cy="152400"/>
    <xdr:pic>
      <xdr:nvPicPr>
        <xdr:cNvPr id="0" name="image57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493</xdr:row>
      <xdr:rowOff>0</xdr:rowOff>
    </xdr:from>
    <xdr:ext cx="781050" cy="152400"/>
    <xdr:pic>
      <xdr:nvPicPr>
        <xdr:cNvPr id="0" name="image79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493</xdr:row>
      <xdr:rowOff>0</xdr:rowOff>
    </xdr:from>
    <xdr:ext cx="781050" cy="152400"/>
    <xdr:pic>
      <xdr:nvPicPr>
        <xdr:cNvPr id="0" name="image86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493</xdr:row>
      <xdr:rowOff>0</xdr:rowOff>
    </xdr:from>
    <xdr:ext cx="781050" cy="152400"/>
    <xdr:pic>
      <xdr:nvPicPr>
        <xdr:cNvPr id="0" name="image75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498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498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499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500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500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501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511</xdr:row>
      <xdr:rowOff>0</xdr:rowOff>
    </xdr:from>
    <xdr:ext cx="781050" cy="152400"/>
    <xdr:pic>
      <xdr:nvPicPr>
        <xdr:cNvPr id="0" name="image10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511</xdr:row>
      <xdr:rowOff>0</xdr:rowOff>
    </xdr:from>
    <xdr:ext cx="781050" cy="152400"/>
    <xdr:pic>
      <xdr:nvPicPr>
        <xdr:cNvPr id="0" name="image77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511</xdr:row>
      <xdr:rowOff>0</xdr:rowOff>
    </xdr:from>
    <xdr:ext cx="781050" cy="152400"/>
    <xdr:pic>
      <xdr:nvPicPr>
        <xdr:cNvPr id="0" name="image91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512</xdr:row>
      <xdr:rowOff>0</xdr:rowOff>
    </xdr:from>
    <xdr:ext cx="781050" cy="152400"/>
    <xdr:pic>
      <xdr:nvPicPr>
        <xdr:cNvPr id="0" name="image7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512</xdr:row>
      <xdr:rowOff>0</xdr:rowOff>
    </xdr:from>
    <xdr:ext cx="781050" cy="152400"/>
    <xdr:pic>
      <xdr:nvPicPr>
        <xdr:cNvPr id="0" name="image82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512</xdr:row>
      <xdr:rowOff>0</xdr:rowOff>
    </xdr:from>
    <xdr:ext cx="781050" cy="152400"/>
    <xdr:pic>
      <xdr:nvPicPr>
        <xdr:cNvPr id="0" name="image68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517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517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518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518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518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519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519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519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520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520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526</xdr:row>
      <xdr:rowOff>0</xdr:rowOff>
    </xdr:from>
    <xdr:ext cx="781050" cy="152400"/>
    <xdr:pic>
      <xdr:nvPicPr>
        <xdr:cNvPr id="0" name="image86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526</xdr:row>
      <xdr:rowOff>0</xdr:rowOff>
    </xdr:from>
    <xdr:ext cx="781050" cy="152400"/>
    <xdr:pic>
      <xdr:nvPicPr>
        <xdr:cNvPr id="0" name="image58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526</xdr:row>
      <xdr:rowOff>0</xdr:rowOff>
    </xdr:from>
    <xdr:ext cx="781050" cy="152400"/>
    <xdr:pic>
      <xdr:nvPicPr>
        <xdr:cNvPr id="0" name="image79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527</xdr:row>
      <xdr:rowOff>0</xdr:rowOff>
    </xdr:from>
    <xdr:ext cx="781050" cy="152400"/>
    <xdr:pic>
      <xdr:nvPicPr>
        <xdr:cNvPr id="0" name="image51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533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533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534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535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535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536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536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536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</xdr:row>
      <xdr:rowOff>133350</xdr:rowOff>
    </xdr:from>
    <xdr:ext cx="781050" cy="781050"/>
    <xdr:pic>
      <xdr:nvPicPr>
        <xdr:cNvPr id="0" name="image1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19</xdr:row>
      <xdr:rowOff>180975</xdr:rowOff>
    </xdr:from>
    <xdr:ext cx="781050" cy="781050"/>
    <xdr:pic>
      <xdr:nvPicPr>
        <xdr:cNvPr id="0" name="image1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2</xdr:row>
      <xdr:rowOff>95250</xdr:rowOff>
    </xdr:from>
    <xdr:ext cx="1219200" cy="1219200"/>
    <xdr:pic>
      <xdr:nvPicPr>
        <xdr:cNvPr id="0" name="image2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371475</xdr:colOff>
      <xdr:row>20</xdr:row>
      <xdr:rowOff>76200</xdr:rowOff>
    </xdr:from>
    <xdr:ext cx="1219200" cy="1219200"/>
    <xdr:pic>
      <xdr:nvPicPr>
        <xdr:cNvPr id="0" name="image27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638175</xdr:colOff>
      <xdr:row>22</xdr:row>
      <xdr:rowOff>57150</xdr:rowOff>
    </xdr:from>
    <xdr:ext cx="828675" cy="828675"/>
    <xdr:pic>
      <xdr:nvPicPr>
        <xdr:cNvPr id="0" name="image25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22</xdr:row>
      <xdr:rowOff>133350</xdr:rowOff>
    </xdr:from>
    <xdr:ext cx="876300" cy="876300"/>
    <xdr:pic>
      <xdr:nvPicPr>
        <xdr:cNvPr id="0" name="image23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37</xdr:row>
      <xdr:rowOff>152400</xdr:rowOff>
    </xdr:from>
    <xdr:ext cx="781050" cy="781050"/>
    <xdr:pic>
      <xdr:nvPicPr>
        <xdr:cNvPr id="0" name="image23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52</xdr:row>
      <xdr:rowOff>152400</xdr:rowOff>
    </xdr:from>
    <xdr:ext cx="609600" cy="609600"/>
    <xdr:pic>
      <xdr:nvPicPr>
        <xdr:cNvPr id="0" name="image24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38</xdr:row>
      <xdr:rowOff>104775</xdr:rowOff>
    </xdr:from>
    <xdr:ext cx="1219200" cy="1219200"/>
    <xdr:pic>
      <xdr:nvPicPr>
        <xdr:cNvPr id="0" name="image303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52</xdr:row>
      <xdr:rowOff>76200</xdr:rowOff>
    </xdr:from>
    <xdr:ext cx="1219200" cy="1219200"/>
    <xdr:pic>
      <xdr:nvPicPr>
        <xdr:cNvPr id="0" name="image241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428625</xdr:colOff>
      <xdr:row>40</xdr:row>
      <xdr:rowOff>9525</xdr:rowOff>
    </xdr:from>
    <xdr:ext cx="1219200" cy="1143000"/>
    <xdr:pic>
      <xdr:nvPicPr>
        <xdr:cNvPr id="0" name="image245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361950</xdr:colOff>
      <xdr:row>52</xdr:row>
      <xdr:rowOff>171450</xdr:rowOff>
    </xdr:from>
    <xdr:ext cx="1219200" cy="1219200"/>
    <xdr:pic>
      <xdr:nvPicPr>
        <xdr:cNvPr id="0" name="image246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361950</xdr:colOff>
      <xdr:row>84</xdr:row>
      <xdr:rowOff>142875</xdr:rowOff>
    </xdr:from>
    <xdr:ext cx="1219200" cy="1219200"/>
    <xdr:pic>
      <xdr:nvPicPr>
        <xdr:cNvPr id="0" name="image243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84</xdr:row>
      <xdr:rowOff>142875</xdr:rowOff>
    </xdr:from>
    <xdr:ext cx="1219200" cy="1219200"/>
    <xdr:pic>
      <xdr:nvPicPr>
        <xdr:cNvPr id="0" name="image249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342900</xdr:colOff>
      <xdr:row>71</xdr:row>
      <xdr:rowOff>85725</xdr:rowOff>
    </xdr:from>
    <xdr:ext cx="1219200" cy="1143000"/>
    <xdr:pic>
      <xdr:nvPicPr>
        <xdr:cNvPr id="0" name="image282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428625</xdr:colOff>
      <xdr:row>70</xdr:row>
      <xdr:rowOff>133350</xdr:rowOff>
    </xdr:from>
    <xdr:ext cx="1219200" cy="1219200"/>
    <xdr:pic>
      <xdr:nvPicPr>
        <xdr:cNvPr id="0" name="image251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</xdr:colOff>
      <xdr:row>71</xdr:row>
      <xdr:rowOff>85725</xdr:rowOff>
    </xdr:from>
    <xdr:ext cx="1219200" cy="1143000"/>
    <xdr:pic>
      <xdr:nvPicPr>
        <xdr:cNvPr id="0" name="image247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</xdr:row>
      <xdr:rowOff>200025</xdr:rowOff>
    </xdr:from>
    <xdr:ext cx="609600" cy="609600"/>
    <xdr:pic>
      <xdr:nvPicPr>
        <xdr:cNvPr id="0" name="image134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69</xdr:row>
      <xdr:rowOff>200025</xdr:rowOff>
    </xdr:from>
    <xdr:ext cx="609600" cy="609600"/>
    <xdr:pic>
      <xdr:nvPicPr>
        <xdr:cNvPr id="0" name="image133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103</xdr:row>
      <xdr:rowOff>85725</xdr:rowOff>
    </xdr:from>
    <xdr:ext cx="1219200" cy="1143000"/>
    <xdr:pic>
      <xdr:nvPicPr>
        <xdr:cNvPr id="0" name="image247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428625</xdr:colOff>
      <xdr:row>102</xdr:row>
      <xdr:rowOff>95250</xdr:rowOff>
    </xdr:from>
    <xdr:ext cx="1219200" cy="1219200"/>
    <xdr:pic>
      <xdr:nvPicPr>
        <xdr:cNvPr id="0" name="image289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371475</xdr:colOff>
      <xdr:row>102</xdr:row>
      <xdr:rowOff>95250</xdr:rowOff>
    </xdr:from>
    <xdr:ext cx="1219200" cy="1219200"/>
    <xdr:pic>
      <xdr:nvPicPr>
        <xdr:cNvPr id="0" name="image255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116</xdr:row>
      <xdr:rowOff>104775</xdr:rowOff>
    </xdr:from>
    <xdr:ext cx="1219200" cy="1219200"/>
    <xdr:pic>
      <xdr:nvPicPr>
        <xdr:cNvPr id="0" name="image267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476250</xdr:colOff>
      <xdr:row>116</xdr:row>
      <xdr:rowOff>133350</xdr:rowOff>
    </xdr:from>
    <xdr:ext cx="1219200" cy="1219200"/>
    <xdr:pic>
      <xdr:nvPicPr>
        <xdr:cNvPr id="0" name="image252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101</xdr:row>
      <xdr:rowOff>200025</xdr:rowOff>
    </xdr:from>
    <xdr:ext cx="609600" cy="609600"/>
    <xdr:pic>
      <xdr:nvPicPr>
        <xdr:cNvPr id="0" name="image134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101</xdr:row>
      <xdr:rowOff>200025</xdr:rowOff>
    </xdr:from>
    <xdr:ext cx="609600" cy="609600"/>
    <xdr:pic>
      <xdr:nvPicPr>
        <xdr:cNvPr id="0" name="image133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135</xdr:row>
      <xdr:rowOff>85725</xdr:rowOff>
    </xdr:from>
    <xdr:ext cx="1219200" cy="1143000"/>
    <xdr:pic>
      <xdr:nvPicPr>
        <xdr:cNvPr id="0" name="image247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476250</xdr:colOff>
      <xdr:row>134</xdr:row>
      <xdr:rowOff>57150</xdr:rowOff>
    </xdr:from>
    <xdr:ext cx="1219200" cy="1219200"/>
    <xdr:pic>
      <xdr:nvPicPr>
        <xdr:cNvPr id="0" name="image280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148</xdr:row>
      <xdr:rowOff>142875</xdr:rowOff>
    </xdr:from>
    <xdr:ext cx="1219200" cy="1219200"/>
    <xdr:pic>
      <xdr:nvPicPr>
        <xdr:cNvPr id="0" name="image260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476250</xdr:colOff>
      <xdr:row>148</xdr:row>
      <xdr:rowOff>142875</xdr:rowOff>
    </xdr:from>
    <xdr:ext cx="1219200" cy="1219200"/>
    <xdr:pic>
      <xdr:nvPicPr>
        <xdr:cNvPr id="0" name="image253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542925</xdr:colOff>
      <xdr:row>136</xdr:row>
      <xdr:rowOff>19050</xdr:rowOff>
    </xdr:from>
    <xdr:ext cx="876300" cy="876300"/>
    <xdr:pic>
      <xdr:nvPicPr>
        <xdr:cNvPr id="0" name="image258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133</xdr:row>
      <xdr:rowOff>200025</xdr:rowOff>
    </xdr:from>
    <xdr:ext cx="609600" cy="609600"/>
    <xdr:pic>
      <xdr:nvPicPr>
        <xdr:cNvPr id="0" name="image134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133</xdr:row>
      <xdr:rowOff>200025</xdr:rowOff>
    </xdr:from>
    <xdr:ext cx="609600" cy="609600"/>
    <xdr:pic>
      <xdr:nvPicPr>
        <xdr:cNvPr id="0" name="image133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165</xdr:row>
      <xdr:rowOff>142875</xdr:rowOff>
    </xdr:from>
    <xdr:ext cx="781050" cy="781050"/>
    <xdr:pic>
      <xdr:nvPicPr>
        <xdr:cNvPr id="0" name="image262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</xdr:colOff>
      <xdr:row>166</xdr:row>
      <xdr:rowOff>133350</xdr:rowOff>
    </xdr:from>
    <xdr:ext cx="1219200" cy="1219200"/>
    <xdr:pic>
      <xdr:nvPicPr>
        <xdr:cNvPr id="0" name="image264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695325</xdr:colOff>
      <xdr:row>168</xdr:row>
      <xdr:rowOff>161925</xdr:rowOff>
    </xdr:from>
    <xdr:ext cx="781050" cy="781050"/>
    <xdr:pic>
      <xdr:nvPicPr>
        <xdr:cNvPr id="0" name="image291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180975</xdr:colOff>
      <xdr:row>164</xdr:row>
      <xdr:rowOff>152400</xdr:rowOff>
    </xdr:from>
    <xdr:ext cx="1552575" cy="1543050"/>
    <xdr:pic>
      <xdr:nvPicPr>
        <xdr:cNvPr id="0" name="image261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183</xdr:row>
      <xdr:rowOff>142875</xdr:rowOff>
    </xdr:from>
    <xdr:ext cx="790575" cy="790575"/>
    <xdr:pic>
      <xdr:nvPicPr>
        <xdr:cNvPr id="0" name="image263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</xdr:colOff>
      <xdr:row>184</xdr:row>
      <xdr:rowOff>123825</xdr:rowOff>
    </xdr:from>
    <xdr:ext cx="1219200" cy="1219200"/>
    <xdr:pic>
      <xdr:nvPicPr>
        <xdr:cNvPr id="0" name="image295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428625</xdr:colOff>
      <xdr:row>184</xdr:row>
      <xdr:rowOff>123825</xdr:rowOff>
    </xdr:from>
    <xdr:ext cx="1219200" cy="1219200"/>
    <xdr:pic>
      <xdr:nvPicPr>
        <xdr:cNvPr id="0" name="image269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371475</xdr:colOff>
      <xdr:row>184</xdr:row>
      <xdr:rowOff>123825</xdr:rowOff>
    </xdr:from>
    <xdr:ext cx="1219200" cy="1219200"/>
    <xdr:pic>
      <xdr:nvPicPr>
        <xdr:cNvPr id="0" name="image276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</xdr:colOff>
      <xdr:row>198</xdr:row>
      <xdr:rowOff>66675</xdr:rowOff>
    </xdr:from>
    <xdr:ext cx="1219200" cy="1219200"/>
    <xdr:pic>
      <xdr:nvPicPr>
        <xdr:cNvPr id="0" name="image274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215</xdr:row>
      <xdr:rowOff>133350</xdr:rowOff>
    </xdr:from>
    <xdr:ext cx="790575" cy="790575"/>
    <xdr:pic>
      <xdr:nvPicPr>
        <xdr:cNvPr id="0" name="image265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216</xdr:row>
      <xdr:rowOff>161925</xdr:rowOff>
    </xdr:from>
    <xdr:ext cx="1219200" cy="1219200"/>
    <xdr:pic>
      <xdr:nvPicPr>
        <xdr:cNvPr id="0" name="image268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476250</xdr:colOff>
      <xdr:row>216</xdr:row>
      <xdr:rowOff>161925</xdr:rowOff>
    </xdr:from>
    <xdr:ext cx="1219200" cy="1219200"/>
    <xdr:pic>
      <xdr:nvPicPr>
        <xdr:cNvPr id="0" name="image278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342900</xdr:colOff>
      <xdr:row>216</xdr:row>
      <xdr:rowOff>161925</xdr:rowOff>
    </xdr:from>
    <xdr:ext cx="1219200" cy="1219200"/>
    <xdr:pic>
      <xdr:nvPicPr>
        <xdr:cNvPr id="0" name="image266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233</xdr:row>
      <xdr:rowOff>76200</xdr:rowOff>
    </xdr:from>
    <xdr:ext cx="866775" cy="866775"/>
    <xdr:pic>
      <xdr:nvPicPr>
        <xdr:cNvPr id="0" name="image318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233</xdr:row>
      <xdr:rowOff>19050</xdr:rowOff>
    </xdr:from>
    <xdr:ext cx="1504950" cy="1543050"/>
    <xdr:pic>
      <xdr:nvPicPr>
        <xdr:cNvPr id="0" name="image270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619125</xdr:colOff>
      <xdr:row>236</xdr:row>
      <xdr:rowOff>171450</xdr:rowOff>
    </xdr:from>
    <xdr:ext cx="828675" cy="828675"/>
    <xdr:pic>
      <xdr:nvPicPr>
        <xdr:cNvPr id="0" name="image273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342900</xdr:colOff>
      <xdr:row>233</xdr:row>
      <xdr:rowOff>123825</xdr:rowOff>
    </xdr:from>
    <xdr:ext cx="1409700" cy="1438275"/>
    <xdr:pic>
      <xdr:nvPicPr>
        <xdr:cNvPr id="0" name="image272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</xdr:colOff>
      <xdr:row>249</xdr:row>
      <xdr:rowOff>180975</xdr:rowOff>
    </xdr:from>
    <xdr:ext cx="1219200" cy="1143000"/>
    <xdr:pic>
      <xdr:nvPicPr>
        <xdr:cNvPr id="0" name="image292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265</xdr:row>
      <xdr:rowOff>133350</xdr:rowOff>
    </xdr:from>
    <xdr:ext cx="866775" cy="866775"/>
    <xdr:pic>
      <xdr:nvPicPr>
        <xdr:cNvPr id="0" name="image309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</xdr:colOff>
      <xdr:row>267</xdr:row>
      <xdr:rowOff>114300</xdr:rowOff>
    </xdr:from>
    <xdr:ext cx="1219200" cy="1143000"/>
    <xdr:pic>
      <xdr:nvPicPr>
        <xdr:cNvPr id="0" name="image279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361950</xdr:colOff>
      <xdr:row>266</xdr:row>
      <xdr:rowOff>76200</xdr:rowOff>
    </xdr:from>
    <xdr:ext cx="1219200" cy="1219200"/>
    <xdr:pic>
      <xdr:nvPicPr>
        <xdr:cNvPr id="0" name="image298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552450</xdr:colOff>
      <xdr:row>268</xdr:row>
      <xdr:rowOff>47625</xdr:rowOff>
    </xdr:from>
    <xdr:ext cx="866775" cy="866775"/>
    <xdr:pic>
      <xdr:nvPicPr>
        <xdr:cNvPr id="0" name="image308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280</xdr:row>
      <xdr:rowOff>161925</xdr:rowOff>
    </xdr:from>
    <xdr:ext cx="1219200" cy="1219200"/>
    <xdr:pic>
      <xdr:nvPicPr>
        <xdr:cNvPr id="0" name="image297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419100</xdr:colOff>
      <xdr:row>280</xdr:row>
      <xdr:rowOff>85725</xdr:rowOff>
    </xdr:from>
    <xdr:ext cx="1219200" cy="1219200"/>
    <xdr:pic>
      <xdr:nvPicPr>
        <xdr:cNvPr id="0" name="image302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297</xdr:row>
      <xdr:rowOff>114300</xdr:rowOff>
    </xdr:from>
    <xdr:ext cx="866775" cy="866775"/>
    <xdr:pic>
      <xdr:nvPicPr>
        <xdr:cNvPr id="0" name="image277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</xdr:colOff>
      <xdr:row>298</xdr:row>
      <xdr:rowOff>114300</xdr:rowOff>
    </xdr:from>
    <xdr:ext cx="1219200" cy="1219200"/>
    <xdr:pic>
      <xdr:nvPicPr>
        <xdr:cNvPr id="0" name="image310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476250</xdr:colOff>
      <xdr:row>299</xdr:row>
      <xdr:rowOff>66675</xdr:rowOff>
    </xdr:from>
    <xdr:ext cx="1219200" cy="1143000"/>
    <xdr:pic>
      <xdr:nvPicPr>
        <xdr:cNvPr id="0" name="image281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381000</xdr:colOff>
      <xdr:row>298</xdr:row>
      <xdr:rowOff>114300</xdr:rowOff>
    </xdr:from>
    <xdr:ext cx="1219200" cy="1219200"/>
    <xdr:pic>
      <xdr:nvPicPr>
        <xdr:cNvPr id="0" name="image299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313</xdr:row>
      <xdr:rowOff>114300</xdr:rowOff>
    </xdr:from>
    <xdr:ext cx="1219200" cy="1143000"/>
    <xdr:pic>
      <xdr:nvPicPr>
        <xdr:cNvPr id="0" name="image346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428625</xdr:colOff>
      <xdr:row>312</xdr:row>
      <xdr:rowOff>123825</xdr:rowOff>
    </xdr:from>
    <xdr:ext cx="1219200" cy="1219200"/>
    <xdr:pic>
      <xdr:nvPicPr>
        <xdr:cNvPr id="0" name="image286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361</xdr:row>
      <xdr:rowOff>123825</xdr:rowOff>
    </xdr:from>
    <xdr:ext cx="828675" cy="828675"/>
    <xdr:pic>
      <xdr:nvPicPr>
        <xdr:cNvPr id="0" name="image284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362</xdr:row>
      <xdr:rowOff>114300</xdr:rowOff>
    </xdr:from>
    <xdr:ext cx="1219200" cy="1219200"/>
    <xdr:pic>
      <xdr:nvPicPr>
        <xdr:cNvPr id="0" name="image285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476250</xdr:colOff>
      <xdr:row>362</xdr:row>
      <xdr:rowOff>114300</xdr:rowOff>
    </xdr:from>
    <xdr:ext cx="1219200" cy="1219200"/>
    <xdr:pic>
      <xdr:nvPicPr>
        <xdr:cNvPr id="0" name="image290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342900</xdr:colOff>
      <xdr:row>362</xdr:row>
      <xdr:rowOff>123825</xdr:rowOff>
    </xdr:from>
    <xdr:ext cx="1219200" cy="1219200"/>
    <xdr:pic>
      <xdr:nvPicPr>
        <xdr:cNvPr id="0" name="image288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514350</xdr:colOff>
      <xdr:row>377</xdr:row>
      <xdr:rowOff>85725</xdr:rowOff>
    </xdr:from>
    <xdr:ext cx="1076325" cy="1076325"/>
    <xdr:pic>
      <xdr:nvPicPr>
        <xdr:cNvPr id="0" name="image293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393</xdr:row>
      <xdr:rowOff>180975</xdr:rowOff>
    </xdr:from>
    <xdr:ext cx="771525" cy="771525"/>
    <xdr:pic>
      <xdr:nvPicPr>
        <xdr:cNvPr id="0" name="image67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394</xdr:row>
      <xdr:rowOff>85725</xdr:rowOff>
    </xdr:from>
    <xdr:ext cx="1219200" cy="1219200"/>
    <xdr:pic>
      <xdr:nvPicPr>
        <xdr:cNvPr id="0" name="image2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419100</xdr:colOff>
      <xdr:row>394</xdr:row>
      <xdr:rowOff>133350</xdr:rowOff>
    </xdr:from>
    <xdr:ext cx="1219200" cy="1219200"/>
    <xdr:pic>
      <xdr:nvPicPr>
        <xdr:cNvPr id="0" name="image1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352425</xdr:colOff>
      <xdr:row>394</xdr:row>
      <xdr:rowOff>85725</xdr:rowOff>
    </xdr:from>
    <xdr:ext cx="1219200" cy="1219200"/>
    <xdr:pic>
      <xdr:nvPicPr>
        <xdr:cNvPr id="0" name="image16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408</xdr:row>
      <xdr:rowOff>152400</xdr:rowOff>
    </xdr:from>
    <xdr:ext cx="1219200" cy="1219200"/>
    <xdr:pic>
      <xdr:nvPicPr>
        <xdr:cNvPr id="0" name="image10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410</xdr:row>
      <xdr:rowOff>104775</xdr:rowOff>
    </xdr:from>
    <xdr:ext cx="771525" cy="771525"/>
    <xdr:pic>
      <xdr:nvPicPr>
        <xdr:cNvPr id="0" name="image19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419100</xdr:colOff>
      <xdr:row>2</xdr:row>
      <xdr:rowOff>95250</xdr:rowOff>
    </xdr:from>
    <xdr:ext cx="1219200" cy="1219200"/>
    <xdr:pic>
      <xdr:nvPicPr>
        <xdr:cNvPr id="0" name="image311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329</xdr:row>
      <xdr:rowOff>190500</xdr:rowOff>
    </xdr:from>
    <xdr:ext cx="762000" cy="762000"/>
    <xdr:pic>
      <xdr:nvPicPr>
        <xdr:cNvPr id="0" name="image93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330</xdr:row>
      <xdr:rowOff>152400</xdr:rowOff>
    </xdr:from>
    <xdr:ext cx="1219200" cy="1219200"/>
    <xdr:pic>
      <xdr:nvPicPr>
        <xdr:cNvPr id="0" name="image96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344</xdr:row>
      <xdr:rowOff>95250</xdr:rowOff>
    </xdr:from>
    <xdr:ext cx="1219200" cy="1219200"/>
    <xdr:pic>
      <xdr:nvPicPr>
        <xdr:cNvPr id="0" name="image116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346</xdr:row>
      <xdr:rowOff>76200</xdr:rowOff>
    </xdr:from>
    <xdr:ext cx="809625" cy="819150"/>
    <xdr:pic>
      <xdr:nvPicPr>
        <xdr:cNvPr id="0" name="image98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332</xdr:row>
      <xdr:rowOff>142875</xdr:rowOff>
    </xdr:from>
    <xdr:ext cx="809625" cy="819150"/>
    <xdr:pic>
      <xdr:nvPicPr>
        <xdr:cNvPr id="0" name="image102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504825</xdr:colOff>
      <xdr:row>332</xdr:row>
      <xdr:rowOff>38100</xdr:rowOff>
    </xdr:from>
    <xdr:ext cx="857250" cy="857250"/>
    <xdr:pic>
      <xdr:nvPicPr>
        <xdr:cNvPr id="0" name="image114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781050" cy="152400"/>
    <xdr:pic>
      <xdr:nvPicPr>
        <xdr:cNvPr id="0" name="image7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619125" cy="123825"/>
    <xdr:pic>
      <xdr:nvPicPr>
        <xdr:cNvPr id="0" name="image9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781050" cy="152400"/>
    <xdr:pic>
      <xdr:nvPicPr>
        <xdr:cNvPr id="0" name="image75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619125" cy="123825"/>
    <xdr:pic>
      <xdr:nvPicPr>
        <xdr:cNvPr id="0" name="image62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781050" cy="152400"/>
    <xdr:pic>
      <xdr:nvPicPr>
        <xdr:cNvPr id="0" name="image7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</xdr:row>
      <xdr:rowOff>0</xdr:rowOff>
    </xdr:from>
    <xdr:ext cx="619125" cy="123825"/>
    <xdr:pic>
      <xdr:nvPicPr>
        <xdr:cNvPr id="0" name="image9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25</xdr:row>
      <xdr:rowOff>0</xdr:rowOff>
    </xdr:from>
    <xdr:ext cx="619125" cy="123825"/>
    <xdr:pic>
      <xdr:nvPicPr>
        <xdr:cNvPr id="0" name="image62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781050" cy="152400"/>
    <xdr:pic>
      <xdr:nvPicPr>
        <xdr:cNvPr id="0" name="image9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</xdr:row>
      <xdr:rowOff>0</xdr:rowOff>
    </xdr:from>
    <xdr:ext cx="619125" cy="123825"/>
    <xdr:pic>
      <xdr:nvPicPr>
        <xdr:cNvPr id="0" name="image47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26</xdr:row>
      <xdr:rowOff>0</xdr:rowOff>
    </xdr:from>
    <xdr:ext cx="619125" cy="123825"/>
    <xdr:pic>
      <xdr:nvPicPr>
        <xdr:cNvPr id="0" name="image75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781050" cy="152400"/>
    <xdr:pic>
      <xdr:nvPicPr>
        <xdr:cNvPr id="0" name="image59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43</xdr:row>
      <xdr:rowOff>0</xdr:rowOff>
    </xdr:from>
    <xdr:ext cx="619125" cy="123825"/>
    <xdr:pic>
      <xdr:nvPicPr>
        <xdr:cNvPr id="0" name="image9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44</xdr:row>
      <xdr:rowOff>0</xdr:rowOff>
    </xdr:from>
    <xdr:ext cx="619125" cy="123825"/>
    <xdr:pic>
      <xdr:nvPicPr>
        <xdr:cNvPr id="0" name="image51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52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57</xdr:row>
      <xdr:rowOff>0</xdr:rowOff>
    </xdr:from>
    <xdr:ext cx="781050" cy="152400"/>
    <xdr:pic>
      <xdr:nvPicPr>
        <xdr:cNvPr id="0" name="image59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57</xdr:row>
      <xdr:rowOff>0</xdr:rowOff>
    </xdr:from>
    <xdr:ext cx="619125" cy="123825"/>
    <xdr:pic>
      <xdr:nvPicPr>
        <xdr:cNvPr id="0" name="image57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58</xdr:row>
      <xdr:rowOff>0</xdr:rowOff>
    </xdr:from>
    <xdr:ext cx="619125" cy="123825"/>
    <xdr:pic>
      <xdr:nvPicPr>
        <xdr:cNvPr id="0" name="image47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63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66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75</xdr:row>
      <xdr:rowOff>0</xdr:rowOff>
    </xdr:from>
    <xdr:ext cx="781050" cy="152400"/>
    <xdr:pic>
      <xdr:nvPicPr>
        <xdr:cNvPr id="0" name="image62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75</xdr:row>
      <xdr:rowOff>0</xdr:rowOff>
    </xdr:from>
    <xdr:ext cx="619125" cy="123825"/>
    <xdr:pic>
      <xdr:nvPicPr>
        <xdr:cNvPr id="0" name="image79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75</xdr:row>
      <xdr:rowOff>0</xdr:rowOff>
    </xdr:from>
    <xdr:ext cx="619125" cy="123825"/>
    <xdr:pic>
      <xdr:nvPicPr>
        <xdr:cNvPr id="0" name="image9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76</xdr:row>
      <xdr:rowOff>0</xdr:rowOff>
    </xdr:from>
    <xdr:ext cx="781050" cy="152400"/>
    <xdr:pic>
      <xdr:nvPicPr>
        <xdr:cNvPr id="0" name="image51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76</xdr:row>
      <xdr:rowOff>0</xdr:rowOff>
    </xdr:from>
    <xdr:ext cx="619125" cy="123825"/>
    <xdr:pic>
      <xdr:nvPicPr>
        <xdr:cNvPr id="0" name="image68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81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81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82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83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84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89</xdr:row>
      <xdr:rowOff>0</xdr:rowOff>
    </xdr:from>
    <xdr:ext cx="781050" cy="152400"/>
    <xdr:pic>
      <xdr:nvPicPr>
        <xdr:cNvPr id="0" name="image58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89</xdr:row>
      <xdr:rowOff>0</xdr:rowOff>
    </xdr:from>
    <xdr:ext cx="619125" cy="123825"/>
    <xdr:pic>
      <xdr:nvPicPr>
        <xdr:cNvPr id="0" name="image105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95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96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98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98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107</xdr:row>
      <xdr:rowOff>0</xdr:rowOff>
    </xdr:from>
    <xdr:ext cx="781050" cy="152400"/>
    <xdr:pic>
      <xdr:nvPicPr>
        <xdr:cNvPr id="0" name="image62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107</xdr:row>
      <xdr:rowOff>0</xdr:rowOff>
    </xdr:from>
    <xdr:ext cx="619125" cy="123825"/>
    <xdr:pic>
      <xdr:nvPicPr>
        <xdr:cNvPr id="0" name="image8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107</xdr:row>
      <xdr:rowOff>0</xdr:rowOff>
    </xdr:from>
    <xdr:ext cx="619125" cy="123825"/>
    <xdr:pic>
      <xdr:nvPicPr>
        <xdr:cNvPr id="0" name="image105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108</xdr:row>
      <xdr:rowOff>0</xdr:rowOff>
    </xdr:from>
    <xdr:ext cx="781050" cy="152400"/>
    <xdr:pic>
      <xdr:nvPicPr>
        <xdr:cNvPr id="0" name="image51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108</xdr:row>
      <xdr:rowOff>0</xdr:rowOff>
    </xdr:from>
    <xdr:ext cx="619125" cy="123825"/>
    <xdr:pic>
      <xdr:nvPicPr>
        <xdr:cNvPr id="0" name="image71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108</xdr:row>
      <xdr:rowOff>0</xdr:rowOff>
    </xdr:from>
    <xdr:ext cx="619125" cy="123825"/>
    <xdr:pic>
      <xdr:nvPicPr>
        <xdr:cNvPr id="0" name="image68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113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113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114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114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115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116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121</xdr:row>
      <xdr:rowOff>0</xdr:rowOff>
    </xdr:from>
    <xdr:ext cx="781050" cy="152400"/>
    <xdr:pic>
      <xdr:nvPicPr>
        <xdr:cNvPr id="0" name="image58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121</xdr:row>
      <xdr:rowOff>0</xdr:rowOff>
    </xdr:from>
    <xdr:ext cx="619125" cy="123825"/>
    <xdr:pic>
      <xdr:nvPicPr>
        <xdr:cNvPr id="0" name="image77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122</xdr:row>
      <xdr:rowOff>0</xdr:rowOff>
    </xdr:from>
    <xdr:ext cx="619125" cy="123825"/>
    <xdr:pic>
      <xdr:nvPicPr>
        <xdr:cNvPr id="0" name="image58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130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130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139</xdr:row>
      <xdr:rowOff>0</xdr:rowOff>
    </xdr:from>
    <xdr:ext cx="781050" cy="152400"/>
    <xdr:pic>
      <xdr:nvPicPr>
        <xdr:cNvPr id="0" name="image62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139</xdr:row>
      <xdr:rowOff>0</xdr:rowOff>
    </xdr:from>
    <xdr:ext cx="619125" cy="123825"/>
    <xdr:pic>
      <xdr:nvPicPr>
        <xdr:cNvPr id="0" name="image79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139</xdr:row>
      <xdr:rowOff>0</xdr:rowOff>
    </xdr:from>
    <xdr:ext cx="619125" cy="123825"/>
    <xdr:pic>
      <xdr:nvPicPr>
        <xdr:cNvPr id="0" name="image77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140</xdr:row>
      <xdr:rowOff>0</xdr:rowOff>
    </xdr:from>
    <xdr:ext cx="781050" cy="152400"/>
    <xdr:pic>
      <xdr:nvPicPr>
        <xdr:cNvPr id="0" name="image51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140</xdr:row>
      <xdr:rowOff>0</xdr:rowOff>
    </xdr:from>
    <xdr:ext cx="619125" cy="123825"/>
    <xdr:pic>
      <xdr:nvPicPr>
        <xdr:cNvPr id="0" name="image71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140</xdr:row>
      <xdr:rowOff>0</xdr:rowOff>
    </xdr:from>
    <xdr:ext cx="619125" cy="123825"/>
    <xdr:pic>
      <xdr:nvPicPr>
        <xdr:cNvPr id="0" name="image68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145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146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146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147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147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147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148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148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153</xdr:row>
      <xdr:rowOff>0</xdr:rowOff>
    </xdr:from>
    <xdr:ext cx="781050" cy="152400"/>
    <xdr:pic>
      <xdr:nvPicPr>
        <xdr:cNvPr id="0" name="image58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153</xdr:row>
      <xdr:rowOff>0</xdr:rowOff>
    </xdr:from>
    <xdr:ext cx="619125" cy="123825"/>
    <xdr:pic>
      <xdr:nvPicPr>
        <xdr:cNvPr id="0" name="image9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154</xdr:row>
      <xdr:rowOff>0</xdr:rowOff>
    </xdr:from>
    <xdr:ext cx="619125" cy="123825"/>
    <xdr:pic>
      <xdr:nvPicPr>
        <xdr:cNvPr id="0" name="image47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159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160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161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162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171</xdr:row>
      <xdr:rowOff>0</xdr:rowOff>
    </xdr:from>
    <xdr:ext cx="781050" cy="152400"/>
    <xdr:pic>
      <xdr:nvPicPr>
        <xdr:cNvPr id="0" name="image9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171</xdr:row>
      <xdr:rowOff>0</xdr:rowOff>
    </xdr:from>
    <xdr:ext cx="619125" cy="123825"/>
    <xdr:pic>
      <xdr:nvPicPr>
        <xdr:cNvPr id="0" name="image83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171</xdr:row>
      <xdr:rowOff>0</xdr:rowOff>
    </xdr:from>
    <xdr:ext cx="619125" cy="123825"/>
    <xdr:pic>
      <xdr:nvPicPr>
        <xdr:cNvPr id="0" name="image62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172</xdr:row>
      <xdr:rowOff>0</xdr:rowOff>
    </xdr:from>
    <xdr:ext cx="781050" cy="152400"/>
    <xdr:pic>
      <xdr:nvPicPr>
        <xdr:cNvPr id="0" name="image105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172</xdr:row>
      <xdr:rowOff>0</xdr:rowOff>
    </xdr:from>
    <xdr:ext cx="619125" cy="123825"/>
    <xdr:pic>
      <xdr:nvPicPr>
        <xdr:cNvPr id="0" name="image47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177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177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178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178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179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179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189</xdr:row>
      <xdr:rowOff>0</xdr:rowOff>
    </xdr:from>
    <xdr:ext cx="781050" cy="152400"/>
    <xdr:pic>
      <xdr:nvPicPr>
        <xdr:cNvPr id="0" name="image62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189</xdr:row>
      <xdr:rowOff>0</xdr:rowOff>
    </xdr:from>
    <xdr:ext cx="619125" cy="123825"/>
    <xdr:pic>
      <xdr:nvPicPr>
        <xdr:cNvPr id="0" name="image58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189</xdr:row>
      <xdr:rowOff>0</xdr:rowOff>
    </xdr:from>
    <xdr:ext cx="619125" cy="123825"/>
    <xdr:pic>
      <xdr:nvPicPr>
        <xdr:cNvPr id="0" name="image105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190</xdr:row>
      <xdr:rowOff>0</xdr:rowOff>
    </xdr:from>
    <xdr:ext cx="781050" cy="152400"/>
    <xdr:pic>
      <xdr:nvPicPr>
        <xdr:cNvPr id="0" name="image8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190</xdr:row>
      <xdr:rowOff>0</xdr:rowOff>
    </xdr:from>
    <xdr:ext cx="619125" cy="123825"/>
    <xdr:pic>
      <xdr:nvPicPr>
        <xdr:cNvPr id="0" name="image73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190</xdr:row>
      <xdr:rowOff>0</xdr:rowOff>
    </xdr:from>
    <xdr:ext cx="619125" cy="123825"/>
    <xdr:pic>
      <xdr:nvPicPr>
        <xdr:cNvPr id="0" name="image75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195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196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197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197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197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198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198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198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203</xdr:row>
      <xdr:rowOff>0</xdr:rowOff>
    </xdr:from>
    <xdr:ext cx="781050" cy="152400"/>
    <xdr:pic>
      <xdr:nvPicPr>
        <xdr:cNvPr id="0" name="image59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204</xdr:row>
      <xdr:rowOff>0</xdr:rowOff>
    </xdr:from>
    <xdr:ext cx="781050" cy="152400"/>
    <xdr:pic>
      <xdr:nvPicPr>
        <xdr:cNvPr id="0" name="image9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210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211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212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221</xdr:row>
      <xdr:rowOff>0</xdr:rowOff>
    </xdr:from>
    <xdr:ext cx="781050" cy="152400"/>
    <xdr:pic>
      <xdr:nvPicPr>
        <xdr:cNvPr id="0" name="image68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221</xdr:row>
      <xdr:rowOff>0</xdr:rowOff>
    </xdr:from>
    <xdr:ext cx="619125" cy="123825"/>
    <xdr:pic>
      <xdr:nvPicPr>
        <xdr:cNvPr id="0" name="image47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221</xdr:row>
      <xdr:rowOff>0</xdr:rowOff>
    </xdr:from>
    <xdr:ext cx="619125" cy="123825"/>
    <xdr:pic>
      <xdr:nvPicPr>
        <xdr:cNvPr id="0" name="image73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227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227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228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228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228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229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229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230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239</xdr:row>
      <xdr:rowOff>0</xdr:rowOff>
    </xdr:from>
    <xdr:ext cx="781050" cy="152400"/>
    <xdr:pic>
      <xdr:nvPicPr>
        <xdr:cNvPr id="0" name="image105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239</xdr:row>
      <xdr:rowOff>0</xdr:rowOff>
    </xdr:from>
    <xdr:ext cx="619125" cy="123825"/>
    <xdr:pic>
      <xdr:nvPicPr>
        <xdr:cNvPr id="0" name="image77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239</xdr:row>
      <xdr:rowOff>0</xdr:rowOff>
    </xdr:from>
    <xdr:ext cx="619125" cy="123825"/>
    <xdr:pic>
      <xdr:nvPicPr>
        <xdr:cNvPr id="0" name="image59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240</xdr:row>
      <xdr:rowOff>0</xdr:rowOff>
    </xdr:from>
    <xdr:ext cx="781050" cy="152400"/>
    <xdr:pic>
      <xdr:nvPicPr>
        <xdr:cNvPr id="0" name="image79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245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246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246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247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248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253</xdr:row>
      <xdr:rowOff>0</xdr:rowOff>
    </xdr:from>
    <xdr:ext cx="781050" cy="152400"/>
    <xdr:pic>
      <xdr:nvPicPr>
        <xdr:cNvPr id="0" name="image58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259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260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261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262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271</xdr:row>
      <xdr:rowOff>0</xdr:rowOff>
    </xdr:from>
    <xdr:ext cx="781050" cy="152400"/>
    <xdr:pic>
      <xdr:nvPicPr>
        <xdr:cNvPr id="0" name="image83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271</xdr:row>
      <xdr:rowOff>0</xdr:rowOff>
    </xdr:from>
    <xdr:ext cx="619125" cy="123825"/>
    <xdr:pic>
      <xdr:nvPicPr>
        <xdr:cNvPr id="0" name="image77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271</xdr:row>
      <xdr:rowOff>0</xdr:rowOff>
    </xdr:from>
    <xdr:ext cx="619125" cy="123825"/>
    <xdr:pic>
      <xdr:nvPicPr>
        <xdr:cNvPr id="0" name="image7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272</xdr:row>
      <xdr:rowOff>0</xdr:rowOff>
    </xdr:from>
    <xdr:ext cx="619125" cy="123825"/>
    <xdr:pic>
      <xdr:nvPicPr>
        <xdr:cNvPr id="0" name="image58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272</xdr:row>
      <xdr:rowOff>0</xdr:rowOff>
    </xdr:from>
    <xdr:ext cx="619125" cy="123825"/>
    <xdr:pic>
      <xdr:nvPicPr>
        <xdr:cNvPr id="0" name="image8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277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279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279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280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285</xdr:row>
      <xdr:rowOff>0</xdr:rowOff>
    </xdr:from>
    <xdr:ext cx="781050" cy="152400"/>
    <xdr:pic>
      <xdr:nvPicPr>
        <xdr:cNvPr id="0" name="image51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285</xdr:row>
      <xdr:rowOff>0</xdr:rowOff>
    </xdr:from>
    <xdr:ext cx="619125" cy="123825"/>
    <xdr:pic>
      <xdr:nvPicPr>
        <xdr:cNvPr id="0" name="image82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286</xdr:row>
      <xdr:rowOff>0</xdr:rowOff>
    </xdr:from>
    <xdr:ext cx="781050" cy="152400"/>
    <xdr:pic>
      <xdr:nvPicPr>
        <xdr:cNvPr id="0" name="image58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286</xdr:row>
      <xdr:rowOff>0</xdr:rowOff>
    </xdr:from>
    <xdr:ext cx="619125" cy="123825"/>
    <xdr:pic>
      <xdr:nvPicPr>
        <xdr:cNvPr id="0" name="image75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291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291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292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292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293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303</xdr:row>
      <xdr:rowOff>0</xdr:rowOff>
    </xdr:from>
    <xdr:ext cx="781050" cy="152400"/>
    <xdr:pic>
      <xdr:nvPicPr>
        <xdr:cNvPr id="0" name="image57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303</xdr:row>
      <xdr:rowOff>0</xdr:rowOff>
    </xdr:from>
    <xdr:ext cx="619125" cy="123825"/>
    <xdr:pic>
      <xdr:nvPicPr>
        <xdr:cNvPr id="0" name="image105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303</xdr:row>
      <xdr:rowOff>0</xdr:rowOff>
    </xdr:from>
    <xdr:ext cx="619125" cy="123825"/>
    <xdr:pic>
      <xdr:nvPicPr>
        <xdr:cNvPr id="0" name="image62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304</xdr:row>
      <xdr:rowOff>0</xdr:rowOff>
    </xdr:from>
    <xdr:ext cx="781050" cy="152400"/>
    <xdr:pic>
      <xdr:nvPicPr>
        <xdr:cNvPr id="0" name="image62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309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309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310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310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310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311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311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312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312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317</xdr:row>
      <xdr:rowOff>0</xdr:rowOff>
    </xdr:from>
    <xdr:ext cx="781050" cy="152400"/>
    <xdr:pic>
      <xdr:nvPicPr>
        <xdr:cNvPr id="0" name="image83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317</xdr:row>
      <xdr:rowOff>0</xdr:rowOff>
    </xdr:from>
    <xdr:ext cx="619125" cy="123825"/>
    <xdr:pic>
      <xdr:nvPicPr>
        <xdr:cNvPr id="0" name="image62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318</xdr:row>
      <xdr:rowOff>0</xdr:rowOff>
    </xdr:from>
    <xdr:ext cx="619125" cy="123825"/>
    <xdr:pic>
      <xdr:nvPicPr>
        <xdr:cNvPr id="0" name="image58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324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325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326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335</xdr:row>
      <xdr:rowOff>0</xdr:rowOff>
    </xdr:from>
    <xdr:ext cx="781050" cy="152400"/>
    <xdr:pic>
      <xdr:nvPicPr>
        <xdr:cNvPr id="0" name="image82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335</xdr:row>
      <xdr:rowOff>0</xdr:rowOff>
    </xdr:from>
    <xdr:ext cx="619125" cy="123825"/>
    <xdr:pic>
      <xdr:nvPicPr>
        <xdr:cNvPr id="0" name="image82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335</xdr:row>
      <xdr:rowOff>0</xdr:rowOff>
    </xdr:from>
    <xdr:ext cx="619125" cy="123825"/>
    <xdr:pic>
      <xdr:nvPicPr>
        <xdr:cNvPr id="0" name="image8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336</xdr:row>
      <xdr:rowOff>0</xdr:rowOff>
    </xdr:from>
    <xdr:ext cx="781050" cy="152400"/>
    <xdr:pic>
      <xdr:nvPicPr>
        <xdr:cNvPr id="0" name="image68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336</xdr:row>
      <xdr:rowOff>0</xdr:rowOff>
    </xdr:from>
    <xdr:ext cx="619125" cy="123825"/>
    <xdr:pic>
      <xdr:nvPicPr>
        <xdr:cNvPr id="0" name="image58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341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342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342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342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343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343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343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344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349</xdr:row>
      <xdr:rowOff>0</xdr:rowOff>
    </xdr:from>
    <xdr:ext cx="781050" cy="152400"/>
    <xdr:pic>
      <xdr:nvPicPr>
        <xdr:cNvPr id="0" name="image75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349</xdr:row>
      <xdr:rowOff>0</xdr:rowOff>
    </xdr:from>
    <xdr:ext cx="619125" cy="123825"/>
    <xdr:pic>
      <xdr:nvPicPr>
        <xdr:cNvPr id="0" name="image82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350</xdr:row>
      <xdr:rowOff>0</xdr:rowOff>
    </xdr:from>
    <xdr:ext cx="619125" cy="123825"/>
    <xdr:pic>
      <xdr:nvPicPr>
        <xdr:cNvPr id="0" name="image83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355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355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356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356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357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367</xdr:row>
      <xdr:rowOff>0</xdr:rowOff>
    </xdr:from>
    <xdr:ext cx="781050" cy="152400"/>
    <xdr:pic>
      <xdr:nvPicPr>
        <xdr:cNvPr id="0" name="image9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367</xdr:row>
      <xdr:rowOff>0</xdr:rowOff>
    </xdr:from>
    <xdr:ext cx="619125" cy="123825"/>
    <xdr:pic>
      <xdr:nvPicPr>
        <xdr:cNvPr id="0" name="image7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367</xdr:row>
      <xdr:rowOff>0</xdr:rowOff>
    </xdr:from>
    <xdr:ext cx="619125" cy="123825"/>
    <xdr:pic>
      <xdr:nvPicPr>
        <xdr:cNvPr id="0" name="image71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368</xdr:row>
      <xdr:rowOff>0</xdr:rowOff>
    </xdr:from>
    <xdr:ext cx="781050" cy="152400"/>
    <xdr:pic>
      <xdr:nvPicPr>
        <xdr:cNvPr id="0" name="image57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368</xdr:row>
      <xdr:rowOff>0</xdr:rowOff>
    </xdr:from>
    <xdr:ext cx="619125" cy="123825"/>
    <xdr:pic>
      <xdr:nvPicPr>
        <xdr:cNvPr id="0" name="image51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373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373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374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375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375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376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381</xdr:row>
      <xdr:rowOff>0</xdr:rowOff>
    </xdr:from>
    <xdr:ext cx="781050" cy="152400"/>
    <xdr:pic>
      <xdr:nvPicPr>
        <xdr:cNvPr id="0" name="image8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382</xdr:row>
      <xdr:rowOff>0</xdr:rowOff>
    </xdr:from>
    <xdr:ext cx="781050" cy="152400"/>
    <xdr:pic>
      <xdr:nvPicPr>
        <xdr:cNvPr id="0" name="image68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387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390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399</xdr:row>
      <xdr:rowOff>0</xdr:rowOff>
    </xdr:from>
    <xdr:ext cx="781050" cy="152400"/>
    <xdr:pic>
      <xdr:nvPicPr>
        <xdr:cNvPr id="0" name="image59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399</xdr:row>
      <xdr:rowOff>0</xdr:rowOff>
    </xdr:from>
    <xdr:ext cx="619125" cy="123825"/>
    <xdr:pic>
      <xdr:nvPicPr>
        <xdr:cNvPr id="0" name="image59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399</xdr:row>
      <xdr:rowOff>0</xdr:rowOff>
    </xdr:from>
    <xdr:ext cx="619125" cy="123825"/>
    <xdr:pic>
      <xdr:nvPicPr>
        <xdr:cNvPr id="0" name="image59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400</xdr:row>
      <xdr:rowOff>0</xdr:rowOff>
    </xdr:from>
    <xdr:ext cx="781050" cy="152400"/>
    <xdr:pic>
      <xdr:nvPicPr>
        <xdr:cNvPr id="0" name="image68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400</xdr:row>
      <xdr:rowOff>0</xdr:rowOff>
    </xdr:from>
    <xdr:ext cx="619125" cy="123825"/>
    <xdr:pic>
      <xdr:nvPicPr>
        <xdr:cNvPr id="0" name="image51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400</xdr:row>
      <xdr:rowOff>0</xdr:rowOff>
    </xdr:from>
    <xdr:ext cx="619125" cy="123825"/>
    <xdr:pic>
      <xdr:nvPicPr>
        <xdr:cNvPr id="0" name="image71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405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406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406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407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407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408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413</xdr:row>
      <xdr:rowOff>0</xdr:rowOff>
    </xdr:from>
    <xdr:ext cx="781050" cy="152400"/>
    <xdr:pic>
      <xdr:nvPicPr>
        <xdr:cNvPr id="0" name="image59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413</xdr:row>
      <xdr:rowOff>0</xdr:rowOff>
    </xdr:from>
    <xdr:ext cx="619125" cy="123825"/>
    <xdr:pic>
      <xdr:nvPicPr>
        <xdr:cNvPr id="0" name="image59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414</xdr:row>
      <xdr:rowOff>0</xdr:rowOff>
    </xdr:from>
    <xdr:ext cx="781050" cy="152400"/>
    <xdr:pic>
      <xdr:nvPicPr>
        <xdr:cNvPr id="0" name="image78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414</xdr:row>
      <xdr:rowOff>0</xdr:rowOff>
    </xdr:from>
    <xdr:ext cx="619125" cy="123825"/>
    <xdr:pic>
      <xdr:nvPicPr>
        <xdr:cNvPr id="0" name="image75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419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420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421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422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35</xdr:row>
      <xdr:rowOff>171450</xdr:rowOff>
    </xdr:from>
    <xdr:ext cx="762000" cy="762000"/>
    <xdr:pic>
      <xdr:nvPicPr>
        <xdr:cNvPr id="0" name="image1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36</xdr:row>
      <xdr:rowOff>76200</xdr:rowOff>
    </xdr:from>
    <xdr:ext cx="1219200" cy="1219200"/>
    <xdr:pic>
      <xdr:nvPicPr>
        <xdr:cNvPr id="0" name="image8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37</xdr:row>
      <xdr:rowOff>66675</xdr:rowOff>
    </xdr:from>
    <xdr:ext cx="1066800" cy="1066800"/>
    <xdr:pic>
      <xdr:nvPicPr>
        <xdr:cNvPr id="0" name="image10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323850</xdr:colOff>
      <xdr:row>36</xdr:row>
      <xdr:rowOff>123825</xdr:rowOff>
    </xdr:from>
    <xdr:ext cx="1219200" cy="1219200"/>
    <xdr:pic>
      <xdr:nvPicPr>
        <xdr:cNvPr id="0" name="image8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51</xdr:row>
      <xdr:rowOff>104775</xdr:rowOff>
    </xdr:from>
    <xdr:ext cx="1219200" cy="1219200"/>
    <xdr:pic>
      <xdr:nvPicPr>
        <xdr:cNvPr id="0" name="image90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53</xdr:row>
      <xdr:rowOff>76200</xdr:rowOff>
    </xdr:from>
    <xdr:ext cx="838200" cy="838200"/>
    <xdr:pic>
      <xdr:nvPicPr>
        <xdr:cNvPr id="0" name="image13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</xdr:row>
      <xdr:rowOff>142875</xdr:rowOff>
    </xdr:from>
    <xdr:ext cx="838200" cy="838200"/>
    <xdr:pic>
      <xdr:nvPicPr>
        <xdr:cNvPr id="0" name="image348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628650</xdr:colOff>
      <xdr:row>4</xdr:row>
      <xdr:rowOff>28575</xdr:rowOff>
    </xdr:from>
    <xdr:ext cx="857250" cy="857250"/>
    <xdr:pic>
      <xdr:nvPicPr>
        <xdr:cNvPr id="0" name="image312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676275</xdr:colOff>
      <xdr:row>19</xdr:row>
      <xdr:rowOff>142875</xdr:rowOff>
    </xdr:from>
    <xdr:ext cx="762000" cy="762000"/>
    <xdr:pic>
      <xdr:nvPicPr>
        <xdr:cNvPr id="0" name="image321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800100</xdr:colOff>
      <xdr:row>4</xdr:row>
      <xdr:rowOff>28575</xdr:rowOff>
    </xdr:from>
    <xdr:ext cx="857250" cy="857250"/>
    <xdr:pic>
      <xdr:nvPicPr>
        <xdr:cNvPr id="0" name="image31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552450</xdr:colOff>
      <xdr:row>4</xdr:row>
      <xdr:rowOff>19050</xdr:rowOff>
    </xdr:from>
    <xdr:ext cx="809625" cy="819150"/>
    <xdr:pic>
      <xdr:nvPicPr>
        <xdr:cNvPr id="0" name="image320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69</xdr:row>
      <xdr:rowOff>152400</xdr:rowOff>
    </xdr:from>
    <xdr:ext cx="447675" cy="790575"/>
    <xdr:pic>
      <xdr:nvPicPr>
        <xdr:cNvPr id="0" name="image149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504825</xdr:colOff>
      <xdr:row>71</xdr:row>
      <xdr:rowOff>142875</xdr:rowOff>
    </xdr:from>
    <xdr:ext cx="1219200" cy="1143000"/>
    <xdr:pic>
      <xdr:nvPicPr>
        <xdr:cNvPr id="0" name="image319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457200</xdr:colOff>
      <xdr:row>70</xdr:row>
      <xdr:rowOff>133350</xdr:rowOff>
    </xdr:from>
    <xdr:ext cx="1219200" cy="1219200"/>
    <xdr:pic>
      <xdr:nvPicPr>
        <xdr:cNvPr id="0" name="image306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704850</xdr:colOff>
      <xdr:row>71</xdr:row>
      <xdr:rowOff>47625</xdr:rowOff>
    </xdr:from>
    <xdr:ext cx="1104900" cy="1104900"/>
    <xdr:pic>
      <xdr:nvPicPr>
        <xdr:cNvPr id="0" name="image332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504825</xdr:colOff>
      <xdr:row>85</xdr:row>
      <xdr:rowOff>19050</xdr:rowOff>
    </xdr:from>
    <xdr:ext cx="1219200" cy="1219200"/>
    <xdr:pic>
      <xdr:nvPicPr>
        <xdr:cNvPr id="0" name="image294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676275</xdr:colOff>
      <xdr:row>85</xdr:row>
      <xdr:rowOff>142875</xdr:rowOff>
    </xdr:from>
    <xdr:ext cx="952500" cy="962025"/>
    <xdr:pic>
      <xdr:nvPicPr>
        <xdr:cNvPr id="0" name="image296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133</xdr:row>
      <xdr:rowOff>133350</xdr:rowOff>
    </xdr:from>
    <xdr:ext cx="838200" cy="838200"/>
    <xdr:pic>
      <xdr:nvPicPr>
        <xdr:cNvPr id="0" name="image317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134</xdr:row>
      <xdr:rowOff>133350</xdr:rowOff>
    </xdr:from>
    <xdr:ext cx="1219200" cy="1219200"/>
    <xdr:pic>
      <xdr:nvPicPr>
        <xdr:cNvPr id="0" name="image300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619125</xdr:colOff>
      <xdr:row>134</xdr:row>
      <xdr:rowOff>200025</xdr:rowOff>
    </xdr:from>
    <xdr:ext cx="1219200" cy="1219200"/>
    <xdr:pic>
      <xdr:nvPicPr>
        <xdr:cNvPr id="0" name="image373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533400</xdr:colOff>
      <xdr:row>135</xdr:row>
      <xdr:rowOff>161925</xdr:rowOff>
    </xdr:from>
    <xdr:ext cx="1219200" cy="1143000"/>
    <xdr:pic>
      <xdr:nvPicPr>
        <xdr:cNvPr id="0" name="image322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542925</xdr:colOff>
      <xdr:row>148</xdr:row>
      <xdr:rowOff>152400</xdr:rowOff>
    </xdr:from>
    <xdr:ext cx="1219200" cy="1219200"/>
    <xdr:pic>
      <xdr:nvPicPr>
        <xdr:cNvPr id="0" name="image307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504825</xdr:colOff>
      <xdr:row>148</xdr:row>
      <xdr:rowOff>171450</xdr:rowOff>
    </xdr:from>
    <xdr:ext cx="1219200" cy="1219200"/>
    <xdr:pic>
      <xdr:nvPicPr>
        <xdr:cNvPr id="0" name="image304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933450</xdr:colOff>
      <xdr:row>167</xdr:row>
      <xdr:rowOff>28575</xdr:rowOff>
    </xdr:from>
    <xdr:ext cx="923925" cy="923925"/>
    <xdr:pic>
      <xdr:nvPicPr>
        <xdr:cNvPr id="0" name="image330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168</xdr:row>
      <xdr:rowOff>114300</xdr:rowOff>
    </xdr:from>
    <xdr:ext cx="1219200" cy="1219200"/>
    <xdr:pic>
      <xdr:nvPicPr>
        <xdr:cNvPr id="0" name="image339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542925</xdr:colOff>
      <xdr:row>168</xdr:row>
      <xdr:rowOff>104775</xdr:rowOff>
    </xdr:from>
    <xdr:ext cx="1219200" cy="1219200"/>
    <xdr:pic>
      <xdr:nvPicPr>
        <xdr:cNvPr id="0" name="image337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533400</xdr:colOff>
      <xdr:row>168</xdr:row>
      <xdr:rowOff>104775</xdr:rowOff>
    </xdr:from>
    <xdr:ext cx="1219200" cy="1219200"/>
    <xdr:pic>
      <xdr:nvPicPr>
        <xdr:cNvPr id="0" name="image327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647700</xdr:colOff>
      <xdr:row>183</xdr:row>
      <xdr:rowOff>152400</xdr:rowOff>
    </xdr:from>
    <xdr:ext cx="923925" cy="923925"/>
    <xdr:pic>
      <xdr:nvPicPr>
        <xdr:cNvPr id="0" name="image305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198</xdr:row>
      <xdr:rowOff>161925</xdr:rowOff>
    </xdr:from>
    <xdr:ext cx="962025" cy="962025"/>
    <xdr:pic>
      <xdr:nvPicPr>
        <xdr:cNvPr id="0" name="image340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200</xdr:row>
      <xdr:rowOff>95250</xdr:rowOff>
    </xdr:from>
    <xdr:ext cx="1219200" cy="1219200"/>
    <xdr:pic>
      <xdr:nvPicPr>
        <xdr:cNvPr id="0" name="image344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466725</xdr:colOff>
      <xdr:row>200</xdr:row>
      <xdr:rowOff>190500</xdr:rowOff>
    </xdr:from>
    <xdr:ext cx="1219200" cy="1219200"/>
    <xdr:pic>
      <xdr:nvPicPr>
        <xdr:cNvPr id="0" name="image351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342900</xdr:colOff>
      <xdr:row>200</xdr:row>
      <xdr:rowOff>57150</xdr:rowOff>
    </xdr:from>
    <xdr:ext cx="1219200" cy="1219200"/>
    <xdr:pic>
      <xdr:nvPicPr>
        <xdr:cNvPr id="0" name="image334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214</xdr:row>
      <xdr:rowOff>123825</xdr:rowOff>
    </xdr:from>
    <xdr:ext cx="1219200" cy="1219200"/>
    <xdr:pic>
      <xdr:nvPicPr>
        <xdr:cNvPr id="0" name="image314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231</xdr:row>
      <xdr:rowOff>38100</xdr:rowOff>
    </xdr:from>
    <xdr:ext cx="923925" cy="923925"/>
    <xdr:pic>
      <xdr:nvPicPr>
        <xdr:cNvPr id="0" name="image315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232</xdr:row>
      <xdr:rowOff>133350</xdr:rowOff>
    </xdr:from>
    <xdr:ext cx="1219200" cy="1219200"/>
    <xdr:pic>
      <xdr:nvPicPr>
        <xdr:cNvPr id="0" name="image342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542925</xdr:colOff>
      <xdr:row>232</xdr:row>
      <xdr:rowOff>133350</xdr:rowOff>
    </xdr:from>
    <xdr:ext cx="1219200" cy="1219200"/>
    <xdr:pic>
      <xdr:nvPicPr>
        <xdr:cNvPr id="0" name="image336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504825</xdr:colOff>
      <xdr:row>232</xdr:row>
      <xdr:rowOff>133350</xdr:rowOff>
    </xdr:from>
    <xdr:ext cx="1219200" cy="1219200"/>
    <xdr:pic>
      <xdr:nvPicPr>
        <xdr:cNvPr id="0" name="image316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628650</xdr:colOff>
      <xdr:row>247</xdr:row>
      <xdr:rowOff>123825</xdr:rowOff>
    </xdr:from>
    <xdr:ext cx="962025" cy="962025"/>
    <xdr:pic>
      <xdr:nvPicPr>
        <xdr:cNvPr id="0" name="image356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263</xdr:row>
      <xdr:rowOff>38100</xdr:rowOff>
    </xdr:from>
    <xdr:ext cx="923925" cy="923925"/>
    <xdr:pic>
      <xdr:nvPicPr>
        <xdr:cNvPr id="0" name="image315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264</xdr:row>
      <xdr:rowOff>152400</xdr:rowOff>
    </xdr:from>
    <xdr:ext cx="1219200" cy="1219200"/>
    <xdr:pic>
      <xdr:nvPicPr>
        <xdr:cNvPr id="0" name="image382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752475</xdr:colOff>
      <xdr:row>266</xdr:row>
      <xdr:rowOff>180975</xdr:rowOff>
    </xdr:from>
    <xdr:ext cx="790575" cy="790575"/>
    <xdr:pic>
      <xdr:nvPicPr>
        <xdr:cNvPr id="0" name="image362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533400</xdr:colOff>
      <xdr:row>264</xdr:row>
      <xdr:rowOff>152400</xdr:rowOff>
    </xdr:from>
    <xdr:ext cx="1219200" cy="1219200"/>
    <xdr:pic>
      <xdr:nvPicPr>
        <xdr:cNvPr id="0" name="image324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279</xdr:row>
      <xdr:rowOff>133350</xdr:rowOff>
    </xdr:from>
    <xdr:ext cx="1219200" cy="1219200"/>
    <xdr:pic>
      <xdr:nvPicPr>
        <xdr:cNvPr id="0" name="image325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296</xdr:row>
      <xdr:rowOff>104775</xdr:rowOff>
    </xdr:from>
    <xdr:ext cx="866775" cy="866775"/>
    <xdr:pic>
      <xdr:nvPicPr>
        <xdr:cNvPr id="0" name="image328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298</xdr:row>
      <xdr:rowOff>66675</xdr:rowOff>
    </xdr:from>
    <xdr:ext cx="1219200" cy="1143000"/>
    <xdr:pic>
      <xdr:nvPicPr>
        <xdr:cNvPr id="0" name="image323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542925</xdr:colOff>
      <xdr:row>297</xdr:row>
      <xdr:rowOff>133350</xdr:rowOff>
    </xdr:from>
    <xdr:ext cx="1219200" cy="1219200"/>
    <xdr:pic>
      <xdr:nvPicPr>
        <xdr:cNvPr id="0" name="image326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504825</xdr:colOff>
      <xdr:row>297</xdr:row>
      <xdr:rowOff>133350</xdr:rowOff>
    </xdr:from>
    <xdr:ext cx="1219200" cy="1219200"/>
    <xdr:pic>
      <xdr:nvPicPr>
        <xdr:cNvPr id="0" name="image349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314</xdr:row>
      <xdr:rowOff>85725</xdr:rowOff>
    </xdr:from>
    <xdr:ext cx="1219200" cy="1219200"/>
    <xdr:pic>
      <xdr:nvPicPr>
        <xdr:cNvPr id="0" name="image329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676275</xdr:colOff>
      <xdr:row>315</xdr:row>
      <xdr:rowOff>152400</xdr:rowOff>
    </xdr:from>
    <xdr:ext cx="962025" cy="962025"/>
    <xdr:pic>
      <xdr:nvPicPr>
        <xdr:cNvPr id="0" name="image381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332</xdr:row>
      <xdr:rowOff>38100</xdr:rowOff>
    </xdr:from>
    <xdr:ext cx="962025" cy="962025"/>
    <xdr:pic>
      <xdr:nvPicPr>
        <xdr:cNvPr id="0" name="image355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590550</xdr:colOff>
      <xdr:row>334</xdr:row>
      <xdr:rowOff>180975</xdr:rowOff>
    </xdr:from>
    <xdr:ext cx="923925" cy="923925"/>
    <xdr:pic>
      <xdr:nvPicPr>
        <xdr:cNvPr id="0" name="image333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590550</xdr:colOff>
      <xdr:row>334</xdr:row>
      <xdr:rowOff>114300</xdr:rowOff>
    </xdr:from>
    <xdr:ext cx="1143000" cy="1066800"/>
    <xdr:pic>
      <xdr:nvPicPr>
        <xdr:cNvPr id="0" name="image331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428625</xdr:colOff>
      <xdr:row>333</xdr:row>
      <xdr:rowOff>114300</xdr:rowOff>
    </xdr:from>
    <xdr:ext cx="1219200" cy="1219200"/>
    <xdr:pic>
      <xdr:nvPicPr>
        <xdr:cNvPr id="0" name="image386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590550</xdr:colOff>
      <xdr:row>348</xdr:row>
      <xdr:rowOff>85725</xdr:rowOff>
    </xdr:from>
    <xdr:ext cx="1219200" cy="1219200"/>
    <xdr:pic>
      <xdr:nvPicPr>
        <xdr:cNvPr id="0" name="image359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676275</xdr:colOff>
      <xdr:row>349</xdr:row>
      <xdr:rowOff>142875</xdr:rowOff>
    </xdr:from>
    <xdr:ext cx="962025" cy="962025"/>
    <xdr:pic>
      <xdr:nvPicPr>
        <xdr:cNvPr id="0" name="image335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366</xdr:row>
      <xdr:rowOff>161925</xdr:rowOff>
    </xdr:from>
    <xdr:ext cx="609600" cy="609600"/>
    <xdr:pic>
      <xdr:nvPicPr>
        <xdr:cNvPr id="0" name="image398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381</xdr:row>
      <xdr:rowOff>19050</xdr:rowOff>
    </xdr:from>
    <xdr:ext cx="609600" cy="609600"/>
    <xdr:pic>
      <xdr:nvPicPr>
        <xdr:cNvPr id="0" name="image353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542925</xdr:colOff>
      <xdr:row>382</xdr:row>
      <xdr:rowOff>76200</xdr:rowOff>
    </xdr:from>
    <xdr:ext cx="838200" cy="838200"/>
    <xdr:pic>
      <xdr:nvPicPr>
        <xdr:cNvPr id="0" name="image338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466725</xdr:colOff>
      <xdr:row>380</xdr:row>
      <xdr:rowOff>171450</xdr:rowOff>
    </xdr:from>
    <xdr:ext cx="1219200" cy="1219200"/>
    <xdr:pic>
      <xdr:nvPicPr>
        <xdr:cNvPr id="0" name="image341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533400</xdr:colOff>
      <xdr:row>380</xdr:row>
      <xdr:rowOff>171450</xdr:rowOff>
    </xdr:from>
    <xdr:ext cx="1219200" cy="1219200"/>
    <xdr:pic>
      <xdr:nvPicPr>
        <xdr:cNvPr id="0" name="image377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368</xdr:row>
      <xdr:rowOff>19050</xdr:rowOff>
    </xdr:from>
    <xdr:ext cx="1219200" cy="1143000"/>
    <xdr:pic>
      <xdr:nvPicPr>
        <xdr:cNvPr id="0" name="image345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466725</xdr:colOff>
      <xdr:row>366</xdr:row>
      <xdr:rowOff>76200</xdr:rowOff>
    </xdr:from>
    <xdr:ext cx="1219200" cy="1219200"/>
    <xdr:pic>
      <xdr:nvPicPr>
        <xdr:cNvPr id="0" name="image343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647700</xdr:colOff>
      <xdr:row>366</xdr:row>
      <xdr:rowOff>161925</xdr:rowOff>
    </xdr:from>
    <xdr:ext cx="1219200" cy="1219200"/>
    <xdr:pic>
      <xdr:nvPicPr>
        <xdr:cNvPr id="0" name="image368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397</xdr:row>
      <xdr:rowOff>38100</xdr:rowOff>
    </xdr:from>
    <xdr:ext cx="904875" cy="904875"/>
    <xdr:pic>
      <xdr:nvPicPr>
        <xdr:cNvPr id="0" name="image361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398</xdr:row>
      <xdr:rowOff>171450</xdr:rowOff>
    </xdr:from>
    <xdr:ext cx="1219200" cy="1219200"/>
    <xdr:pic>
      <xdr:nvPicPr>
        <xdr:cNvPr id="0" name="image350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398</xdr:row>
      <xdr:rowOff>171450</xdr:rowOff>
    </xdr:from>
    <xdr:ext cx="1219200" cy="1219200"/>
    <xdr:pic>
      <xdr:nvPicPr>
        <xdr:cNvPr id="0" name="image347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342900</xdr:colOff>
      <xdr:row>398</xdr:row>
      <xdr:rowOff>171450</xdr:rowOff>
    </xdr:from>
    <xdr:ext cx="1219200" cy="1219200"/>
    <xdr:pic>
      <xdr:nvPicPr>
        <xdr:cNvPr id="0" name="image372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413</xdr:row>
      <xdr:rowOff>133350</xdr:rowOff>
    </xdr:from>
    <xdr:ext cx="1219200" cy="1219200"/>
    <xdr:pic>
      <xdr:nvPicPr>
        <xdr:cNvPr id="0" name="image357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504825</xdr:colOff>
      <xdr:row>415</xdr:row>
      <xdr:rowOff>76200</xdr:rowOff>
    </xdr:from>
    <xdr:ext cx="866775" cy="866775"/>
    <xdr:pic>
      <xdr:nvPicPr>
        <xdr:cNvPr id="0" name="image387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430</xdr:row>
      <xdr:rowOff>47625</xdr:rowOff>
    </xdr:from>
    <xdr:ext cx="904875" cy="904875"/>
    <xdr:pic>
      <xdr:nvPicPr>
        <xdr:cNvPr id="0" name="image403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432</xdr:row>
      <xdr:rowOff>200025</xdr:rowOff>
    </xdr:from>
    <xdr:ext cx="923925" cy="923925"/>
    <xdr:pic>
      <xdr:nvPicPr>
        <xdr:cNvPr id="0" name="image366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447675</xdr:colOff>
      <xdr:row>431</xdr:row>
      <xdr:rowOff>114300</xdr:rowOff>
    </xdr:from>
    <xdr:ext cx="1219200" cy="1219200"/>
    <xdr:pic>
      <xdr:nvPicPr>
        <xdr:cNvPr id="0" name="image352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657225</xdr:colOff>
      <xdr:row>432</xdr:row>
      <xdr:rowOff>209550</xdr:rowOff>
    </xdr:from>
    <xdr:ext cx="904875" cy="904875"/>
    <xdr:pic>
      <xdr:nvPicPr>
        <xdr:cNvPr id="0" name="image354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445</xdr:row>
      <xdr:rowOff>76200</xdr:rowOff>
    </xdr:from>
    <xdr:ext cx="1219200" cy="1219200"/>
    <xdr:pic>
      <xdr:nvPicPr>
        <xdr:cNvPr id="0" name="image367.png" title="Image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457200</xdr:colOff>
      <xdr:row>445</xdr:row>
      <xdr:rowOff>76200</xdr:rowOff>
    </xdr:from>
    <xdr:ext cx="1219200" cy="1219200"/>
    <xdr:pic>
      <xdr:nvPicPr>
        <xdr:cNvPr id="0" name="image370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685800</xdr:colOff>
      <xdr:row>447</xdr:row>
      <xdr:rowOff>47625</xdr:rowOff>
    </xdr:from>
    <xdr:ext cx="838200" cy="838200"/>
    <xdr:pic>
      <xdr:nvPicPr>
        <xdr:cNvPr id="0" name="image363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496</xdr:row>
      <xdr:rowOff>123825</xdr:rowOff>
    </xdr:from>
    <xdr:ext cx="838200" cy="838200"/>
    <xdr:pic>
      <xdr:nvPicPr>
        <xdr:cNvPr id="0" name="image44.png" title="Image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497</xdr:row>
      <xdr:rowOff>133350</xdr:rowOff>
    </xdr:from>
    <xdr:ext cx="1219200" cy="1219200"/>
    <xdr:pic>
      <xdr:nvPicPr>
        <xdr:cNvPr id="0" name="image41.pn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447675</xdr:colOff>
      <xdr:row>497</xdr:row>
      <xdr:rowOff>133350</xdr:rowOff>
    </xdr:from>
    <xdr:ext cx="1219200" cy="1219200"/>
    <xdr:pic>
      <xdr:nvPicPr>
        <xdr:cNvPr id="0" name="image45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428625</xdr:colOff>
      <xdr:row>497</xdr:row>
      <xdr:rowOff>133350</xdr:rowOff>
    </xdr:from>
    <xdr:ext cx="1219200" cy="1219200"/>
    <xdr:pic>
      <xdr:nvPicPr>
        <xdr:cNvPr id="0" name="image43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247650</xdr:colOff>
      <xdr:row>511</xdr:row>
      <xdr:rowOff>57150</xdr:rowOff>
    </xdr:from>
    <xdr:ext cx="1428750" cy="1428750"/>
    <xdr:pic>
      <xdr:nvPicPr>
        <xdr:cNvPr id="0" name="image61.png" title="Image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638175</xdr:colOff>
      <xdr:row>514</xdr:row>
      <xdr:rowOff>47625</xdr:rowOff>
    </xdr:from>
    <xdr:ext cx="800100" cy="800100"/>
    <xdr:pic>
      <xdr:nvPicPr>
        <xdr:cNvPr id="0" name="image48.png" title="Image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428625</xdr:colOff>
      <xdr:row>514</xdr:row>
      <xdr:rowOff>19050</xdr:rowOff>
    </xdr:from>
    <xdr:ext cx="1009650" cy="857250"/>
    <xdr:pic>
      <xdr:nvPicPr>
        <xdr:cNvPr id="0" name="image50.gif" title="Image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101</xdr:row>
      <xdr:rowOff>85725</xdr:rowOff>
    </xdr:from>
    <xdr:ext cx="866775" cy="866775"/>
    <xdr:pic>
      <xdr:nvPicPr>
        <xdr:cNvPr id="0" name="image328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504825</xdr:colOff>
      <xdr:row>102</xdr:row>
      <xdr:rowOff>38100</xdr:rowOff>
    </xdr:from>
    <xdr:ext cx="1219200" cy="1219200"/>
    <xdr:pic>
      <xdr:nvPicPr>
        <xdr:cNvPr id="0" name="image358.png" title="Image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504825</xdr:colOff>
      <xdr:row>116</xdr:row>
      <xdr:rowOff>123825</xdr:rowOff>
    </xdr:from>
    <xdr:ext cx="1219200" cy="1219200"/>
    <xdr:pic>
      <xdr:nvPicPr>
        <xdr:cNvPr id="0" name="image40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638175</xdr:colOff>
      <xdr:row>103</xdr:row>
      <xdr:rowOff>190500</xdr:rowOff>
    </xdr:from>
    <xdr:ext cx="866775" cy="866775"/>
    <xdr:pic>
      <xdr:nvPicPr>
        <xdr:cNvPr id="0" name="image360.png" title="Image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704850</xdr:colOff>
      <xdr:row>103</xdr:row>
      <xdr:rowOff>190500</xdr:rowOff>
    </xdr:from>
    <xdr:ext cx="866775" cy="866775"/>
    <xdr:pic>
      <xdr:nvPicPr>
        <xdr:cNvPr id="0" name="image375.png" title="Image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462</xdr:row>
      <xdr:rowOff>200025</xdr:rowOff>
    </xdr:from>
    <xdr:ext cx="762000" cy="762000"/>
    <xdr:pic>
      <xdr:nvPicPr>
        <xdr:cNvPr id="0" name="image110.png" title="Image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464</xdr:row>
      <xdr:rowOff>38100</xdr:rowOff>
    </xdr:from>
    <xdr:ext cx="1085850" cy="1085850"/>
    <xdr:pic>
      <xdr:nvPicPr>
        <xdr:cNvPr id="0" name="image137.png" title="Image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477</xdr:row>
      <xdr:rowOff>123825</xdr:rowOff>
    </xdr:from>
    <xdr:ext cx="1219200" cy="1219200"/>
    <xdr:pic>
      <xdr:nvPicPr>
        <xdr:cNvPr id="0" name="image129.png" title="Image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581025</xdr:colOff>
      <xdr:row>480</xdr:row>
      <xdr:rowOff>76200</xdr:rowOff>
    </xdr:from>
    <xdr:ext cx="895350" cy="838200"/>
    <xdr:pic>
      <xdr:nvPicPr>
        <xdr:cNvPr id="0" name="image109.png" title="Image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542925</xdr:colOff>
      <xdr:row>465</xdr:row>
      <xdr:rowOff>38100</xdr:rowOff>
    </xdr:from>
    <xdr:ext cx="819150" cy="838200"/>
    <xdr:pic>
      <xdr:nvPicPr>
        <xdr:cNvPr id="0" name="image111.png" title="Image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371475</xdr:colOff>
      <xdr:row>464</xdr:row>
      <xdr:rowOff>85725</xdr:rowOff>
    </xdr:from>
    <xdr:ext cx="990600" cy="990600"/>
    <xdr:pic>
      <xdr:nvPicPr>
        <xdr:cNvPr id="0" name="image131.png" title="Image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457200</xdr:colOff>
      <xdr:row>479</xdr:row>
      <xdr:rowOff>190500</xdr:rowOff>
    </xdr:from>
    <xdr:ext cx="914400" cy="914400"/>
    <xdr:pic>
      <xdr:nvPicPr>
        <xdr:cNvPr id="0" name="image130.png" title="Image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41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41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42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50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56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56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57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57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62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63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64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75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75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75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76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76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81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81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82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82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83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84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84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89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89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90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90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95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96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96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107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107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107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108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108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108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113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113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115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115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116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121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122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127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128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129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130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139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139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139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140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140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145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145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146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146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147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147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148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154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154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160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160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161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163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163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173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173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173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174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174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174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180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180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180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181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181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182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182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182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187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188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193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195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196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205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205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205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206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206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211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211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212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212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213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214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219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226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228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237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237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237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238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238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238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243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243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244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244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245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246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251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252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257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258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269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269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269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270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270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270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275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275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276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276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277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277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277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278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284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285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290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291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292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293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302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302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302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303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303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308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309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309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309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310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310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311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311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319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319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320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320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326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326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328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328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338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338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338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339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339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344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344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344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345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346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346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347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347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353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353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354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359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359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360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361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362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362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371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371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371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372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372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372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377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377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377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378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378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379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379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380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380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380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385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385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385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386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386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391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391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392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393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393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393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394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394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403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403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403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404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404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409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410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410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410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411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411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411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412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412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418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418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419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419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425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425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426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426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427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436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436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436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437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437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442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442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442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443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443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444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444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445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450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450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450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451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451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451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457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457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459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468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468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468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469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469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474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475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483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483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483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484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484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484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489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490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490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490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491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491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492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492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492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502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502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502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503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503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508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508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509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510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510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511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511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511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517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517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517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518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518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518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523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523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523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524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524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525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525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526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526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526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77</xdr:row>
      <xdr:rowOff>38100</xdr:rowOff>
    </xdr:from>
    <xdr:ext cx="962025" cy="962025"/>
    <xdr:pic>
      <xdr:nvPicPr>
        <xdr:cNvPr id="0" name="image3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78</xdr:row>
      <xdr:rowOff>104775</xdr:rowOff>
    </xdr:from>
    <xdr:ext cx="1219200" cy="1219200"/>
    <xdr:pic>
      <xdr:nvPicPr>
        <xdr:cNvPr id="0" name="image3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78</xdr:row>
      <xdr:rowOff>104775</xdr:rowOff>
    </xdr:from>
    <xdr:ext cx="1219200" cy="1219200"/>
    <xdr:pic>
      <xdr:nvPicPr>
        <xdr:cNvPr id="0" name="image36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638175</xdr:colOff>
      <xdr:row>80</xdr:row>
      <xdr:rowOff>47625</xdr:rowOff>
    </xdr:from>
    <xdr:ext cx="866775" cy="866775"/>
    <xdr:pic>
      <xdr:nvPicPr>
        <xdr:cNvPr id="0" name="image37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96</xdr:row>
      <xdr:rowOff>19050</xdr:rowOff>
    </xdr:from>
    <xdr:ext cx="866775" cy="866775"/>
    <xdr:pic>
      <xdr:nvPicPr>
        <xdr:cNvPr id="0" name="image40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112</xdr:row>
      <xdr:rowOff>104775</xdr:rowOff>
    </xdr:from>
    <xdr:ext cx="866775" cy="866775"/>
    <xdr:pic>
      <xdr:nvPicPr>
        <xdr:cNvPr id="0" name="image328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113</xdr:row>
      <xdr:rowOff>123825</xdr:rowOff>
    </xdr:from>
    <xdr:ext cx="1219200" cy="1219200"/>
    <xdr:pic>
      <xdr:nvPicPr>
        <xdr:cNvPr id="0" name="image365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113</xdr:row>
      <xdr:rowOff>123825</xdr:rowOff>
    </xdr:from>
    <xdr:ext cx="1219200" cy="1219200"/>
    <xdr:pic>
      <xdr:nvPicPr>
        <xdr:cNvPr id="0" name="image40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400050</xdr:colOff>
      <xdr:row>115</xdr:row>
      <xdr:rowOff>19050</xdr:rowOff>
    </xdr:from>
    <xdr:ext cx="923925" cy="923925"/>
    <xdr:pic>
      <xdr:nvPicPr>
        <xdr:cNvPr id="0" name="image369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457200</xdr:colOff>
      <xdr:row>131</xdr:row>
      <xdr:rowOff>9525</xdr:rowOff>
    </xdr:from>
    <xdr:ext cx="866775" cy="866775"/>
    <xdr:pic>
      <xdr:nvPicPr>
        <xdr:cNvPr id="0" name="image394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147</xdr:row>
      <xdr:rowOff>19050</xdr:rowOff>
    </xdr:from>
    <xdr:ext cx="962025" cy="962025"/>
    <xdr:pic>
      <xdr:nvPicPr>
        <xdr:cNvPr id="0" name="image3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163</xdr:row>
      <xdr:rowOff>180975</xdr:rowOff>
    </xdr:from>
    <xdr:ext cx="790575" cy="790575"/>
    <xdr:pic>
      <xdr:nvPicPr>
        <xdr:cNvPr id="0" name="image3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148</xdr:row>
      <xdr:rowOff>142875</xdr:rowOff>
    </xdr:from>
    <xdr:ext cx="1219200" cy="1219200"/>
    <xdr:pic>
      <xdr:nvPicPr>
        <xdr:cNvPr id="0" name="image405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148</xdr:row>
      <xdr:rowOff>142875</xdr:rowOff>
    </xdr:from>
    <xdr:ext cx="1219200" cy="1219200"/>
    <xdr:pic>
      <xdr:nvPicPr>
        <xdr:cNvPr id="0" name="image374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400050</xdr:colOff>
      <xdr:row>149</xdr:row>
      <xdr:rowOff>133350</xdr:rowOff>
    </xdr:from>
    <xdr:ext cx="1047750" cy="1019175"/>
    <xdr:pic>
      <xdr:nvPicPr>
        <xdr:cNvPr id="0" name="image396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163</xdr:row>
      <xdr:rowOff>28575</xdr:rowOff>
    </xdr:from>
    <xdr:ext cx="1219200" cy="1219200"/>
    <xdr:pic>
      <xdr:nvPicPr>
        <xdr:cNvPr id="0" name="image423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163</xdr:row>
      <xdr:rowOff>190500</xdr:rowOff>
    </xdr:from>
    <xdr:ext cx="1219200" cy="1219200"/>
    <xdr:pic>
      <xdr:nvPicPr>
        <xdr:cNvPr id="0" name="image384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457200</xdr:colOff>
      <xdr:row>165</xdr:row>
      <xdr:rowOff>200025</xdr:rowOff>
    </xdr:from>
    <xdr:ext cx="923925" cy="923925"/>
    <xdr:pic>
      <xdr:nvPicPr>
        <xdr:cNvPr id="0" name="image376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182</xdr:row>
      <xdr:rowOff>142875</xdr:rowOff>
    </xdr:from>
    <xdr:ext cx="762000" cy="800100"/>
    <xdr:pic>
      <xdr:nvPicPr>
        <xdr:cNvPr id="0" name="image407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183</xdr:row>
      <xdr:rowOff>95250</xdr:rowOff>
    </xdr:from>
    <xdr:ext cx="1219200" cy="1219200"/>
    <xdr:pic>
      <xdr:nvPicPr>
        <xdr:cNvPr id="0" name="image378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447675</xdr:colOff>
      <xdr:row>183</xdr:row>
      <xdr:rowOff>85725</xdr:rowOff>
    </xdr:from>
    <xdr:ext cx="1219200" cy="1219200"/>
    <xdr:pic>
      <xdr:nvPicPr>
        <xdr:cNvPr id="0" name="image385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485775</xdr:colOff>
      <xdr:row>184</xdr:row>
      <xdr:rowOff>47625</xdr:rowOff>
    </xdr:from>
    <xdr:ext cx="1019175" cy="1066800"/>
    <xdr:pic>
      <xdr:nvPicPr>
        <xdr:cNvPr id="0" name="image424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514350</xdr:colOff>
      <xdr:row>199</xdr:row>
      <xdr:rowOff>171450</xdr:rowOff>
    </xdr:from>
    <xdr:ext cx="866775" cy="866775"/>
    <xdr:pic>
      <xdr:nvPicPr>
        <xdr:cNvPr id="0" name="image383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800100</xdr:colOff>
      <xdr:row>200</xdr:row>
      <xdr:rowOff>19050</xdr:rowOff>
    </xdr:from>
    <xdr:ext cx="866775" cy="866775"/>
    <xdr:pic>
      <xdr:nvPicPr>
        <xdr:cNvPr id="0" name="image390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561975</xdr:colOff>
      <xdr:row>200</xdr:row>
      <xdr:rowOff>19050</xdr:rowOff>
    </xdr:from>
    <xdr:ext cx="866775" cy="866775"/>
    <xdr:pic>
      <xdr:nvPicPr>
        <xdr:cNvPr id="0" name="image395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217</xdr:row>
      <xdr:rowOff>114300</xdr:rowOff>
    </xdr:from>
    <xdr:ext cx="1219200" cy="1219200"/>
    <xdr:pic>
      <xdr:nvPicPr>
        <xdr:cNvPr id="0" name="image380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217</xdr:row>
      <xdr:rowOff>190500</xdr:rowOff>
    </xdr:from>
    <xdr:ext cx="1219200" cy="1219200"/>
    <xdr:pic>
      <xdr:nvPicPr>
        <xdr:cNvPr id="0" name="image412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304800</xdr:colOff>
      <xdr:row>217</xdr:row>
      <xdr:rowOff>114300</xdr:rowOff>
    </xdr:from>
    <xdr:ext cx="1219200" cy="1219200"/>
    <xdr:pic>
      <xdr:nvPicPr>
        <xdr:cNvPr id="0" name="image388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231</xdr:row>
      <xdr:rowOff>152400</xdr:rowOff>
    </xdr:from>
    <xdr:ext cx="1219200" cy="1219200"/>
    <xdr:pic>
      <xdr:nvPicPr>
        <xdr:cNvPr id="0" name="image389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231</xdr:row>
      <xdr:rowOff>152400</xdr:rowOff>
    </xdr:from>
    <xdr:ext cx="1219200" cy="1219200"/>
    <xdr:pic>
      <xdr:nvPicPr>
        <xdr:cNvPr id="0" name="image391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216</xdr:row>
      <xdr:rowOff>104775</xdr:rowOff>
    </xdr:from>
    <xdr:ext cx="857250" cy="857250"/>
    <xdr:pic>
      <xdr:nvPicPr>
        <xdr:cNvPr id="0" name="image399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248</xdr:row>
      <xdr:rowOff>104775</xdr:rowOff>
    </xdr:from>
    <xdr:ext cx="857250" cy="857250"/>
    <xdr:pic>
      <xdr:nvPicPr>
        <xdr:cNvPr id="0" name="image399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216</xdr:row>
      <xdr:rowOff>104775</xdr:rowOff>
    </xdr:from>
    <xdr:ext cx="857250" cy="857250"/>
    <xdr:pic>
      <xdr:nvPicPr>
        <xdr:cNvPr id="0" name="image399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295275</xdr:colOff>
      <xdr:row>249</xdr:row>
      <xdr:rowOff>28575</xdr:rowOff>
    </xdr:from>
    <xdr:ext cx="1219200" cy="1219200"/>
    <xdr:pic>
      <xdr:nvPicPr>
        <xdr:cNvPr id="0" name="image402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249</xdr:row>
      <xdr:rowOff>76200</xdr:rowOff>
    </xdr:from>
    <xdr:ext cx="1219200" cy="1219200"/>
    <xdr:pic>
      <xdr:nvPicPr>
        <xdr:cNvPr id="0" name="image392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381000</xdr:colOff>
      <xdr:row>249</xdr:row>
      <xdr:rowOff>171450</xdr:rowOff>
    </xdr:from>
    <xdr:ext cx="1219200" cy="1219200"/>
    <xdr:pic>
      <xdr:nvPicPr>
        <xdr:cNvPr id="0" name="image419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263</xdr:row>
      <xdr:rowOff>104775</xdr:rowOff>
    </xdr:from>
    <xdr:ext cx="1219200" cy="1219200"/>
    <xdr:pic>
      <xdr:nvPicPr>
        <xdr:cNvPr id="0" name="image393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800100</xdr:colOff>
      <xdr:row>265</xdr:row>
      <xdr:rowOff>57150</xdr:rowOff>
    </xdr:from>
    <xdr:ext cx="857250" cy="857250"/>
    <xdr:pic>
      <xdr:nvPicPr>
        <xdr:cNvPr id="0" name="image415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666750</xdr:colOff>
      <xdr:row>265</xdr:row>
      <xdr:rowOff>66675</xdr:rowOff>
    </xdr:from>
    <xdr:ext cx="809625" cy="819150"/>
    <xdr:pic>
      <xdr:nvPicPr>
        <xdr:cNvPr id="0" name="image400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280</xdr:row>
      <xdr:rowOff>104775</xdr:rowOff>
    </xdr:from>
    <xdr:ext cx="838200" cy="838200"/>
    <xdr:pic>
      <xdr:nvPicPr>
        <xdr:cNvPr id="0" name="image427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281</xdr:row>
      <xdr:rowOff>57150</xdr:rowOff>
    </xdr:from>
    <xdr:ext cx="1219200" cy="1219200"/>
    <xdr:pic>
      <xdr:nvPicPr>
        <xdr:cNvPr id="0" name="image418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281</xdr:row>
      <xdr:rowOff>57150</xdr:rowOff>
    </xdr:from>
    <xdr:ext cx="1219200" cy="1219200"/>
    <xdr:pic>
      <xdr:nvPicPr>
        <xdr:cNvPr id="0" name="image410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304800</xdr:colOff>
      <xdr:row>282</xdr:row>
      <xdr:rowOff>180975</xdr:rowOff>
    </xdr:from>
    <xdr:ext cx="1219200" cy="1143000"/>
    <xdr:pic>
      <xdr:nvPicPr>
        <xdr:cNvPr id="0" name="image397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504825</xdr:colOff>
      <xdr:row>297</xdr:row>
      <xdr:rowOff>66675</xdr:rowOff>
    </xdr:from>
    <xdr:ext cx="809625" cy="819150"/>
    <xdr:pic>
      <xdr:nvPicPr>
        <xdr:cNvPr id="0" name="image411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876300</xdr:colOff>
      <xdr:row>297</xdr:row>
      <xdr:rowOff>114300</xdr:rowOff>
    </xdr:from>
    <xdr:ext cx="714375" cy="723900"/>
    <xdr:pic>
      <xdr:nvPicPr>
        <xdr:cNvPr id="0" name="image434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312</xdr:row>
      <xdr:rowOff>38100</xdr:rowOff>
    </xdr:from>
    <xdr:ext cx="904875" cy="904875"/>
    <xdr:pic>
      <xdr:nvPicPr>
        <xdr:cNvPr id="0" name="image430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313</xdr:row>
      <xdr:rowOff>152400</xdr:rowOff>
    </xdr:from>
    <xdr:ext cx="1219200" cy="1219200"/>
    <xdr:pic>
      <xdr:nvPicPr>
        <xdr:cNvPr id="0" name="image429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313</xdr:row>
      <xdr:rowOff>152400</xdr:rowOff>
    </xdr:from>
    <xdr:ext cx="1219200" cy="1219200"/>
    <xdr:pic>
      <xdr:nvPicPr>
        <xdr:cNvPr id="0" name="image425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561975</xdr:colOff>
      <xdr:row>315</xdr:row>
      <xdr:rowOff>114300</xdr:rowOff>
    </xdr:from>
    <xdr:ext cx="866775" cy="866775"/>
    <xdr:pic>
      <xdr:nvPicPr>
        <xdr:cNvPr id="0" name="image416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704850</xdr:colOff>
      <xdr:row>329</xdr:row>
      <xdr:rowOff>85725</xdr:rowOff>
    </xdr:from>
    <xdr:ext cx="866775" cy="866775"/>
    <xdr:pic>
      <xdr:nvPicPr>
        <xdr:cNvPr id="0" name="image408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523875</xdr:colOff>
      <xdr:row>329</xdr:row>
      <xdr:rowOff>47625</xdr:rowOff>
    </xdr:from>
    <xdr:ext cx="838200" cy="838200"/>
    <xdr:pic>
      <xdr:nvPicPr>
        <xdr:cNvPr id="0" name="image132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344</xdr:row>
      <xdr:rowOff>142875</xdr:rowOff>
    </xdr:from>
    <xdr:ext cx="838200" cy="819150"/>
    <xdr:pic>
      <xdr:nvPicPr>
        <xdr:cNvPr id="0" name="image406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345</xdr:row>
      <xdr:rowOff>123825</xdr:rowOff>
    </xdr:from>
    <xdr:ext cx="1219200" cy="1219200"/>
    <xdr:pic>
      <xdr:nvPicPr>
        <xdr:cNvPr id="0" name="image446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438150</xdr:colOff>
      <xdr:row>345</xdr:row>
      <xdr:rowOff>123825</xdr:rowOff>
    </xdr:from>
    <xdr:ext cx="1219200" cy="1219200"/>
    <xdr:pic>
      <xdr:nvPicPr>
        <xdr:cNvPr id="0" name="image413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381000</xdr:colOff>
      <xdr:row>345</xdr:row>
      <xdr:rowOff>123825</xdr:rowOff>
    </xdr:from>
    <xdr:ext cx="1219200" cy="1219200"/>
    <xdr:pic>
      <xdr:nvPicPr>
        <xdr:cNvPr id="0" name="image438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361</xdr:row>
      <xdr:rowOff>38100</xdr:rowOff>
    </xdr:from>
    <xdr:ext cx="866775" cy="866775"/>
    <xdr:pic>
      <xdr:nvPicPr>
        <xdr:cNvPr id="0" name="image421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523875</xdr:colOff>
      <xdr:row>359</xdr:row>
      <xdr:rowOff>142875</xdr:rowOff>
    </xdr:from>
    <xdr:ext cx="1219200" cy="1219200"/>
    <xdr:pic>
      <xdr:nvPicPr>
        <xdr:cNvPr id="0" name="image456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376</xdr:row>
      <xdr:rowOff>76200</xdr:rowOff>
    </xdr:from>
    <xdr:ext cx="904875" cy="904875"/>
    <xdr:pic>
      <xdr:nvPicPr>
        <xdr:cNvPr id="0" name="image426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377</xdr:row>
      <xdr:rowOff>142875</xdr:rowOff>
    </xdr:from>
    <xdr:ext cx="1219200" cy="1219200"/>
    <xdr:pic>
      <xdr:nvPicPr>
        <xdr:cNvPr id="0" name="image414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378</xdr:row>
      <xdr:rowOff>57150</xdr:rowOff>
    </xdr:from>
    <xdr:ext cx="1219200" cy="1143000"/>
    <xdr:pic>
      <xdr:nvPicPr>
        <xdr:cNvPr id="0" name="image432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381000</xdr:colOff>
      <xdr:row>378</xdr:row>
      <xdr:rowOff>104775</xdr:rowOff>
    </xdr:from>
    <xdr:ext cx="1219200" cy="1143000"/>
    <xdr:pic>
      <xdr:nvPicPr>
        <xdr:cNvPr id="0" name="image435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393</xdr:row>
      <xdr:rowOff>57150</xdr:rowOff>
    </xdr:from>
    <xdr:ext cx="857250" cy="857250"/>
    <xdr:pic>
      <xdr:nvPicPr>
        <xdr:cNvPr id="0" name="image459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809625</xdr:colOff>
      <xdr:row>393</xdr:row>
      <xdr:rowOff>66675</xdr:rowOff>
    </xdr:from>
    <xdr:ext cx="838200" cy="838200"/>
    <xdr:pic>
      <xdr:nvPicPr>
        <xdr:cNvPr id="0" name="image422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408</xdr:row>
      <xdr:rowOff>19050</xdr:rowOff>
    </xdr:from>
    <xdr:ext cx="904875" cy="904875"/>
    <xdr:pic>
      <xdr:nvPicPr>
        <xdr:cNvPr id="0" name="image48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409</xdr:row>
      <xdr:rowOff>123825</xdr:rowOff>
    </xdr:from>
    <xdr:ext cx="1219200" cy="1219200"/>
    <xdr:pic>
      <xdr:nvPicPr>
        <xdr:cNvPr id="0" name="image417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409</xdr:row>
      <xdr:rowOff>123825</xdr:rowOff>
    </xdr:from>
    <xdr:ext cx="1219200" cy="1219200"/>
    <xdr:pic>
      <xdr:nvPicPr>
        <xdr:cNvPr id="0" name="image450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381000</xdr:colOff>
      <xdr:row>409</xdr:row>
      <xdr:rowOff>123825</xdr:rowOff>
    </xdr:from>
    <xdr:ext cx="1219200" cy="1219200"/>
    <xdr:pic>
      <xdr:nvPicPr>
        <xdr:cNvPr id="0" name="image447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423</xdr:row>
      <xdr:rowOff>152400</xdr:rowOff>
    </xdr:from>
    <xdr:ext cx="1219200" cy="1219200"/>
    <xdr:pic>
      <xdr:nvPicPr>
        <xdr:cNvPr id="0" name="image428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423</xdr:row>
      <xdr:rowOff>152400</xdr:rowOff>
    </xdr:from>
    <xdr:ext cx="1219200" cy="1219200"/>
    <xdr:pic>
      <xdr:nvPicPr>
        <xdr:cNvPr id="0" name="image454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628650</xdr:colOff>
      <xdr:row>443</xdr:row>
      <xdr:rowOff>57150</xdr:rowOff>
    </xdr:from>
    <xdr:ext cx="857250" cy="857250"/>
    <xdr:pic>
      <xdr:nvPicPr>
        <xdr:cNvPr id="0" name="image420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441</xdr:row>
      <xdr:rowOff>95250</xdr:rowOff>
    </xdr:from>
    <xdr:ext cx="1219200" cy="1219200"/>
    <xdr:pic>
      <xdr:nvPicPr>
        <xdr:cNvPr id="0" name="image433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456</xdr:row>
      <xdr:rowOff>200025</xdr:rowOff>
    </xdr:from>
    <xdr:ext cx="923925" cy="923925"/>
    <xdr:pic>
      <xdr:nvPicPr>
        <xdr:cNvPr id="0" name="image460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457</xdr:row>
      <xdr:rowOff>28575</xdr:rowOff>
    </xdr:from>
    <xdr:ext cx="866775" cy="866775"/>
    <xdr:pic>
      <xdr:nvPicPr>
        <xdr:cNvPr id="0" name="image451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440</xdr:row>
      <xdr:rowOff>104775</xdr:rowOff>
    </xdr:from>
    <xdr:ext cx="866775" cy="866775"/>
    <xdr:pic>
      <xdr:nvPicPr>
        <xdr:cNvPr id="0" name="image328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472</xdr:row>
      <xdr:rowOff>104775</xdr:rowOff>
    </xdr:from>
    <xdr:ext cx="857250" cy="857250"/>
    <xdr:pic>
      <xdr:nvPicPr>
        <xdr:cNvPr id="0" name="image48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489</xdr:row>
      <xdr:rowOff>47625</xdr:rowOff>
    </xdr:from>
    <xdr:ext cx="838200" cy="838200"/>
    <xdr:pic>
      <xdr:nvPicPr>
        <xdr:cNvPr id="0" name="image472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475</xdr:row>
      <xdr:rowOff>104775</xdr:rowOff>
    </xdr:from>
    <xdr:ext cx="866775" cy="866775"/>
    <xdr:pic>
      <xdr:nvPicPr>
        <xdr:cNvPr id="0" name="image440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609600</xdr:colOff>
      <xdr:row>473</xdr:row>
      <xdr:rowOff>123825</xdr:rowOff>
    </xdr:from>
    <xdr:ext cx="1219200" cy="1219200"/>
    <xdr:pic>
      <xdr:nvPicPr>
        <xdr:cNvPr id="0" name="image461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381000</xdr:colOff>
      <xdr:row>473</xdr:row>
      <xdr:rowOff>142875</xdr:rowOff>
    </xdr:from>
    <xdr:ext cx="1219200" cy="1219200"/>
    <xdr:pic>
      <xdr:nvPicPr>
        <xdr:cNvPr id="0" name="image431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487</xdr:row>
      <xdr:rowOff>161925</xdr:rowOff>
    </xdr:from>
    <xdr:ext cx="1219200" cy="1219200"/>
    <xdr:pic>
      <xdr:nvPicPr>
        <xdr:cNvPr id="0" name="image439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504</xdr:row>
      <xdr:rowOff>161925</xdr:rowOff>
    </xdr:from>
    <xdr:ext cx="790575" cy="790575"/>
    <xdr:pic>
      <xdr:nvPicPr>
        <xdr:cNvPr id="0" name="image53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505</xdr:row>
      <xdr:rowOff>47625</xdr:rowOff>
    </xdr:from>
    <xdr:ext cx="1219200" cy="1219200"/>
    <xdr:pic>
      <xdr:nvPicPr>
        <xdr:cNvPr id="0" name="image14.png" title="Image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523875</xdr:colOff>
      <xdr:row>505</xdr:row>
      <xdr:rowOff>47625</xdr:rowOff>
    </xdr:from>
    <xdr:ext cx="1219200" cy="1219200"/>
    <xdr:pic>
      <xdr:nvPicPr>
        <xdr:cNvPr id="0" name="image13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419100</xdr:colOff>
      <xdr:row>506</xdr:row>
      <xdr:rowOff>76200</xdr:rowOff>
    </xdr:from>
    <xdr:ext cx="990600" cy="990600"/>
    <xdr:pic>
      <xdr:nvPicPr>
        <xdr:cNvPr id="0" name="image11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519</xdr:row>
      <xdr:rowOff>114300</xdr:rowOff>
    </xdr:from>
    <xdr:ext cx="1219200" cy="1219200"/>
    <xdr:pic>
      <xdr:nvPicPr>
        <xdr:cNvPr id="0" name="image37.png" title="Image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742950</xdr:colOff>
      <xdr:row>521</xdr:row>
      <xdr:rowOff>123825</xdr:rowOff>
    </xdr:from>
    <xdr:ext cx="790575" cy="790575"/>
    <xdr:pic>
      <xdr:nvPicPr>
        <xdr:cNvPr id="0" name="image38.pn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523875</xdr:colOff>
      <xdr:row>521</xdr:row>
      <xdr:rowOff>114300</xdr:rowOff>
    </xdr:from>
    <xdr:ext cx="809625" cy="819150"/>
    <xdr:pic>
      <xdr:nvPicPr>
        <xdr:cNvPr id="0" name="image40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600075</xdr:colOff>
      <xdr:row>443</xdr:row>
      <xdr:rowOff>57150</xdr:rowOff>
    </xdr:from>
    <xdr:ext cx="657225" cy="809625"/>
    <xdr:pic>
      <xdr:nvPicPr>
        <xdr:cNvPr id="0" name="image443.gif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</xdr:row>
      <xdr:rowOff>85725</xdr:rowOff>
    </xdr:from>
    <xdr:ext cx="857250" cy="857250"/>
    <xdr:pic>
      <xdr:nvPicPr>
        <xdr:cNvPr id="0" name="image470.png" title="Image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3</xdr:row>
      <xdr:rowOff>209550</xdr:rowOff>
    </xdr:from>
    <xdr:ext cx="904875" cy="904875"/>
    <xdr:pic>
      <xdr:nvPicPr>
        <xdr:cNvPr id="0" name="image455.png" title="Image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3</xdr:row>
      <xdr:rowOff>209550</xdr:rowOff>
    </xdr:from>
    <xdr:ext cx="809625" cy="819150"/>
    <xdr:pic>
      <xdr:nvPicPr>
        <xdr:cNvPr id="0" name="image436.png" title="Image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20</xdr:row>
      <xdr:rowOff>114300</xdr:rowOff>
    </xdr:from>
    <xdr:ext cx="809625" cy="819150"/>
    <xdr:pic>
      <xdr:nvPicPr>
        <xdr:cNvPr id="0" name="image437.png" title="Image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21</xdr:row>
      <xdr:rowOff>76200</xdr:rowOff>
    </xdr:from>
    <xdr:ext cx="1219200" cy="1219200"/>
    <xdr:pic>
      <xdr:nvPicPr>
        <xdr:cNvPr id="0" name="image441.png" title="Image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628650</xdr:colOff>
      <xdr:row>23</xdr:row>
      <xdr:rowOff>104775</xdr:rowOff>
    </xdr:from>
    <xdr:ext cx="857250" cy="857250"/>
    <xdr:pic>
      <xdr:nvPicPr>
        <xdr:cNvPr id="0" name="image473.png" title="Image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39</xdr:row>
      <xdr:rowOff>142875</xdr:rowOff>
    </xdr:from>
    <xdr:ext cx="809625" cy="819150"/>
    <xdr:pic>
      <xdr:nvPicPr>
        <xdr:cNvPr id="0" name="image442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40</xdr:row>
      <xdr:rowOff>57150</xdr:rowOff>
    </xdr:from>
    <xdr:ext cx="1219200" cy="1219200"/>
    <xdr:pic>
      <xdr:nvPicPr>
        <xdr:cNvPr id="0" name="image449.png" title="Image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638175</xdr:colOff>
      <xdr:row>42</xdr:row>
      <xdr:rowOff>28575</xdr:rowOff>
    </xdr:from>
    <xdr:ext cx="838200" cy="838200"/>
    <xdr:pic>
      <xdr:nvPicPr>
        <xdr:cNvPr id="0" name="image489.png" title="Image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58</xdr:row>
      <xdr:rowOff>76200</xdr:rowOff>
    </xdr:from>
    <xdr:ext cx="904875" cy="904875"/>
    <xdr:pic>
      <xdr:nvPicPr>
        <xdr:cNvPr id="0" name="image448.png" title="Image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59</xdr:row>
      <xdr:rowOff>38100</xdr:rowOff>
    </xdr:from>
    <xdr:ext cx="1219200" cy="1219200"/>
    <xdr:pic>
      <xdr:nvPicPr>
        <xdr:cNvPr id="0" name="image445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695325</xdr:colOff>
      <xdr:row>60</xdr:row>
      <xdr:rowOff>209550</xdr:rowOff>
    </xdr:from>
    <xdr:ext cx="904875" cy="904875"/>
    <xdr:pic>
      <xdr:nvPicPr>
        <xdr:cNvPr id="0" name="image444.png" title="Image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45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46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52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64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64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65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65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71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72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72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73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83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83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83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84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84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84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89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90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90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99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100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105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106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107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118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118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118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119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119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119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125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125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125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126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127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127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134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135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140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141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142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153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153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153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154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154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154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160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161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161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162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162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169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169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169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170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170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170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175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175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176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177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178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188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188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188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189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189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189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194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195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196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196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197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203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203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203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204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209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209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210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210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211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211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211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212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222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222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222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223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223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223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228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229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229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229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230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230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230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231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231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236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236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237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237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242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242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243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243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244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244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245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254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254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254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255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255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255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260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260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260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261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261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261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262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262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263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263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263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268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268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268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269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269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274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274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275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276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277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277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286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286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286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287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287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287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292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292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292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293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293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293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294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294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300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300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301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301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306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307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307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308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309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318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318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318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319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319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319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324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324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325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325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326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327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327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332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332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333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333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338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338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339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339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340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340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341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350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350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350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351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351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351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356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356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356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357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357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357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358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358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359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359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364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364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365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365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370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370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371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371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372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372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373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373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382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382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382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383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383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383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388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388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389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389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390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390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391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391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391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396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396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397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397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402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403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403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405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405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414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414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414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415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415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415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420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420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421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421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421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422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422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422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423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423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428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428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429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429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434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434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435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436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446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446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446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447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447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447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460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460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461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461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478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478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478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479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479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479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484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484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485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486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486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487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487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487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492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492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493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493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498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498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499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500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501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501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510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510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510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511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511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511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516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516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517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517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518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518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519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519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519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524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524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524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525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525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530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531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531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531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532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532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532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533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1</xdr:row>
      <xdr:rowOff>133350</xdr:rowOff>
    </xdr:from>
    <xdr:ext cx="762000" cy="762000"/>
    <xdr:pic>
      <xdr:nvPicPr>
        <xdr:cNvPr id="0" name="image1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3</xdr:row>
      <xdr:rowOff>95250</xdr:rowOff>
    </xdr:from>
    <xdr:ext cx="1038225" cy="1038225"/>
    <xdr:pic>
      <xdr:nvPicPr>
        <xdr:cNvPr id="0" name="image9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514350</xdr:colOff>
      <xdr:row>3</xdr:row>
      <xdr:rowOff>66675</xdr:rowOff>
    </xdr:from>
    <xdr:ext cx="1095375" cy="1095375"/>
    <xdr:pic>
      <xdr:nvPicPr>
        <xdr:cNvPr id="0" name="image9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276225</xdr:colOff>
      <xdr:row>3</xdr:row>
      <xdr:rowOff>95250</xdr:rowOff>
    </xdr:from>
    <xdr:ext cx="1038225" cy="1038225"/>
    <xdr:pic>
      <xdr:nvPicPr>
        <xdr:cNvPr id="0" name="image10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247650</xdr:colOff>
      <xdr:row>18</xdr:row>
      <xdr:rowOff>95250</xdr:rowOff>
    </xdr:from>
    <xdr:ext cx="1219200" cy="1219200"/>
    <xdr:pic>
      <xdr:nvPicPr>
        <xdr:cNvPr id="0" name="image10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542925</xdr:colOff>
      <xdr:row>19</xdr:row>
      <xdr:rowOff>57150</xdr:rowOff>
    </xdr:from>
    <xdr:ext cx="1038225" cy="1038225"/>
    <xdr:pic>
      <xdr:nvPicPr>
        <xdr:cNvPr id="0" name="image100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457200</xdr:colOff>
      <xdr:row>20</xdr:row>
      <xdr:rowOff>47625</xdr:rowOff>
    </xdr:from>
    <xdr:ext cx="857250" cy="857250"/>
    <xdr:pic>
      <xdr:nvPicPr>
        <xdr:cNvPr id="0" name="image135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36</xdr:row>
      <xdr:rowOff>171450</xdr:rowOff>
    </xdr:from>
    <xdr:ext cx="762000" cy="762000"/>
    <xdr:pic>
      <xdr:nvPicPr>
        <xdr:cNvPr id="0" name="image458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51</xdr:row>
      <xdr:rowOff>161925</xdr:rowOff>
    </xdr:from>
    <xdr:ext cx="609600" cy="609600"/>
    <xdr:pic>
      <xdr:nvPicPr>
        <xdr:cNvPr id="0" name="image494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552450</xdr:colOff>
      <xdr:row>38</xdr:row>
      <xdr:rowOff>190500</xdr:rowOff>
    </xdr:from>
    <xdr:ext cx="914400" cy="914400"/>
    <xdr:pic>
      <xdr:nvPicPr>
        <xdr:cNvPr id="0" name="image452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37</xdr:row>
      <xdr:rowOff>85725</xdr:rowOff>
    </xdr:from>
    <xdr:ext cx="1219200" cy="1219200"/>
    <xdr:pic>
      <xdr:nvPicPr>
        <xdr:cNvPr id="0" name="image453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485775</xdr:colOff>
      <xdr:row>38</xdr:row>
      <xdr:rowOff>190500</xdr:rowOff>
    </xdr:from>
    <xdr:ext cx="914400" cy="914400"/>
    <xdr:pic>
      <xdr:nvPicPr>
        <xdr:cNvPr id="0" name="image457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552450</xdr:colOff>
      <xdr:row>52</xdr:row>
      <xdr:rowOff>47625</xdr:rowOff>
    </xdr:from>
    <xdr:ext cx="1219200" cy="1143000"/>
    <xdr:pic>
      <xdr:nvPicPr>
        <xdr:cNvPr id="0" name="image479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447675</xdr:colOff>
      <xdr:row>52</xdr:row>
      <xdr:rowOff>47625</xdr:rowOff>
    </xdr:from>
    <xdr:ext cx="1219200" cy="1143000"/>
    <xdr:pic>
      <xdr:nvPicPr>
        <xdr:cNvPr id="0" name="image481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381000</xdr:colOff>
      <xdr:row>51</xdr:row>
      <xdr:rowOff>161925</xdr:rowOff>
    </xdr:from>
    <xdr:ext cx="1219200" cy="1219200"/>
    <xdr:pic>
      <xdr:nvPicPr>
        <xdr:cNvPr id="0" name="image502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69</xdr:row>
      <xdr:rowOff>66675</xdr:rowOff>
    </xdr:from>
    <xdr:ext cx="609600" cy="609600"/>
    <xdr:pic>
      <xdr:nvPicPr>
        <xdr:cNvPr id="0" name="image463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400050</xdr:colOff>
      <xdr:row>70</xdr:row>
      <xdr:rowOff>66675</xdr:rowOff>
    </xdr:from>
    <xdr:ext cx="1219200" cy="1143000"/>
    <xdr:pic>
      <xdr:nvPicPr>
        <xdr:cNvPr id="0" name="image462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69</xdr:row>
      <xdr:rowOff>66675</xdr:rowOff>
    </xdr:from>
    <xdr:ext cx="1219200" cy="1219200"/>
    <xdr:pic>
      <xdr:nvPicPr>
        <xdr:cNvPr id="0" name="image475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381000</xdr:colOff>
      <xdr:row>70</xdr:row>
      <xdr:rowOff>180975</xdr:rowOff>
    </xdr:from>
    <xdr:ext cx="914400" cy="914400"/>
    <xdr:pic>
      <xdr:nvPicPr>
        <xdr:cNvPr id="0" name="image491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84</xdr:row>
      <xdr:rowOff>142875</xdr:rowOff>
    </xdr:from>
    <xdr:ext cx="981075" cy="981075"/>
    <xdr:pic>
      <xdr:nvPicPr>
        <xdr:cNvPr id="0" name="image464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83</xdr:row>
      <xdr:rowOff>114300</xdr:rowOff>
    </xdr:from>
    <xdr:ext cx="1219200" cy="1219200"/>
    <xdr:pic>
      <xdr:nvPicPr>
        <xdr:cNvPr id="0" name="image477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381000</xdr:colOff>
      <xdr:row>84</xdr:row>
      <xdr:rowOff>171450</xdr:rowOff>
    </xdr:from>
    <xdr:ext cx="914400" cy="914400"/>
    <xdr:pic>
      <xdr:nvPicPr>
        <xdr:cNvPr id="0" name="image518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101</xdr:row>
      <xdr:rowOff>200025</xdr:rowOff>
    </xdr:from>
    <xdr:ext cx="609600" cy="609600"/>
    <xdr:pic>
      <xdr:nvPicPr>
        <xdr:cNvPr id="0" name="image134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101</xdr:row>
      <xdr:rowOff>200025</xdr:rowOff>
    </xdr:from>
    <xdr:ext cx="609600" cy="609600"/>
    <xdr:pic>
      <xdr:nvPicPr>
        <xdr:cNvPr id="0" name="image133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133</xdr:row>
      <xdr:rowOff>200025</xdr:rowOff>
    </xdr:from>
    <xdr:ext cx="609600" cy="609600"/>
    <xdr:pic>
      <xdr:nvPicPr>
        <xdr:cNvPr id="0" name="image133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165</xdr:row>
      <xdr:rowOff>200025</xdr:rowOff>
    </xdr:from>
    <xdr:ext cx="609600" cy="609600"/>
    <xdr:pic>
      <xdr:nvPicPr>
        <xdr:cNvPr id="0" name="image133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165</xdr:row>
      <xdr:rowOff>200025</xdr:rowOff>
    </xdr:from>
    <xdr:ext cx="609600" cy="609600"/>
    <xdr:pic>
      <xdr:nvPicPr>
        <xdr:cNvPr id="0" name="image134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133</xdr:row>
      <xdr:rowOff>200025</xdr:rowOff>
    </xdr:from>
    <xdr:ext cx="609600" cy="609600"/>
    <xdr:pic>
      <xdr:nvPicPr>
        <xdr:cNvPr id="0" name="image134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400050</xdr:colOff>
      <xdr:row>103</xdr:row>
      <xdr:rowOff>85725</xdr:rowOff>
    </xdr:from>
    <xdr:ext cx="1219200" cy="1143000"/>
    <xdr:pic>
      <xdr:nvPicPr>
        <xdr:cNvPr id="0" name="image466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103</xdr:row>
      <xdr:rowOff>123825</xdr:rowOff>
    </xdr:from>
    <xdr:ext cx="1066800" cy="1066800"/>
    <xdr:pic>
      <xdr:nvPicPr>
        <xdr:cNvPr id="0" name="image465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276225</xdr:colOff>
      <xdr:row>103</xdr:row>
      <xdr:rowOff>85725</xdr:rowOff>
    </xdr:from>
    <xdr:ext cx="1219200" cy="1143000"/>
    <xdr:pic>
      <xdr:nvPicPr>
        <xdr:cNvPr id="0" name="image467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117</xdr:row>
      <xdr:rowOff>76200</xdr:rowOff>
    </xdr:from>
    <xdr:ext cx="981075" cy="981075"/>
    <xdr:pic>
      <xdr:nvPicPr>
        <xdr:cNvPr id="0" name="image47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116</xdr:row>
      <xdr:rowOff>171450</xdr:rowOff>
    </xdr:from>
    <xdr:ext cx="1219200" cy="1219200"/>
    <xdr:pic>
      <xdr:nvPicPr>
        <xdr:cNvPr id="0" name="image497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552450</xdr:colOff>
      <xdr:row>118</xdr:row>
      <xdr:rowOff>104775</xdr:rowOff>
    </xdr:from>
    <xdr:ext cx="762000" cy="762000"/>
    <xdr:pic>
      <xdr:nvPicPr>
        <xdr:cNvPr id="0" name="image510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</xdr:colOff>
      <xdr:row>135</xdr:row>
      <xdr:rowOff>104775</xdr:rowOff>
    </xdr:from>
    <xdr:ext cx="1219200" cy="1143000"/>
    <xdr:pic>
      <xdr:nvPicPr>
        <xdr:cNvPr id="0" name="image468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134</xdr:row>
      <xdr:rowOff>104775</xdr:rowOff>
    </xdr:from>
    <xdr:ext cx="1219200" cy="1219200"/>
    <xdr:pic>
      <xdr:nvPicPr>
        <xdr:cNvPr id="0" name="image478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381000</xdr:colOff>
      <xdr:row>134</xdr:row>
      <xdr:rowOff>104775</xdr:rowOff>
    </xdr:from>
    <xdr:ext cx="1219200" cy="1219200"/>
    <xdr:pic>
      <xdr:nvPicPr>
        <xdr:cNvPr id="0" name="image496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485775</xdr:colOff>
      <xdr:row>149</xdr:row>
      <xdr:rowOff>85725</xdr:rowOff>
    </xdr:from>
    <xdr:ext cx="981075" cy="981075"/>
    <xdr:pic>
      <xdr:nvPicPr>
        <xdr:cNvPr id="0" name="image47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149</xdr:row>
      <xdr:rowOff>19050</xdr:rowOff>
    </xdr:from>
    <xdr:ext cx="1219200" cy="1219200"/>
    <xdr:pic>
      <xdr:nvPicPr>
        <xdr:cNvPr id="0" name="image469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628650</xdr:colOff>
      <xdr:row>150</xdr:row>
      <xdr:rowOff>85725</xdr:rowOff>
    </xdr:from>
    <xdr:ext cx="771525" cy="790575"/>
    <xdr:pic>
      <xdr:nvPicPr>
        <xdr:cNvPr id="0" name="image509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</xdr:colOff>
      <xdr:row>167</xdr:row>
      <xdr:rowOff>66675</xdr:rowOff>
    </xdr:from>
    <xdr:ext cx="1219200" cy="1143000"/>
    <xdr:pic>
      <xdr:nvPicPr>
        <xdr:cNvPr id="0" name="image471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167</xdr:row>
      <xdr:rowOff>66675</xdr:rowOff>
    </xdr:from>
    <xdr:ext cx="981075" cy="981075"/>
    <xdr:pic>
      <xdr:nvPicPr>
        <xdr:cNvPr id="0" name="image476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523875</xdr:colOff>
      <xdr:row>181</xdr:row>
      <xdr:rowOff>95250</xdr:rowOff>
    </xdr:from>
    <xdr:ext cx="981075" cy="981075"/>
    <xdr:pic>
      <xdr:nvPicPr>
        <xdr:cNvPr id="0" name="image47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180</xdr:row>
      <xdr:rowOff>66675</xdr:rowOff>
    </xdr:from>
    <xdr:ext cx="1219200" cy="1219200"/>
    <xdr:pic>
      <xdr:nvPicPr>
        <xdr:cNvPr id="0" name="image512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628650</xdr:colOff>
      <xdr:row>168</xdr:row>
      <xdr:rowOff>85725</xdr:rowOff>
    </xdr:from>
    <xdr:ext cx="762000" cy="762000"/>
    <xdr:pic>
      <xdr:nvPicPr>
        <xdr:cNvPr id="0" name="image480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733425</xdr:colOff>
      <xdr:row>182</xdr:row>
      <xdr:rowOff>114300</xdr:rowOff>
    </xdr:from>
    <xdr:ext cx="762000" cy="762000"/>
    <xdr:pic>
      <xdr:nvPicPr>
        <xdr:cNvPr id="0" name="image520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300</xdr:row>
      <xdr:rowOff>209550</xdr:rowOff>
    </xdr:from>
    <xdr:ext cx="781050" cy="781050"/>
    <xdr:pic>
      <xdr:nvPicPr>
        <xdr:cNvPr id="0" name="image15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542925</xdr:colOff>
      <xdr:row>302</xdr:row>
      <xdr:rowOff>85725</xdr:rowOff>
    </xdr:from>
    <xdr:ext cx="1009650" cy="1009650"/>
    <xdr:pic>
      <xdr:nvPicPr>
        <xdr:cNvPr id="0" name="image17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371475</xdr:colOff>
      <xdr:row>302</xdr:row>
      <xdr:rowOff>57150</xdr:rowOff>
    </xdr:from>
    <xdr:ext cx="1133475" cy="1057275"/>
    <xdr:pic>
      <xdr:nvPicPr>
        <xdr:cNvPr id="0" name="image46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409575</xdr:colOff>
      <xdr:row>302</xdr:row>
      <xdr:rowOff>66675</xdr:rowOff>
    </xdr:from>
    <xdr:ext cx="1076325" cy="1057275"/>
    <xdr:pic>
      <xdr:nvPicPr>
        <xdr:cNvPr id="0" name="image49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</xdr:colOff>
      <xdr:row>315</xdr:row>
      <xdr:rowOff>152400</xdr:rowOff>
    </xdr:from>
    <xdr:ext cx="1219200" cy="1219200"/>
    <xdr:pic>
      <xdr:nvPicPr>
        <xdr:cNvPr id="0" name="image24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333375</xdr:colOff>
      <xdr:row>315</xdr:row>
      <xdr:rowOff>142875</xdr:rowOff>
    </xdr:from>
    <xdr:ext cx="1219200" cy="1219200"/>
    <xdr:pic>
      <xdr:nvPicPr>
        <xdr:cNvPr id="0" name="image22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571500</xdr:colOff>
      <xdr:row>316</xdr:row>
      <xdr:rowOff>133350</xdr:rowOff>
    </xdr:from>
    <xdr:ext cx="838200" cy="838200"/>
    <xdr:pic>
      <xdr:nvPicPr>
        <xdr:cNvPr id="0" name="image27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198</xdr:row>
      <xdr:rowOff>66675</xdr:rowOff>
    </xdr:from>
    <xdr:ext cx="866775" cy="866775"/>
    <xdr:pic>
      <xdr:nvPicPr>
        <xdr:cNvPr id="0" name="image508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199</xdr:row>
      <xdr:rowOff>152400</xdr:rowOff>
    </xdr:from>
    <xdr:ext cx="1219200" cy="1219200"/>
    <xdr:pic>
      <xdr:nvPicPr>
        <xdr:cNvPr id="0" name="image507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200</xdr:row>
      <xdr:rowOff>114300</xdr:rowOff>
    </xdr:from>
    <xdr:ext cx="1219200" cy="1143000"/>
    <xdr:pic>
      <xdr:nvPicPr>
        <xdr:cNvPr id="0" name="image498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381000</xdr:colOff>
      <xdr:row>199</xdr:row>
      <xdr:rowOff>152400</xdr:rowOff>
    </xdr:from>
    <xdr:ext cx="1219200" cy="1219200"/>
    <xdr:pic>
      <xdr:nvPicPr>
        <xdr:cNvPr id="0" name="image486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214</xdr:row>
      <xdr:rowOff>161925</xdr:rowOff>
    </xdr:from>
    <xdr:ext cx="1219200" cy="1219200"/>
    <xdr:pic>
      <xdr:nvPicPr>
        <xdr:cNvPr id="0" name="image482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352425</xdr:colOff>
      <xdr:row>214</xdr:row>
      <xdr:rowOff>161925</xdr:rowOff>
    </xdr:from>
    <xdr:ext cx="1219200" cy="1219200"/>
    <xdr:pic>
      <xdr:nvPicPr>
        <xdr:cNvPr id="0" name="image490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438150</xdr:colOff>
      <xdr:row>214</xdr:row>
      <xdr:rowOff>161925</xdr:rowOff>
    </xdr:from>
    <xdr:ext cx="1219200" cy="1219200"/>
    <xdr:pic>
      <xdr:nvPicPr>
        <xdr:cNvPr id="0" name="image485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233</xdr:row>
      <xdr:rowOff>114300</xdr:rowOff>
    </xdr:from>
    <xdr:ext cx="1219200" cy="1219200"/>
    <xdr:pic>
      <xdr:nvPicPr>
        <xdr:cNvPr id="0" name="image483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232</xdr:row>
      <xdr:rowOff>9525</xdr:rowOff>
    </xdr:from>
    <xdr:ext cx="895350" cy="914400"/>
    <xdr:pic>
      <xdr:nvPicPr>
        <xdr:cNvPr id="0" name="image484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233</xdr:row>
      <xdr:rowOff>114300</xdr:rowOff>
    </xdr:from>
    <xdr:ext cx="1219200" cy="1219200"/>
    <xdr:pic>
      <xdr:nvPicPr>
        <xdr:cNvPr id="0" name="image531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581025</xdr:colOff>
      <xdr:row>234</xdr:row>
      <xdr:rowOff>152400</xdr:rowOff>
    </xdr:from>
    <xdr:ext cx="981075" cy="981075"/>
    <xdr:pic>
      <xdr:nvPicPr>
        <xdr:cNvPr id="0" name="image539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438150</xdr:colOff>
      <xdr:row>248</xdr:row>
      <xdr:rowOff>123825</xdr:rowOff>
    </xdr:from>
    <xdr:ext cx="1219200" cy="1219200"/>
    <xdr:pic>
      <xdr:nvPicPr>
        <xdr:cNvPr id="0" name="image517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504825</xdr:colOff>
      <xdr:row>248</xdr:row>
      <xdr:rowOff>114300</xdr:rowOff>
    </xdr:from>
    <xdr:ext cx="1219200" cy="1219200"/>
    <xdr:pic>
      <xdr:nvPicPr>
        <xdr:cNvPr id="0" name="image492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247</xdr:row>
      <xdr:rowOff>76200</xdr:rowOff>
    </xdr:from>
    <xdr:ext cx="1419225" cy="1466850"/>
    <xdr:pic>
      <xdr:nvPicPr>
        <xdr:cNvPr id="0" name="image506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269</xdr:row>
      <xdr:rowOff>38100</xdr:rowOff>
    </xdr:from>
    <xdr:ext cx="933450" cy="933450"/>
    <xdr:pic>
      <xdr:nvPicPr>
        <xdr:cNvPr id="0" name="image493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266</xdr:row>
      <xdr:rowOff>9525</xdr:rowOff>
    </xdr:from>
    <xdr:ext cx="895350" cy="914400"/>
    <xdr:pic>
      <xdr:nvPicPr>
        <xdr:cNvPr id="0" name="image484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281</xdr:row>
      <xdr:rowOff>133350</xdr:rowOff>
    </xdr:from>
    <xdr:ext cx="1219200" cy="1219200"/>
    <xdr:pic>
      <xdr:nvPicPr>
        <xdr:cNvPr id="0" name="image519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283</xdr:row>
      <xdr:rowOff>180975</xdr:rowOff>
    </xdr:from>
    <xdr:ext cx="933450" cy="933450"/>
    <xdr:pic>
      <xdr:nvPicPr>
        <xdr:cNvPr id="0" name="image495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267</xdr:row>
      <xdr:rowOff>114300</xdr:rowOff>
    </xdr:from>
    <xdr:ext cx="1219200" cy="1219200"/>
    <xdr:pic>
      <xdr:nvPicPr>
        <xdr:cNvPr id="0" name="image632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457200</xdr:colOff>
      <xdr:row>267</xdr:row>
      <xdr:rowOff>114300</xdr:rowOff>
    </xdr:from>
    <xdr:ext cx="1219200" cy="1219200"/>
    <xdr:pic>
      <xdr:nvPicPr>
        <xdr:cNvPr id="0" name="image511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628650</xdr:colOff>
      <xdr:row>283</xdr:row>
      <xdr:rowOff>190500</xdr:rowOff>
    </xdr:from>
    <xdr:ext cx="895350" cy="914400"/>
    <xdr:pic>
      <xdr:nvPicPr>
        <xdr:cNvPr id="0" name="image505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857250" cy="171450"/>
    <xdr:pic>
      <xdr:nvPicPr>
        <xdr:cNvPr id="0" name="image9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857250" cy="171450"/>
    <xdr:pic>
      <xdr:nvPicPr>
        <xdr:cNvPr id="0" name="image10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857250" cy="171450"/>
    <xdr:pic>
      <xdr:nvPicPr>
        <xdr:cNvPr id="0" name="image47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24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857250" cy="171450"/>
    <xdr:pic>
      <xdr:nvPicPr>
        <xdr:cNvPr id="0" name="image58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42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42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43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43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50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51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51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56</xdr:row>
      <xdr:rowOff>0</xdr:rowOff>
    </xdr:from>
    <xdr:ext cx="857250" cy="171450"/>
    <xdr:pic>
      <xdr:nvPicPr>
        <xdr:cNvPr id="0" name="image57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56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56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57</xdr:row>
      <xdr:rowOff>0</xdr:rowOff>
    </xdr:from>
    <xdr:ext cx="857250" cy="171450"/>
    <xdr:pic>
      <xdr:nvPicPr>
        <xdr:cNvPr id="0" name="image7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57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57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62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63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64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64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74</xdr:row>
      <xdr:rowOff>0</xdr:rowOff>
    </xdr:from>
    <xdr:ext cx="857250" cy="171450"/>
    <xdr:pic>
      <xdr:nvPicPr>
        <xdr:cNvPr id="0" name="image9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74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74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75</xdr:row>
      <xdr:rowOff>0</xdr:rowOff>
    </xdr:from>
    <xdr:ext cx="857250" cy="171450"/>
    <xdr:pic>
      <xdr:nvPicPr>
        <xdr:cNvPr id="0" name="image75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75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80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80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81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82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83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83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88</xdr:row>
      <xdr:rowOff>0</xdr:rowOff>
    </xdr:from>
    <xdr:ext cx="857250" cy="171450"/>
    <xdr:pic>
      <xdr:nvPicPr>
        <xdr:cNvPr id="0" name="image10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88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88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89</xdr:row>
      <xdr:rowOff>0</xdr:rowOff>
    </xdr:from>
    <xdr:ext cx="857250" cy="171450"/>
    <xdr:pic>
      <xdr:nvPicPr>
        <xdr:cNvPr id="0" name="image82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89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89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95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96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96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98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107</xdr:row>
      <xdr:rowOff>0</xdr:rowOff>
    </xdr:from>
    <xdr:ext cx="857250" cy="171450"/>
    <xdr:pic>
      <xdr:nvPicPr>
        <xdr:cNvPr id="0" name="image62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107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107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108</xdr:row>
      <xdr:rowOff>0</xdr:rowOff>
    </xdr:from>
    <xdr:ext cx="857250" cy="171450"/>
    <xdr:pic>
      <xdr:nvPicPr>
        <xdr:cNvPr id="0" name="image51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108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108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113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114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115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115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116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121</xdr:row>
      <xdr:rowOff>0</xdr:rowOff>
    </xdr:from>
    <xdr:ext cx="857250" cy="171450"/>
    <xdr:pic>
      <xdr:nvPicPr>
        <xdr:cNvPr id="0" name="image58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121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121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122</xdr:row>
      <xdr:rowOff>0</xdr:rowOff>
    </xdr:from>
    <xdr:ext cx="857250" cy="171450"/>
    <xdr:pic>
      <xdr:nvPicPr>
        <xdr:cNvPr id="0" name="image75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122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122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127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128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128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128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129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130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130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139</xdr:row>
      <xdr:rowOff>0</xdr:rowOff>
    </xdr:from>
    <xdr:ext cx="857250" cy="171450"/>
    <xdr:pic>
      <xdr:nvPicPr>
        <xdr:cNvPr id="0" name="image62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139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139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140</xdr:row>
      <xdr:rowOff>0</xdr:rowOff>
    </xdr:from>
    <xdr:ext cx="857250" cy="171450"/>
    <xdr:pic>
      <xdr:nvPicPr>
        <xdr:cNvPr id="0" name="image51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140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140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145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145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146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146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147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147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148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148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148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153</xdr:row>
      <xdr:rowOff>0</xdr:rowOff>
    </xdr:from>
    <xdr:ext cx="857250" cy="171450"/>
    <xdr:pic>
      <xdr:nvPicPr>
        <xdr:cNvPr id="0" name="image58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153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153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154</xdr:row>
      <xdr:rowOff>0</xdr:rowOff>
    </xdr:from>
    <xdr:ext cx="857250" cy="171450"/>
    <xdr:pic>
      <xdr:nvPicPr>
        <xdr:cNvPr id="0" name="image75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154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154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159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159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159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160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160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161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162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162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162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171</xdr:row>
      <xdr:rowOff>0</xdr:rowOff>
    </xdr:from>
    <xdr:ext cx="857250" cy="171450"/>
    <xdr:pic>
      <xdr:nvPicPr>
        <xdr:cNvPr id="0" name="image62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171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171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172</xdr:row>
      <xdr:rowOff>0</xdr:rowOff>
    </xdr:from>
    <xdr:ext cx="857250" cy="171450"/>
    <xdr:pic>
      <xdr:nvPicPr>
        <xdr:cNvPr id="0" name="image51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172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172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177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178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179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179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179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180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180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185</xdr:row>
      <xdr:rowOff>0</xdr:rowOff>
    </xdr:from>
    <xdr:ext cx="857250" cy="171450"/>
    <xdr:pic>
      <xdr:nvPicPr>
        <xdr:cNvPr id="0" name="image58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185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185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186</xdr:row>
      <xdr:rowOff>0</xdr:rowOff>
    </xdr:from>
    <xdr:ext cx="857250" cy="171450"/>
    <xdr:pic>
      <xdr:nvPicPr>
        <xdr:cNvPr id="0" name="image75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186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186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191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191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192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192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192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193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193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193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194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194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194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204</xdr:row>
      <xdr:rowOff>0</xdr:rowOff>
    </xdr:from>
    <xdr:ext cx="857250" cy="171450"/>
    <xdr:pic>
      <xdr:nvPicPr>
        <xdr:cNvPr id="0" name="image10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204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204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205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210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211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211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211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212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212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212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213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213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213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219</xdr:row>
      <xdr:rowOff>0</xdr:rowOff>
    </xdr:from>
    <xdr:ext cx="857250" cy="171450"/>
    <xdr:pic>
      <xdr:nvPicPr>
        <xdr:cNvPr id="0" name="image59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219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219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220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225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225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226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226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226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227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228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228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238</xdr:row>
      <xdr:rowOff>0</xdr:rowOff>
    </xdr:from>
    <xdr:ext cx="857250" cy="171450"/>
    <xdr:pic>
      <xdr:nvPicPr>
        <xdr:cNvPr id="0" name="image7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238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238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239</xdr:row>
      <xdr:rowOff>0</xdr:rowOff>
    </xdr:from>
    <xdr:ext cx="857250" cy="171450"/>
    <xdr:pic>
      <xdr:nvPicPr>
        <xdr:cNvPr id="0" name="image59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239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245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245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246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247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253</xdr:row>
      <xdr:rowOff>0</xdr:rowOff>
    </xdr:from>
    <xdr:ext cx="857250" cy="171450"/>
    <xdr:pic>
      <xdr:nvPicPr>
        <xdr:cNvPr id="0" name="image82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253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253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254</xdr:row>
      <xdr:rowOff>0</xdr:rowOff>
    </xdr:from>
    <xdr:ext cx="857250" cy="171450"/>
    <xdr:pic>
      <xdr:nvPicPr>
        <xdr:cNvPr id="0" name="image68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254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254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259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260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260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261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261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261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262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262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272</xdr:row>
      <xdr:rowOff>0</xdr:rowOff>
    </xdr:from>
    <xdr:ext cx="857250" cy="171450"/>
    <xdr:pic>
      <xdr:nvPicPr>
        <xdr:cNvPr id="0" name="image62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272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272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273</xdr:row>
      <xdr:rowOff>0</xdr:rowOff>
    </xdr:from>
    <xdr:ext cx="857250" cy="171450"/>
    <xdr:pic>
      <xdr:nvPicPr>
        <xdr:cNvPr id="0" name="image75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278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278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279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279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280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280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280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281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281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287</xdr:row>
      <xdr:rowOff>0</xdr:rowOff>
    </xdr:from>
    <xdr:ext cx="857250" cy="171450"/>
    <xdr:pic>
      <xdr:nvPicPr>
        <xdr:cNvPr id="0" name="image91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287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287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288</xdr:row>
      <xdr:rowOff>0</xdr:rowOff>
    </xdr:from>
    <xdr:ext cx="857250" cy="171450"/>
    <xdr:pic>
      <xdr:nvPicPr>
        <xdr:cNvPr id="0" name="image59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288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288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293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295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295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295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296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296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306</xdr:row>
      <xdr:rowOff>0</xdr:rowOff>
    </xdr:from>
    <xdr:ext cx="857250" cy="171450"/>
    <xdr:pic>
      <xdr:nvPicPr>
        <xdr:cNvPr id="0" name="image83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306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306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307</xdr:row>
      <xdr:rowOff>0</xdr:rowOff>
    </xdr:from>
    <xdr:ext cx="857250" cy="171450"/>
    <xdr:pic>
      <xdr:nvPicPr>
        <xdr:cNvPr id="0" name="image51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307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307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312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312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312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313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313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315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320</xdr:row>
      <xdr:rowOff>0</xdr:rowOff>
    </xdr:from>
    <xdr:ext cx="857250" cy="171450"/>
    <xdr:pic>
      <xdr:nvPicPr>
        <xdr:cNvPr id="0" name="image73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320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320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321</xdr:row>
      <xdr:rowOff>0</xdr:rowOff>
    </xdr:from>
    <xdr:ext cx="857250" cy="171450"/>
    <xdr:pic>
      <xdr:nvPicPr>
        <xdr:cNvPr id="0" name="image7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321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321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326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327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327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327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328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328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328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329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329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166</xdr:row>
      <xdr:rowOff>133350</xdr:rowOff>
    </xdr:from>
    <xdr:ext cx="447675" cy="790575"/>
    <xdr:pic>
      <xdr:nvPicPr>
        <xdr:cNvPr id="0" name="image1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168</xdr:row>
      <xdr:rowOff>95250</xdr:rowOff>
    </xdr:from>
    <xdr:ext cx="1219200" cy="1143000"/>
    <xdr:pic>
      <xdr:nvPicPr>
        <xdr:cNvPr id="0" name="image50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167</xdr:row>
      <xdr:rowOff>76200</xdr:rowOff>
    </xdr:from>
    <xdr:ext cx="1219200" cy="1219200"/>
    <xdr:pic>
      <xdr:nvPicPr>
        <xdr:cNvPr id="0" name="image49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428625</xdr:colOff>
      <xdr:row>168</xdr:row>
      <xdr:rowOff>161925</xdr:rowOff>
    </xdr:from>
    <xdr:ext cx="1019175" cy="1019175"/>
    <xdr:pic>
      <xdr:nvPicPr>
        <xdr:cNvPr id="0" name="image55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181</xdr:row>
      <xdr:rowOff>104775</xdr:rowOff>
    </xdr:from>
    <xdr:ext cx="1219200" cy="1219200"/>
    <xdr:pic>
      <xdr:nvPicPr>
        <xdr:cNvPr id="0" name="image52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352425</xdr:colOff>
      <xdr:row>182</xdr:row>
      <xdr:rowOff>57150</xdr:rowOff>
    </xdr:from>
    <xdr:ext cx="1057275" cy="1057275"/>
    <xdr:pic>
      <xdr:nvPicPr>
        <xdr:cNvPr id="0" name="image51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504825</xdr:colOff>
      <xdr:row>182</xdr:row>
      <xdr:rowOff>161925</xdr:rowOff>
    </xdr:from>
    <xdr:ext cx="857250" cy="857250"/>
    <xdr:pic>
      <xdr:nvPicPr>
        <xdr:cNvPr id="0" name="image50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199</xdr:row>
      <xdr:rowOff>161925</xdr:rowOff>
    </xdr:from>
    <xdr:ext cx="819150" cy="819150"/>
    <xdr:pic>
      <xdr:nvPicPr>
        <xdr:cNvPr id="0" name="image50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200</xdr:row>
      <xdr:rowOff>95250</xdr:rowOff>
    </xdr:from>
    <xdr:ext cx="1219200" cy="1219200"/>
    <xdr:pic>
      <xdr:nvPicPr>
        <xdr:cNvPr id="0" name="image516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342900</xdr:colOff>
      <xdr:row>200</xdr:row>
      <xdr:rowOff>190500</xdr:rowOff>
    </xdr:from>
    <xdr:ext cx="1219200" cy="1219200"/>
    <xdr:pic>
      <xdr:nvPicPr>
        <xdr:cNvPr id="0" name="image50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447675</xdr:colOff>
      <xdr:row>201</xdr:row>
      <xdr:rowOff>114300</xdr:rowOff>
    </xdr:from>
    <xdr:ext cx="981075" cy="981075"/>
    <xdr:pic>
      <xdr:nvPicPr>
        <xdr:cNvPr id="0" name="image515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214</xdr:row>
      <xdr:rowOff>161925</xdr:rowOff>
    </xdr:from>
    <xdr:ext cx="1219200" cy="1219200"/>
    <xdr:pic>
      <xdr:nvPicPr>
        <xdr:cNvPr id="0" name="image549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214</xdr:row>
      <xdr:rowOff>161925</xdr:rowOff>
    </xdr:from>
    <xdr:ext cx="1219200" cy="1219200"/>
    <xdr:pic>
      <xdr:nvPicPr>
        <xdr:cNvPr id="0" name="image546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466725</xdr:colOff>
      <xdr:row>215</xdr:row>
      <xdr:rowOff>104775</xdr:rowOff>
    </xdr:from>
    <xdr:ext cx="933450" cy="914400"/>
    <xdr:pic>
      <xdr:nvPicPr>
        <xdr:cNvPr id="0" name="image513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514350</xdr:colOff>
      <xdr:row>471</xdr:row>
      <xdr:rowOff>19050</xdr:rowOff>
    </xdr:from>
    <xdr:ext cx="895350" cy="885825"/>
    <xdr:pic>
      <xdr:nvPicPr>
        <xdr:cNvPr id="0" name="image20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469</xdr:row>
      <xdr:rowOff>104775</xdr:rowOff>
    </xdr:from>
    <xdr:ext cx="1219200" cy="1219200"/>
    <xdr:pic>
      <xdr:nvPicPr>
        <xdr:cNvPr id="0" name="image34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485</xdr:row>
      <xdr:rowOff>142875</xdr:rowOff>
    </xdr:from>
    <xdr:ext cx="895350" cy="885825"/>
    <xdr:pic>
      <xdr:nvPicPr>
        <xdr:cNvPr id="0" name="image52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352425</xdr:colOff>
      <xdr:row>484</xdr:row>
      <xdr:rowOff>28575</xdr:rowOff>
    </xdr:from>
    <xdr:ext cx="1323975" cy="1333500"/>
    <xdr:pic>
      <xdr:nvPicPr>
        <xdr:cNvPr id="0" name="image25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552450</xdr:colOff>
      <xdr:row>471</xdr:row>
      <xdr:rowOff>66675</xdr:rowOff>
    </xdr:from>
    <xdr:ext cx="762000" cy="790575"/>
    <xdr:pic>
      <xdr:nvPicPr>
        <xdr:cNvPr id="0" name="image39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590550</xdr:colOff>
      <xdr:row>486</xdr:row>
      <xdr:rowOff>38100</xdr:rowOff>
    </xdr:from>
    <xdr:ext cx="809625" cy="790575"/>
    <xdr:pic>
      <xdr:nvPicPr>
        <xdr:cNvPr id="0" name="image26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35</xdr:row>
      <xdr:rowOff>76200</xdr:rowOff>
    </xdr:from>
    <xdr:ext cx="866775" cy="866775"/>
    <xdr:pic>
      <xdr:nvPicPr>
        <xdr:cNvPr id="0" name="image530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36</xdr:row>
      <xdr:rowOff>66675</xdr:rowOff>
    </xdr:from>
    <xdr:ext cx="1219200" cy="1219200"/>
    <xdr:pic>
      <xdr:nvPicPr>
        <xdr:cNvPr id="0" name="image540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36</xdr:row>
      <xdr:rowOff>66675</xdr:rowOff>
    </xdr:from>
    <xdr:ext cx="1219200" cy="1219200"/>
    <xdr:pic>
      <xdr:nvPicPr>
        <xdr:cNvPr id="0" name="image537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533400</xdr:colOff>
      <xdr:row>37</xdr:row>
      <xdr:rowOff>161925</xdr:rowOff>
    </xdr:from>
    <xdr:ext cx="923925" cy="923925"/>
    <xdr:pic>
      <xdr:nvPicPr>
        <xdr:cNvPr id="0" name="image534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51</xdr:row>
      <xdr:rowOff>76200</xdr:rowOff>
    </xdr:from>
    <xdr:ext cx="1219200" cy="1219200"/>
    <xdr:pic>
      <xdr:nvPicPr>
        <xdr:cNvPr id="0" name="image542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68</xdr:row>
      <xdr:rowOff>76200</xdr:rowOff>
    </xdr:from>
    <xdr:ext cx="866775" cy="866775"/>
    <xdr:pic>
      <xdr:nvPicPr>
        <xdr:cNvPr id="0" name="image530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266700</xdr:colOff>
      <xdr:row>70</xdr:row>
      <xdr:rowOff>180975</xdr:rowOff>
    </xdr:from>
    <xdr:ext cx="1219200" cy="1143000"/>
    <xdr:pic>
      <xdr:nvPicPr>
        <xdr:cNvPr id="0" name="image575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69</xdr:row>
      <xdr:rowOff>133350</xdr:rowOff>
    </xdr:from>
    <xdr:ext cx="1219200" cy="1219200"/>
    <xdr:pic>
      <xdr:nvPicPr>
        <xdr:cNvPr id="0" name="image522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590550</xdr:colOff>
      <xdr:row>70</xdr:row>
      <xdr:rowOff>180975</xdr:rowOff>
    </xdr:from>
    <xdr:ext cx="923925" cy="923925"/>
    <xdr:pic>
      <xdr:nvPicPr>
        <xdr:cNvPr id="0" name="image552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83</xdr:row>
      <xdr:rowOff>171450</xdr:rowOff>
    </xdr:from>
    <xdr:ext cx="1219200" cy="1219200"/>
    <xdr:pic>
      <xdr:nvPicPr>
        <xdr:cNvPr id="0" name="image523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100</xdr:row>
      <xdr:rowOff>47625</xdr:rowOff>
    </xdr:from>
    <xdr:ext cx="923925" cy="923925"/>
    <xdr:pic>
      <xdr:nvPicPr>
        <xdr:cNvPr id="0" name="image524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101</xdr:row>
      <xdr:rowOff>142875</xdr:rowOff>
    </xdr:from>
    <xdr:ext cx="1219200" cy="1219200"/>
    <xdr:pic>
      <xdr:nvPicPr>
        <xdr:cNvPr id="0" name="image525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101</xdr:row>
      <xdr:rowOff>142875</xdr:rowOff>
    </xdr:from>
    <xdr:ext cx="1219200" cy="1219200"/>
    <xdr:pic>
      <xdr:nvPicPr>
        <xdr:cNvPr id="0" name="image528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333375</xdr:colOff>
      <xdr:row>101</xdr:row>
      <xdr:rowOff>142875</xdr:rowOff>
    </xdr:from>
    <xdr:ext cx="1219200" cy="1219200"/>
    <xdr:pic>
      <xdr:nvPicPr>
        <xdr:cNvPr id="0" name="image551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457200</xdr:colOff>
      <xdr:row>116</xdr:row>
      <xdr:rowOff>180975</xdr:rowOff>
    </xdr:from>
    <xdr:ext cx="866775" cy="866775"/>
    <xdr:pic>
      <xdr:nvPicPr>
        <xdr:cNvPr id="0" name="image573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132</xdr:row>
      <xdr:rowOff>76200</xdr:rowOff>
    </xdr:from>
    <xdr:ext cx="866775" cy="866775"/>
    <xdr:pic>
      <xdr:nvPicPr>
        <xdr:cNvPr id="0" name="image529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134</xdr:row>
      <xdr:rowOff>66675</xdr:rowOff>
    </xdr:from>
    <xdr:ext cx="1219200" cy="1143000"/>
    <xdr:pic>
      <xdr:nvPicPr>
        <xdr:cNvPr id="0" name="image536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133</xdr:row>
      <xdr:rowOff>152400</xdr:rowOff>
    </xdr:from>
    <xdr:ext cx="1219200" cy="1219200"/>
    <xdr:pic>
      <xdr:nvPicPr>
        <xdr:cNvPr id="0" name="image527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352425</xdr:colOff>
      <xdr:row>134</xdr:row>
      <xdr:rowOff>66675</xdr:rowOff>
    </xdr:from>
    <xdr:ext cx="1219200" cy="1143000"/>
    <xdr:pic>
      <xdr:nvPicPr>
        <xdr:cNvPr id="0" name="image541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148</xdr:row>
      <xdr:rowOff>57150</xdr:rowOff>
    </xdr:from>
    <xdr:ext cx="1219200" cy="1219200"/>
    <xdr:pic>
      <xdr:nvPicPr>
        <xdr:cNvPr id="0" name="image526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149</xdr:row>
      <xdr:rowOff>123825</xdr:rowOff>
    </xdr:from>
    <xdr:ext cx="1219200" cy="1143000"/>
    <xdr:pic>
      <xdr:nvPicPr>
        <xdr:cNvPr id="0" name="image533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561975</xdr:colOff>
      <xdr:row>150</xdr:row>
      <xdr:rowOff>66675</xdr:rowOff>
    </xdr:from>
    <xdr:ext cx="866775" cy="866775"/>
    <xdr:pic>
      <xdr:nvPicPr>
        <xdr:cNvPr id="0" name="image532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148</xdr:row>
      <xdr:rowOff>114300</xdr:rowOff>
    </xdr:from>
    <xdr:ext cx="609600" cy="609600"/>
    <xdr:pic>
      <xdr:nvPicPr>
        <xdr:cNvPr id="0" name="image535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264</xdr:row>
      <xdr:rowOff>200025</xdr:rowOff>
    </xdr:from>
    <xdr:ext cx="962025" cy="962025"/>
    <xdr:pic>
      <xdr:nvPicPr>
        <xdr:cNvPr id="0" name="image538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468</xdr:row>
      <xdr:rowOff>200025</xdr:rowOff>
    </xdr:from>
    <xdr:ext cx="809625" cy="809625"/>
    <xdr:pic>
      <xdr:nvPicPr>
        <xdr:cNvPr id="0" name="image35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331</xdr:row>
      <xdr:rowOff>200025</xdr:rowOff>
    </xdr:from>
    <xdr:ext cx="762000" cy="762000"/>
    <xdr:pic>
      <xdr:nvPicPr>
        <xdr:cNvPr id="0" name="image128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333</xdr:row>
      <xdr:rowOff>161925</xdr:rowOff>
    </xdr:from>
    <xdr:ext cx="1219200" cy="1219200"/>
    <xdr:pic>
      <xdr:nvPicPr>
        <xdr:cNvPr id="0" name="image144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323850</xdr:colOff>
      <xdr:row>348</xdr:row>
      <xdr:rowOff>85725</xdr:rowOff>
    </xdr:from>
    <xdr:ext cx="1143000" cy="1143000"/>
    <xdr:pic>
      <xdr:nvPicPr>
        <xdr:cNvPr id="0" name="image142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381000</xdr:colOff>
      <xdr:row>348</xdr:row>
      <xdr:rowOff>38100</xdr:rowOff>
    </xdr:from>
    <xdr:ext cx="1143000" cy="1143000"/>
    <xdr:pic>
      <xdr:nvPicPr>
        <xdr:cNvPr id="0" name="image136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352425</xdr:colOff>
      <xdr:row>333</xdr:row>
      <xdr:rowOff>57150</xdr:rowOff>
    </xdr:from>
    <xdr:ext cx="1219200" cy="1257300"/>
    <xdr:pic>
      <xdr:nvPicPr>
        <xdr:cNvPr id="0" name="image156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209550</xdr:colOff>
      <xdr:row>333</xdr:row>
      <xdr:rowOff>219075</xdr:rowOff>
    </xdr:from>
    <xdr:ext cx="1304925" cy="933450"/>
    <xdr:pic>
      <xdr:nvPicPr>
        <xdr:cNvPr id="0" name="image125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390525</xdr:colOff>
      <xdr:row>348</xdr:row>
      <xdr:rowOff>38100</xdr:rowOff>
    </xdr:from>
    <xdr:ext cx="1143000" cy="1143000"/>
    <xdr:pic>
      <xdr:nvPicPr>
        <xdr:cNvPr id="0" name="image127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571500</xdr:colOff>
      <xdr:row>268</xdr:row>
      <xdr:rowOff>9525</xdr:rowOff>
    </xdr:from>
    <xdr:ext cx="895350" cy="857250"/>
    <xdr:pic>
      <xdr:nvPicPr>
        <xdr:cNvPr id="0" name="image545.gif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723900</xdr:colOff>
      <xdr:row>269</xdr:row>
      <xdr:rowOff>28575</xdr:rowOff>
    </xdr:from>
    <xdr:ext cx="695325" cy="704850"/>
    <xdr:pic>
      <xdr:nvPicPr>
        <xdr:cNvPr id="0" name="image565.gif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466725</xdr:colOff>
      <xdr:row>267</xdr:row>
      <xdr:rowOff>104775</xdr:rowOff>
    </xdr:from>
    <xdr:ext cx="1171575" cy="1028700"/>
    <xdr:pic>
      <xdr:nvPicPr>
        <xdr:cNvPr id="0" name="image564.gif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282</xdr:row>
      <xdr:rowOff>133350</xdr:rowOff>
    </xdr:from>
    <xdr:ext cx="1219200" cy="1019175"/>
    <xdr:pic>
      <xdr:nvPicPr>
        <xdr:cNvPr id="0" name="image562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282</xdr:row>
      <xdr:rowOff>133350</xdr:rowOff>
    </xdr:from>
    <xdr:ext cx="1019175" cy="1028700"/>
    <xdr:pic>
      <xdr:nvPicPr>
        <xdr:cNvPr id="0" name="image579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914400</xdr:colOff>
      <xdr:row>298</xdr:row>
      <xdr:rowOff>9525</xdr:rowOff>
    </xdr:from>
    <xdr:ext cx="962025" cy="962025"/>
    <xdr:pic>
      <xdr:nvPicPr>
        <xdr:cNvPr id="0" name="image543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233</xdr:row>
      <xdr:rowOff>76200</xdr:rowOff>
    </xdr:from>
    <xdr:ext cx="695325" cy="704850"/>
    <xdr:pic>
      <xdr:nvPicPr>
        <xdr:cNvPr id="0" name="image544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457200</xdr:colOff>
      <xdr:row>234</xdr:row>
      <xdr:rowOff>19050</xdr:rowOff>
    </xdr:from>
    <xdr:ext cx="1219200" cy="1219200"/>
    <xdr:pic>
      <xdr:nvPicPr>
        <xdr:cNvPr id="0" name="image566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233</xdr:row>
      <xdr:rowOff>95250</xdr:rowOff>
    </xdr:from>
    <xdr:ext cx="1466850" cy="1476375"/>
    <xdr:pic>
      <xdr:nvPicPr>
        <xdr:cNvPr id="0" name="image547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552450</xdr:colOff>
      <xdr:row>234</xdr:row>
      <xdr:rowOff>28575</xdr:rowOff>
    </xdr:from>
    <xdr:ext cx="1304925" cy="1257300"/>
    <xdr:pic>
      <xdr:nvPicPr>
        <xdr:cNvPr id="0" name="image571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248</xdr:row>
      <xdr:rowOff>180975</xdr:rowOff>
    </xdr:from>
    <xdr:ext cx="1257300" cy="1257300"/>
    <xdr:pic>
      <xdr:nvPicPr>
        <xdr:cNvPr id="0" name="image548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249</xdr:row>
      <xdr:rowOff>95250</xdr:rowOff>
    </xdr:from>
    <xdr:ext cx="1019175" cy="1019175"/>
    <xdr:pic>
      <xdr:nvPicPr>
        <xdr:cNvPr id="0" name="image591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438150</xdr:colOff>
      <xdr:row>300</xdr:row>
      <xdr:rowOff>38100</xdr:rowOff>
    </xdr:from>
    <xdr:ext cx="1171575" cy="1219200"/>
    <xdr:pic>
      <xdr:nvPicPr>
        <xdr:cNvPr id="0" name="image561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300</xdr:row>
      <xdr:rowOff>85725</xdr:rowOff>
    </xdr:from>
    <xdr:ext cx="1219200" cy="1219200"/>
    <xdr:pic>
      <xdr:nvPicPr>
        <xdr:cNvPr id="0" name="image550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542925</xdr:colOff>
      <xdr:row>300</xdr:row>
      <xdr:rowOff>142875</xdr:rowOff>
    </xdr:from>
    <xdr:ext cx="1019175" cy="1019175"/>
    <xdr:pic>
      <xdr:nvPicPr>
        <xdr:cNvPr id="0" name="image585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315</xdr:row>
      <xdr:rowOff>66675</xdr:rowOff>
    </xdr:from>
    <xdr:ext cx="1057275" cy="1143000"/>
    <xdr:pic>
      <xdr:nvPicPr>
        <xdr:cNvPr id="0" name="image554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514350</xdr:colOff>
      <xdr:row>315</xdr:row>
      <xdr:rowOff>114300</xdr:rowOff>
    </xdr:from>
    <xdr:ext cx="1019175" cy="1057275"/>
    <xdr:pic>
      <xdr:nvPicPr>
        <xdr:cNvPr id="0" name="image558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390525</xdr:colOff>
      <xdr:row>314</xdr:row>
      <xdr:rowOff>152400</xdr:rowOff>
    </xdr:from>
    <xdr:ext cx="1323975" cy="1333500"/>
    <xdr:pic>
      <xdr:nvPicPr>
        <xdr:cNvPr id="0" name="image556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366</xdr:row>
      <xdr:rowOff>95250</xdr:rowOff>
    </xdr:from>
    <xdr:ext cx="1219200" cy="1219200"/>
    <xdr:pic>
      <xdr:nvPicPr>
        <xdr:cNvPr id="0" name="image563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365</xdr:row>
      <xdr:rowOff>133350</xdr:rowOff>
    </xdr:from>
    <xdr:ext cx="819150" cy="809625"/>
    <xdr:pic>
      <xdr:nvPicPr>
        <xdr:cNvPr id="0" name="image607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380</xdr:row>
      <xdr:rowOff>161925</xdr:rowOff>
    </xdr:from>
    <xdr:ext cx="1219200" cy="1219200"/>
    <xdr:pic>
      <xdr:nvPicPr>
        <xdr:cNvPr id="0" name="image55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380</xdr:row>
      <xdr:rowOff>161925</xdr:rowOff>
    </xdr:from>
    <xdr:ext cx="1219200" cy="1219200"/>
    <xdr:pic>
      <xdr:nvPicPr>
        <xdr:cNvPr id="0" name="image555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466725</xdr:colOff>
      <xdr:row>368</xdr:row>
      <xdr:rowOff>47625</xdr:rowOff>
    </xdr:from>
    <xdr:ext cx="952500" cy="942975"/>
    <xdr:pic>
      <xdr:nvPicPr>
        <xdr:cNvPr id="0" name="image559.png" title="Image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457200</xdr:colOff>
      <xdr:row>366</xdr:row>
      <xdr:rowOff>95250</xdr:rowOff>
    </xdr:from>
    <xdr:ext cx="1219200" cy="1219200"/>
    <xdr:pic>
      <xdr:nvPicPr>
        <xdr:cNvPr id="0" name="image560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619125</xdr:colOff>
      <xdr:row>383</xdr:row>
      <xdr:rowOff>28575</xdr:rowOff>
    </xdr:from>
    <xdr:ext cx="819150" cy="819150"/>
    <xdr:pic>
      <xdr:nvPicPr>
        <xdr:cNvPr id="0" name="image583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399</xdr:row>
      <xdr:rowOff>133350</xdr:rowOff>
    </xdr:from>
    <xdr:ext cx="819150" cy="809625"/>
    <xdr:pic>
      <xdr:nvPicPr>
        <xdr:cNvPr id="0" name="image607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400</xdr:row>
      <xdr:rowOff>133350</xdr:rowOff>
    </xdr:from>
    <xdr:ext cx="1219200" cy="1219200"/>
    <xdr:pic>
      <xdr:nvPicPr>
        <xdr:cNvPr id="0" name="image602.png" title="Image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416</xdr:row>
      <xdr:rowOff>142875</xdr:rowOff>
    </xdr:from>
    <xdr:ext cx="1219200" cy="1219200"/>
    <xdr:pic>
      <xdr:nvPicPr>
        <xdr:cNvPr id="0" name="image597.pn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418</xdr:row>
      <xdr:rowOff>28575</xdr:rowOff>
    </xdr:from>
    <xdr:ext cx="885825" cy="885825"/>
    <xdr:pic>
      <xdr:nvPicPr>
        <xdr:cNvPr id="0" name="image574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400</xdr:row>
      <xdr:rowOff>133350</xdr:rowOff>
    </xdr:from>
    <xdr:ext cx="1219200" cy="1219200"/>
    <xdr:pic>
      <xdr:nvPicPr>
        <xdr:cNvPr id="0" name="image586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276225</xdr:colOff>
      <xdr:row>399</xdr:row>
      <xdr:rowOff>66675</xdr:rowOff>
    </xdr:from>
    <xdr:ext cx="1514475" cy="1495425"/>
    <xdr:pic>
      <xdr:nvPicPr>
        <xdr:cNvPr id="0" name="image603.png" title="Image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419100</xdr:colOff>
      <xdr:row>416</xdr:row>
      <xdr:rowOff>161925</xdr:rowOff>
    </xdr:from>
    <xdr:ext cx="1219200" cy="1219200"/>
    <xdr:pic>
      <xdr:nvPicPr>
        <xdr:cNvPr id="0" name="image567.png" title="Image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2</xdr:row>
      <xdr:rowOff>180975</xdr:rowOff>
    </xdr:from>
    <xdr:ext cx="1143000" cy="1143000"/>
    <xdr:pic>
      <xdr:nvPicPr>
        <xdr:cNvPr id="0" name="image106.png" title="Image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</xdr:row>
      <xdr:rowOff>161925</xdr:rowOff>
    </xdr:from>
    <xdr:ext cx="762000" cy="762000"/>
    <xdr:pic>
      <xdr:nvPicPr>
        <xdr:cNvPr id="0" name="image124.png" title="Image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17</xdr:row>
      <xdr:rowOff>114300</xdr:rowOff>
    </xdr:from>
    <xdr:ext cx="1219200" cy="1219200"/>
    <xdr:pic>
      <xdr:nvPicPr>
        <xdr:cNvPr id="0" name="image103.png" title="Image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19</xdr:row>
      <xdr:rowOff>76200</xdr:rowOff>
    </xdr:from>
    <xdr:ext cx="857250" cy="857250"/>
    <xdr:pic>
      <xdr:nvPicPr>
        <xdr:cNvPr id="0" name="image120.png" title="Image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2</xdr:row>
      <xdr:rowOff>142875</xdr:rowOff>
    </xdr:from>
    <xdr:ext cx="1219200" cy="1219200"/>
    <xdr:pic>
      <xdr:nvPicPr>
        <xdr:cNvPr id="0" name="image117.png" title="Image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314325</xdr:colOff>
      <xdr:row>2</xdr:row>
      <xdr:rowOff>123825</xdr:rowOff>
    </xdr:from>
    <xdr:ext cx="1219200" cy="1219200"/>
    <xdr:pic>
      <xdr:nvPicPr>
        <xdr:cNvPr id="0" name="image107.png" title="Image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495300</xdr:colOff>
      <xdr:row>19</xdr:row>
      <xdr:rowOff>76200</xdr:rowOff>
    </xdr:from>
    <xdr:ext cx="857250" cy="857250"/>
    <xdr:pic>
      <xdr:nvPicPr>
        <xdr:cNvPr id="0" name="image123.png" title="Image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434</xdr:row>
      <xdr:rowOff>133350</xdr:rowOff>
    </xdr:from>
    <xdr:ext cx="819150" cy="809625"/>
    <xdr:pic>
      <xdr:nvPicPr>
        <xdr:cNvPr id="0" name="image607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449</xdr:row>
      <xdr:rowOff>180975</xdr:rowOff>
    </xdr:from>
    <xdr:ext cx="1219200" cy="1219200"/>
    <xdr:pic>
      <xdr:nvPicPr>
        <xdr:cNvPr id="0" name="image569.png" title="Image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514350</xdr:colOff>
      <xdr:row>437</xdr:row>
      <xdr:rowOff>9525</xdr:rowOff>
    </xdr:from>
    <xdr:ext cx="885825" cy="885825"/>
    <xdr:pic>
      <xdr:nvPicPr>
        <xdr:cNvPr id="0" name="image570.png" title="Image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485775</xdr:colOff>
      <xdr:row>435</xdr:row>
      <xdr:rowOff>142875</xdr:rowOff>
    </xdr:from>
    <xdr:ext cx="1219200" cy="1219200"/>
    <xdr:pic>
      <xdr:nvPicPr>
        <xdr:cNvPr id="0" name="image568.pn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449</xdr:row>
      <xdr:rowOff>180975</xdr:rowOff>
    </xdr:from>
    <xdr:ext cx="1219200" cy="1219200"/>
    <xdr:pic>
      <xdr:nvPicPr>
        <xdr:cNvPr id="0" name="image611.png" title="Image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590550</xdr:colOff>
      <xdr:row>451</xdr:row>
      <xdr:rowOff>114300</xdr:rowOff>
    </xdr:from>
    <xdr:ext cx="952500" cy="942975"/>
    <xdr:pic>
      <xdr:nvPicPr>
        <xdr:cNvPr id="0" name="image572.png" title="Image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419100</xdr:colOff>
      <xdr:row>435</xdr:row>
      <xdr:rowOff>152400</xdr:rowOff>
    </xdr:from>
    <xdr:ext cx="1219200" cy="1219200"/>
    <xdr:pic>
      <xdr:nvPicPr>
        <xdr:cNvPr id="0" name="image582.png" title="Image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41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41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42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50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56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74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74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74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75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75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75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81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82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82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83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83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88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89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96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106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106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106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107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107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107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112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113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114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115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115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120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127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128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138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138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138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139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139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145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145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146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146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147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153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153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153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154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154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154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159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159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160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160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161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161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172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172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172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173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173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173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178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179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180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181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181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181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186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186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186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187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187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187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192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193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193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193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194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194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195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205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205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205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206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206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211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211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212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213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213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213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214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214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219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219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219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220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220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220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225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225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225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226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227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227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227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228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228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238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238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238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239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239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244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245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246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246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247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247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253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253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254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254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260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260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261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262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262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271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271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271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272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272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277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277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277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279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280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280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286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286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287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287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292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292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293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293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294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294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295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295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304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304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304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305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305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310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311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311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312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313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313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313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319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319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319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320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320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325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326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327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328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337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337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337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338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338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344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344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345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345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346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346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352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352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352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353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353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358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358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358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359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359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360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360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360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361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361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371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371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371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372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372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372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377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377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377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378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378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378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379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379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380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380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380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386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386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386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387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387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387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392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392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392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393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393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394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394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395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395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405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405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405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406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406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406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411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411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412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412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413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414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421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421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421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422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422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422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427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427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427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428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428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428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429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429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429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430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430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440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440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440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441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441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441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446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447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447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448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448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449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449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455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455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455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456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461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462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462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462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463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463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463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464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474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474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474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475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481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481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482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482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483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483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483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484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489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489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489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490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490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495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497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498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498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466725</xdr:colOff>
      <xdr:row>17</xdr:row>
      <xdr:rowOff>200025</xdr:rowOff>
    </xdr:from>
    <xdr:ext cx="819150" cy="838200"/>
    <xdr:pic>
      <xdr:nvPicPr>
        <xdr:cNvPr id="0" name="image6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266700</xdr:colOff>
      <xdr:row>2</xdr:row>
      <xdr:rowOff>133350</xdr:rowOff>
    </xdr:from>
    <xdr:ext cx="1219200" cy="1219200"/>
    <xdr:pic>
      <xdr:nvPicPr>
        <xdr:cNvPr id="0" name="image5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2</xdr:row>
      <xdr:rowOff>133350</xdr:rowOff>
    </xdr:from>
    <xdr:ext cx="1219200" cy="1219200"/>
    <xdr:pic>
      <xdr:nvPicPr>
        <xdr:cNvPr id="0" name="image57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419100</xdr:colOff>
      <xdr:row>2</xdr:row>
      <xdr:rowOff>133350</xdr:rowOff>
    </xdr:from>
    <xdr:ext cx="1219200" cy="1219200"/>
    <xdr:pic>
      <xdr:nvPicPr>
        <xdr:cNvPr id="0" name="image580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123825</xdr:rowOff>
    </xdr:from>
    <xdr:ext cx="895350" cy="838200"/>
    <xdr:pic>
      <xdr:nvPicPr>
        <xdr:cNvPr id="0" name="image578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57150</xdr:rowOff>
    </xdr:from>
    <xdr:ext cx="895350" cy="914400"/>
    <xdr:pic>
      <xdr:nvPicPr>
        <xdr:cNvPr id="0" name="image58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542925</xdr:colOff>
      <xdr:row>51</xdr:row>
      <xdr:rowOff>57150</xdr:rowOff>
    </xdr:from>
    <xdr:ext cx="819150" cy="838200"/>
    <xdr:pic>
      <xdr:nvPicPr>
        <xdr:cNvPr id="0" name="image608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34</xdr:row>
      <xdr:rowOff>104775</xdr:rowOff>
    </xdr:from>
    <xdr:ext cx="1219200" cy="1219200"/>
    <xdr:pic>
      <xdr:nvPicPr>
        <xdr:cNvPr id="0" name="image612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34</xdr:row>
      <xdr:rowOff>104775</xdr:rowOff>
    </xdr:from>
    <xdr:ext cx="1219200" cy="1219200"/>
    <xdr:pic>
      <xdr:nvPicPr>
        <xdr:cNvPr id="0" name="image58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457200</xdr:colOff>
      <xdr:row>34</xdr:row>
      <xdr:rowOff>104775</xdr:rowOff>
    </xdr:from>
    <xdr:ext cx="1219200" cy="1219200"/>
    <xdr:pic>
      <xdr:nvPicPr>
        <xdr:cNvPr id="0" name="image641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66675</xdr:rowOff>
    </xdr:from>
    <xdr:ext cx="895350" cy="914400"/>
    <xdr:pic>
      <xdr:nvPicPr>
        <xdr:cNvPr id="0" name="image599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266700</xdr:colOff>
      <xdr:row>67</xdr:row>
      <xdr:rowOff>142875</xdr:rowOff>
    </xdr:from>
    <xdr:ext cx="1219200" cy="1219200"/>
    <xdr:pic>
      <xdr:nvPicPr>
        <xdr:cNvPr id="0" name="image584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257175</xdr:colOff>
      <xdr:row>66</xdr:row>
      <xdr:rowOff>66675</xdr:rowOff>
    </xdr:from>
    <xdr:ext cx="1514475" cy="1495425"/>
    <xdr:pic>
      <xdr:nvPicPr>
        <xdr:cNvPr id="0" name="image588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457200</xdr:colOff>
      <xdr:row>67</xdr:row>
      <xdr:rowOff>142875</xdr:rowOff>
    </xdr:from>
    <xdr:ext cx="1219200" cy="1219200"/>
    <xdr:pic>
      <xdr:nvPicPr>
        <xdr:cNvPr id="0" name="image589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190500</xdr:colOff>
      <xdr:row>81</xdr:row>
      <xdr:rowOff>28575</xdr:rowOff>
    </xdr:from>
    <xdr:ext cx="1514475" cy="1495425"/>
    <xdr:pic>
      <xdr:nvPicPr>
        <xdr:cNvPr id="0" name="image630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657225</xdr:colOff>
      <xdr:row>83</xdr:row>
      <xdr:rowOff>190500</xdr:rowOff>
    </xdr:from>
    <xdr:ext cx="914400" cy="914400"/>
    <xdr:pic>
      <xdr:nvPicPr>
        <xdr:cNvPr id="0" name="image590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523875</xdr:colOff>
      <xdr:row>84</xdr:row>
      <xdr:rowOff>66675</xdr:rowOff>
    </xdr:from>
    <xdr:ext cx="819150" cy="838200"/>
    <xdr:pic>
      <xdr:nvPicPr>
        <xdr:cNvPr id="0" name="image592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99</xdr:row>
      <xdr:rowOff>209550</xdr:rowOff>
    </xdr:from>
    <xdr:ext cx="714375" cy="733425"/>
    <xdr:pic>
      <xdr:nvPicPr>
        <xdr:cNvPr id="0" name="image463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100</xdr:row>
      <xdr:rowOff>9525</xdr:rowOff>
    </xdr:from>
    <xdr:ext cx="1219200" cy="1219200"/>
    <xdr:pic>
      <xdr:nvPicPr>
        <xdr:cNvPr id="0" name="image593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438150</xdr:colOff>
      <xdr:row>101</xdr:row>
      <xdr:rowOff>76200</xdr:rowOff>
    </xdr:from>
    <xdr:ext cx="990600" cy="990600"/>
    <xdr:pic>
      <xdr:nvPicPr>
        <xdr:cNvPr id="0" name="image596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533400</xdr:colOff>
      <xdr:row>101</xdr:row>
      <xdr:rowOff>76200</xdr:rowOff>
    </xdr:from>
    <xdr:ext cx="990600" cy="990600"/>
    <xdr:pic>
      <xdr:nvPicPr>
        <xdr:cNvPr id="0" name="image594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115</xdr:row>
      <xdr:rowOff>200025</xdr:rowOff>
    </xdr:from>
    <xdr:ext cx="904875" cy="904875"/>
    <xdr:pic>
      <xdr:nvPicPr>
        <xdr:cNvPr id="0" name="image675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132</xdr:row>
      <xdr:rowOff>28575</xdr:rowOff>
    </xdr:from>
    <xdr:ext cx="819150" cy="819150"/>
    <xdr:pic>
      <xdr:nvPicPr>
        <xdr:cNvPr id="0" name="image458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133</xdr:row>
      <xdr:rowOff>95250</xdr:rowOff>
    </xdr:from>
    <xdr:ext cx="1219200" cy="1219200"/>
    <xdr:pic>
      <xdr:nvPicPr>
        <xdr:cNvPr id="0" name="image595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457200</xdr:colOff>
      <xdr:row>134</xdr:row>
      <xdr:rowOff>161925</xdr:rowOff>
    </xdr:from>
    <xdr:ext cx="952500" cy="942975"/>
    <xdr:pic>
      <xdr:nvPicPr>
        <xdr:cNvPr id="0" name="image613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419100</xdr:colOff>
      <xdr:row>133</xdr:row>
      <xdr:rowOff>95250</xdr:rowOff>
    </xdr:from>
    <xdr:ext cx="1219200" cy="1219200"/>
    <xdr:pic>
      <xdr:nvPicPr>
        <xdr:cNvPr id="0" name="image614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419100</xdr:colOff>
      <xdr:row>149</xdr:row>
      <xdr:rowOff>200025</xdr:rowOff>
    </xdr:from>
    <xdr:ext cx="904875" cy="942975"/>
    <xdr:pic>
      <xdr:nvPicPr>
        <xdr:cNvPr id="0" name="image605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552450</xdr:colOff>
      <xdr:row>182</xdr:row>
      <xdr:rowOff>200025</xdr:rowOff>
    </xdr:from>
    <xdr:ext cx="952500" cy="942975"/>
    <xdr:pic>
      <xdr:nvPicPr>
        <xdr:cNvPr id="0" name="image628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561975</xdr:colOff>
      <xdr:row>182</xdr:row>
      <xdr:rowOff>200025</xdr:rowOff>
    </xdr:from>
    <xdr:ext cx="904875" cy="904875"/>
    <xdr:pic>
      <xdr:nvPicPr>
        <xdr:cNvPr id="0" name="image601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457200</xdr:colOff>
      <xdr:row>182</xdr:row>
      <xdr:rowOff>161925</xdr:rowOff>
    </xdr:from>
    <xdr:ext cx="990600" cy="990600"/>
    <xdr:pic>
      <xdr:nvPicPr>
        <xdr:cNvPr id="0" name="image633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590550</xdr:colOff>
      <xdr:row>167</xdr:row>
      <xdr:rowOff>123825</xdr:rowOff>
    </xdr:from>
    <xdr:ext cx="1038225" cy="1038225"/>
    <xdr:pic>
      <xdr:nvPicPr>
        <xdr:cNvPr id="0" name="image598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257175</xdr:colOff>
      <xdr:row>165</xdr:row>
      <xdr:rowOff>104775</xdr:rowOff>
    </xdr:from>
    <xdr:ext cx="1514475" cy="1514475"/>
    <xdr:pic>
      <xdr:nvPicPr>
        <xdr:cNvPr id="0" name="image606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166</xdr:row>
      <xdr:rowOff>47625</xdr:rowOff>
    </xdr:from>
    <xdr:ext cx="1219200" cy="1219200"/>
    <xdr:pic>
      <xdr:nvPicPr>
        <xdr:cNvPr id="0" name="image600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165</xdr:row>
      <xdr:rowOff>104775</xdr:rowOff>
    </xdr:from>
    <xdr:ext cx="819150" cy="819150"/>
    <xdr:pic>
      <xdr:nvPicPr>
        <xdr:cNvPr id="0" name="image504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198</xdr:row>
      <xdr:rowOff>180975</xdr:rowOff>
    </xdr:from>
    <xdr:ext cx="762000" cy="762000"/>
    <xdr:pic>
      <xdr:nvPicPr>
        <xdr:cNvPr id="0" name="image604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419100</xdr:colOff>
      <xdr:row>199</xdr:row>
      <xdr:rowOff>190500</xdr:rowOff>
    </xdr:from>
    <xdr:ext cx="1219200" cy="1219200"/>
    <xdr:pic>
      <xdr:nvPicPr>
        <xdr:cNvPr id="0" name="image610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199</xdr:row>
      <xdr:rowOff>123825</xdr:rowOff>
    </xdr:from>
    <xdr:ext cx="1219200" cy="1219200"/>
    <xdr:pic>
      <xdr:nvPicPr>
        <xdr:cNvPr id="0" name="image609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542925</xdr:colOff>
      <xdr:row>200</xdr:row>
      <xdr:rowOff>85725</xdr:rowOff>
    </xdr:from>
    <xdr:ext cx="1085850" cy="1085850"/>
    <xdr:pic>
      <xdr:nvPicPr>
        <xdr:cNvPr id="0" name="image620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419100</xdr:colOff>
      <xdr:row>213</xdr:row>
      <xdr:rowOff>161925</xdr:rowOff>
    </xdr:from>
    <xdr:ext cx="1219200" cy="1219200"/>
    <xdr:pic>
      <xdr:nvPicPr>
        <xdr:cNvPr id="0" name="image621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213</xdr:row>
      <xdr:rowOff>161925</xdr:rowOff>
    </xdr:from>
    <xdr:ext cx="1219200" cy="1219200"/>
    <xdr:pic>
      <xdr:nvPicPr>
        <xdr:cNvPr id="0" name="image686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581025</xdr:colOff>
      <xdr:row>214</xdr:row>
      <xdr:rowOff>142875</xdr:rowOff>
    </xdr:from>
    <xdr:ext cx="885825" cy="847725"/>
    <xdr:pic>
      <xdr:nvPicPr>
        <xdr:cNvPr id="0" name="image619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230</xdr:row>
      <xdr:rowOff>57150</xdr:rowOff>
    </xdr:from>
    <xdr:ext cx="819150" cy="809625"/>
    <xdr:pic>
      <xdr:nvPicPr>
        <xdr:cNvPr id="0" name="image607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265</xdr:row>
      <xdr:rowOff>133350</xdr:rowOff>
    </xdr:from>
    <xdr:ext cx="819150" cy="809625"/>
    <xdr:pic>
      <xdr:nvPicPr>
        <xdr:cNvPr id="0" name="image607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300</xdr:row>
      <xdr:rowOff>133350</xdr:rowOff>
    </xdr:from>
    <xdr:ext cx="819150" cy="809625"/>
    <xdr:pic>
      <xdr:nvPicPr>
        <xdr:cNvPr id="0" name="image607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334</xdr:row>
      <xdr:rowOff>133350</xdr:rowOff>
    </xdr:from>
    <xdr:ext cx="819150" cy="809625"/>
    <xdr:pic>
      <xdr:nvPicPr>
        <xdr:cNvPr id="0" name="image607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368</xdr:row>
      <xdr:rowOff>133350</xdr:rowOff>
    </xdr:from>
    <xdr:ext cx="819150" cy="809625"/>
    <xdr:pic>
      <xdr:nvPicPr>
        <xdr:cNvPr id="0" name="image607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402</xdr:row>
      <xdr:rowOff>133350</xdr:rowOff>
    </xdr:from>
    <xdr:ext cx="819150" cy="809625"/>
    <xdr:pic>
      <xdr:nvPicPr>
        <xdr:cNvPr id="0" name="image607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231</xdr:row>
      <xdr:rowOff>161925</xdr:rowOff>
    </xdr:from>
    <xdr:ext cx="1219200" cy="1219200"/>
    <xdr:pic>
      <xdr:nvPicPr>
        <xdr:cNvPr id="0" name="image618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232</xdr:row>
      <xdr:rowOff>9525</xdr:rowOff>
    </xdr:from>
    <xdr:ext cx="1219200" cy="1219200"/>
    <xdr:pic>
      <xdr:nvPicPr>
        <xdr:cNvPr id="0" name="image651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504825</xdr:colOff>
      <xdr:row>231</xdr:row>
      <xdr:rowOff>161925</xdr:rowOff>
    </xdr:from>
    <xdr:ext cx="1219200" cy="1219200"/>
    <xdr:pic>
      <xdr:nvPicPr>
        <xdr:cNvPr id="0" name="image616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246</xdr:row>
      <xdr:rowOff>142875</xdr:rowOff>
    </xdr:from>
    <xdr:ext cx="1219200" cy="1219200"/>
    <xdr:pic>
      <xdr:nvPicPr>
        <xdr:cNvPr id="0" name="image624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245</xdr:row>
      <xdr:rowOff>209550</xdr:rowOff>
    </xdr:from>
    <xdr:ext cx="1219200" cy="1219200"/>
    <xdr:pic>
      <xdr:nvPicPr>
        <xdr:cNvPr id="0" name="image617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600075</xdr:colOff>
      <xdr:row>248</xdr:row>
      <xdr:rowOff>47625</xdr:rowOff>
    </xdr:from>
    <xdr:ext cx="866775" cy="885825"/>
    <xdr:pic>
      <xdr:nvPicPr>
        <xdr:cNvPr id="0" name="image622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266</xdr:row>
      <xdr:rowOff>152400</xdr:rowOff>
    </xdr:from>
    <xdr:ext cx="1219200" cy="1219200"/>
    <xdr:pic>
      <xdr:nvPicPr>
        <xdr:cNvPr id="0" name="image623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333375</xdr:colOff>
      <xdr:row>266</xdr:row>
      <xdr:rowOff>171450</xdr:rowOff>
    </xdr:from>
    <xdr:ext cx="1219200" cy="1219200"/>
    <xdr:pic>
      <xdr:nvPicPr>
        <xdr:cNvPr id="0" name="image631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552450</xdr:colOff>
      <xdr:row>266</xdr:row>
      <xdr:rowOff>209550</xdr:rowOff>
    </xdr:from>
    <xdr:ext cx="1219200" cy="1143000"/>
    <xdr:pic>
      <xdr:nvPicPr>
        <xdr:cNvPr id="0" name="image634.png" title="Image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284</xdr:row>
      <xdr:rowOff>28575</xdr:rowOff>
    </xdr:from>
    <xdr:ext cx="1219200" cy="1143000"/>
    <xdr:pic>
      <xdr:nvPicPr>
        <xdr:cNvPr id="0" name="image643.png" title="Image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282</xdr:row>
      <xdr:rowOff>152400</xdr:rowOff>
    </xdr:from>
    <xdr:ext cx="1219200" cy="1219200"/>
    <xdr:pic>
      <xdr:nvPicPr>
        <xdr:cNvPr id="0" name="image618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514350</xdr:colOff>
      <xdr:row>282</xdr:row>
      <xdr:rowOff>152400</xdr:rowOff>
    </xdr:from>
    <xdr:ext cx="1219200" cy="1219200"/>
    <xdr:pic>
      <xdr:nvPicPr>
        <xdr:cNvPr id="0" name="image625.png" title="Image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514350</xdr:colOff>
      <xdr:row>303</xdr:row>
      <xdr:rowOff>38100</xdr:rowOff>
    </xdr:from>
    <xdr:ext cx="885825" cy="885825"/>
    <xdr:pic>
      <xdr:nvPicPr>
        <xdr:cNvPr id="0" name="image570.pn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542925</xdr:colOff>
      <xdr:row>302</xdr:row>
      <xdr:rowOff>209550</xdr:rowOff>
    </xdr:from>
    <xdr:ext cx="952500" cy="942975"/>
    <xdr:pic>
      <xdr:nvPicPr>
        <xdr:cNvPr id="0" name="image627.pn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714375</xdr:colOff>
      <xdr:row>303</xdr:row>
      <xdr:rowOff>66675</xdr:rowOff>
    </xdr:from>
    <xdr:ext cx="819150" cy="838200"/>
    <xdr:pic>
      <xdr:nvPicPr>
        <xdr:cNvPr id="0" name="image652.png" title="Image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590550</xdr:colOff>
      <xdr:row>318</xdr:row>
      <xdr:rowOff>38100</xdr:rowOff>
    </xdr:from>
    <xdr:ext cx="866775" cy="885825"/>
    <xdr:pic>
      <xdr:nvPicPr>
        <xdr:cNvPr id="0" name="image678.png" title="Image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485775</xdr:colOff>
      <xdr:row>316</xdr:row>
      <xdr:rowOff>123825</xdr:rowOff>
    </xdr:from>
    <xdr:ext cx="1219200" cy="1219200"/>
    <xdr:pic>
      <xdr:nvPicPr>
        <xdr:cNvPr id="0" name="image626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695325</xdr:colOff>
      <xdr:row>318</xdr:row>
      <xdr:rowOff>57150</xdr:rowOff>
    </xdr:from>
    <xdr:ext cx="866775" cy="847725"/>
    <xdr:pic>
      <xdr:nvPicPr>
        <xdr:cNvPr id="0" name="image667.png" title="Image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514350</xdr:colOff>
      <xdr:row>350</xdr:row>
      <xdr:rowOff>180975</xdr:rowOff>
    </xdr:from>
    <xdr:ext cx="1219200" cy="1219200"/>
    <xdr:pic>
      <xdr:nvPicPr>
        <xdr:cNvPr id="0" name="image629.png" title="Image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350</xdr:row>
      <xdr:rowOff>180975</xdr:rowOff>
    </xdr:from>
    <xdr:ext cx="1219200" cy="1219200"/>
    <xdr:pic>
      <xdr:nvPicPr>
        <xdr:cNvPr id="0" name="image656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542925</xdr:colOff>
      <xdr:row>350</xdr:row>
      <xdr:rowOff>180975</xdr:rowOff>
    </xdr:from>
    <xdr:ext cx="1219200" cy="1219200"/>
    <xdr:pic>
      <xdr:nvPicPr>
        <xdr:cNvPr id="0" name="image635.png" title="Image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552450</xdr:colOff>
      <xdr:row>335</xdr:row>
      <xdr:rowOff>161925</xdr:rowOff>
    </xdr:from>
    <xdr:ext cx="1219200" cy="1219200"/>
    <xdr:pic>
      <xdr:nvPicPr>
        <xdr:cNvPr id="0" name="image640.png" title="Image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485775</xdr:colOff>
      <xdr:row>335</xdr:row>
      <xdr:rowOff>190500</xdr:rowOff>
    </xdr:from>
    <xdr:ext cx="1219200" cy="1219200"/>
    <xdr:pic>
      <xdr:nvPicPr>
        <xdr:cNvPr id="0" name="image642.png" title="Image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571500</xdr:colOff>
      <xdr:row>336</xdr:row>
      <xdr:rowOff>114300</xdr:rowOff>
    </xdr:from>
    <xdr:ext cx="904875" cy="904875"/>
    <xdr:pic>
      <xdr:nvPicPr>
        <xdr:cNvPr id="0" name="image645.png" title="Image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419100</xdr:colOff>
      <xdr:row>384</xdr:row>
      <xdr:rowOff>161925</xdr:rowOff>
    </xdr:from>
    <xdr:ext cx="1219200" cy="1219200"/>
    <xdr:pic>
      <xdr:nvPicPr>
        <xdr:cNvPr id="0" name="image674.png" title="Image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369</xdr:row>
      <xdr:rowOff>200025</xdr:rowOff>
    </xdr:from>
    <xdr:ext cx="1219200" cy="1219200"/>
    <xdr:pic>
      <xdr:nvPicPr>
        <xdr:cNvPr id="0" name="image638.png" title="Image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723900</xdr:colOff>
      <xdr:row>371</xdr:row>
      <xdr:rowOff>114300</xdr:rowOff>
    </xdr:from>
    <xdr:ext cx="895350" cy="885825"/>
    <xdr:pic>
      <xdr:nvPicPr>
        <xdr:cNvPr id="0" name="image671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542925</xdr:colOff>
      <xdr:row>369</xdr:row>
      <xdr:rowOff>190500</xdr:rowOff>
    </xdr:from>
    <xdr:ext cx="1219200" cy="1219200"/>
    <xdr:pic>
      <xdr:nvPicPr>
        <xdr:cNvPr id="0" name="image616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384</xdr:row>
      <xdr:rowOff>161925</xdr:rowOff>
    </xdr:from>
    <xdr:ext cx="1219200" cy="1219200"/>
    <xdr:pic>
      <xdr:nvPicPr>
        <xdr:cNvPr id="0" name="image639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552450</xdr:colOff>
      <xdr:row>384</xdr:row>
      <xdr:rowOff>161925</xdr:rowOff>
    </xdr:from>
    <xdr:ext cx="1219200" cy="1219200"/>
    <xdr:pic>
      <xdr:nvPicPr>
        <xdr:cNvPr id="0" name="image637.png" title="Image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619125</xdr:colOff>
      <xdr:row>403</xdr:row>
      <xdr:rowOff>190500</xdr:rowOff>
    </xdr:from>
    <xdr:ext cx="1219200" cy="1219200"/>
    <xdr:pic>
      <xdr:nvPicPr>
        <xdr:cNvPr id="0" name="image636.png" title="Image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409575</xdr:colOff>
      <xdr:row>403</xdr:row>
      <xdr:rowOff>190500</xdr:rowOff>
    </xdr:from>
    <xdr:ext cx="1219200" cy="1219200"/>
    <xdr:pic>
      <xdr:nvPicPr>
        <xdr:cNvPr id="0" name="image644.png" title="Image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403</xdr:row>
      <xdr:rowOff>95250</xdr:rowOff>
    </xdr:from>
    <xdr:ext cx="1219200" cy="1219200"/>
    <xdr:pic>
      <xdr:nvPicPr>
        <xdr:cNvPr id="0" name="image677.png" title="Image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542925</xdr:colOff>
      <xdr:row>419</xdr:row>
      <xdr:rowOff>19050</xdr:rowOff>
    </xdr:from>
    <xdr:ext cx="1219200" cy="1219200"/>
    <xdr:pic>
      <xdr:nvPicPr>
        <xdr:cNvPr id="0" name="image660.png" title="Image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418</xdr:row>
      <xdr:rowOff>142875</xdr:rowOff>
    </xdr:from>
    <xdr:ext cx="1219200" cy="1219200"/>
    <xdr:pic>
      <xdr:nvPicPr>
        <xdr:cNvPr id="0" name="image639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838200</xdr:colOff>
      <xdr:row>420</xdr:row>
      <xdr:rowOff>190500</xdr:rowOff>
    </xdr:from>
    <xdr:ext cx="771525" cy="771525"/>
    <xdr:pic>
      <xdr:nvPicPr>
        <xdr:cNvPr id="0" name="image19.png" title="Image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472</xdr:row>
      <xdr:rowOff>171450</xdr:rowOff>
    </xdr:from>
    <xdr:ext cx="1028700" cy="1028700"/>
    <xdr:pic>
      <xdr:nvPicPr>
        <xdr:cNvPr id="0" name="image28.png" title="Image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486</xdr:row>
      <xdr:rowOff>152400</xdr:rowOff>
    </xdr:from>
    <xdr:ext cx="1028700" cy="1028700"/>
    <xdr:pic>
      <xdr:nvPicPr>
        <xdr:cNvPr id="0" name="image36.png" title="Image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485</xdr:row>
      <xdr:rowOff>142875</xdr:rowOff>
    </xdr:from>
    <xdr:ext cx="1219200" cy="1219200"/>
    <xdr:pic>
      <xdr:nvPicPr>
        <xdr:cNvPr id="0" name="image32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485775</xdr:colOff>
      <xdr:row>472</xdr:row>
      <xdr:rowOff>161925</xdr:rowOff>
    </xdr:from>
    <xdr:ext cx="904875" cy="904875"/>
    <xdr:pic>
      <xdr:nvPicPr>
        <xdr:cNvPr id="0" name="image30.pn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571500</xdr:colOff>
      <xdr:row>473</xdr:row>
      <xdr:rowOff>76200</xdr:rowOff>
    </xdr:from>
    <xdr:ext cx="790575" cy="809625"/>
    <xdr:pic>
      <xdr:nvPicPr>
        <xdr:cNvPr id="0" name="image33.png" title="Image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533400</xdr:colOff>
      <xdr:row>487</xdr:row>
      <xdr:rowOff>66675</xdr:rowOff>
    </xdr:from>
    <xdr:ext cx="866775" cy="885825"/>
    <xdr:pic>
      <xdr:nvPicPr>
        <xdr:cNvPr id="0" name="image66.png" title="Image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470</xdr:row>
      <xdr:rowOff>76200</xdr:rowOff>
    </xdr:from>
    <xdr:ext cx="866775" cy="885825"/>
    <xdr:pic>
      <xdr:nvPicPr>
        <xdr:cNvPr id="0" name="image42.pn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628650</xdr:colOff>
      <xdr:row>439</xdr:row>
      <xdr:rowOff>38100</xdr:rowOff>
    </xdr:from>
    <xdr:ext cx="800100" cy="800100"/>
    <xdr:pic>
      <xdr:nvPicPr>
        <xdr:cNvPr id="0" name="image48.png" title="Image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438</xdr:row>
      <xdr:rowOff>76200</xdr:rowOff>
    </xdr:from>
    <xdr:ext cx="1219200" cy="1219200"/>
    <xdr:pic>
      <xdr:nvPicPr>
        <xdr:cNvPr id="0" name="image661.gif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371475</xdr:colOff>
      <xdr:row>437</xdr:row>
      <xdr:rowOff>171450</xdr:rowOff>
    </xdr:from>
    <xdr:ext cx="1314450" cy="1323975"/>
    <xdr:pic>
      <xdr:nvPicPr>
        <xdr:cNvPr id="0" name="image668.png" title="Image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571500</xdr:colOff>
      <xdr:row>454</xdr:row>
      <xdr:rowOff>38100</xdr:rowOff>
    </xdr:from>
    <xdr:ext cx="914400" cy="914400"/>
    <xdr:pic>
      <xdr:nvPicPr>
        <xdr:cNvPr id="0" name="image650.png" title="Image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552450</xdr:colOff>
      <xdr:row>454</xdr:row>
      <xdr:rowOff>19050</xdr:rowOff>
    </xdr:from>
    <xdr:ext cx="781050" cy="952500"/>
    <xdr:pic>
      <xdr:nvPicPr>
        <xdr:cNvPr id="0" name="image665.png" title="Image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457200</xdr:colOff>
      <xdr:row>454</xdr:row>
      <xdr:rowOff>19050</xdr:rowOff>
    </xdr:from>
    <xdr:ext cx="895350" cy="885825"/>
    <xdr:pic>
      <xdr:nvPicPr>
        <xdr:cNvPr id="0" name="image654.png" title="Image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436</xdr:row>
      <xdr:rowOff>133350</xdr:rowOff>
    </xdr:from>
    <xdr:ext cx="819150" cy="809625"/>
    <xdr:pic>
      <xdr:nvPicPr>
        <xdr:cNvPr id="0" name="image607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39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39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40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40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54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55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72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72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72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73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73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73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78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78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79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80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81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87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87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87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88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88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88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93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93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93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94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96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96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105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105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105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106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106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106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111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111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112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113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113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114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119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120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126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127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129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138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138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138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139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139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139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144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144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144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145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145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146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146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147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147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153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159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160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171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171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171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172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172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177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178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178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179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179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179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186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186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186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187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187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192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193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193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194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194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195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195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204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204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204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205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205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205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210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210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210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211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211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211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212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213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213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213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218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218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218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219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219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219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225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225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226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227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227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236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236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236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237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237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242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242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243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243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243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244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245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245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251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251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251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252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257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257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258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258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259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259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260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260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271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271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271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272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272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277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277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277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278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278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278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279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280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280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287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287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287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288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288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288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293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293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295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296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306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306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306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307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307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312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312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312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313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314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314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315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315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315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321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321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321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322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322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322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327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329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329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330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330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330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340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340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340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341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341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341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346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346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347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347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347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348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349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349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349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355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355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355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356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356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356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361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361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362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362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362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363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363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364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374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374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374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375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375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375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380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380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380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381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381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381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382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382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382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383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383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389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389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389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390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390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390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396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396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396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397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397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397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398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398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408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408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408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409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409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409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414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415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415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416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417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417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417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423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423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423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424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424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424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429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429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429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430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430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430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431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431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432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432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442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442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442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443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443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443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448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449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449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450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450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451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451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457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457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457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458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458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463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463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464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464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465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466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466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476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476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476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477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477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477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482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482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483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483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483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484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485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490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490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490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491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491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491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496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496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497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497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498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499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409575</xdr:colOff>
      <xdr:row>17</xdr:row>
      <xdr:rowOff>123825</xdr:rowOff>
    </xdr:from>
    <xdr:ext cx="981075" cy="1000125"/>
    <xdr:pic>
      <xdr:nvPicPr>
        <xdr:cNvPr id="0" name="image6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361950</xdr:colOff>
      <xdr:row>17</xdr:row>
      <xdr:rowOff>95250</xdr:rowOff>
    </xdr:from>
    <xdr:ext cx="1076325" cy="1047750"/>
    <xdr:pic>
      <xdr:nvPicPr>
        <xdr:cNvPr id="0" name="image6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17</xdr:row>
      <xdr:rowOff>171450</xdr:rowOff>
    </xdr:from>
    <xdr:ext cx="895350" cy="904875"/>
    <xdr:pic>
      <xdr:nvPicPr>
        <xdr:cNvPr id="0" name="image64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390525</xdr:colOff>
      <xdr:row>3</xdr:row>
      <xdr:rowOff>38100</xdr:rowOff>
    </xdr:from>
    <xdr:ext cx="1019175" cy="1047750"/>
    <xdr:pic>
      <xdr:nvPicPr>
        <xdr:cNvPr id="0" name="image65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295275</xdr:colOff>
      <xdr:row>2</xdr:row>
      <xdr:rowOff>152400</xdr:rowOff>
    </xdr:from>
    <xdr:ext cx="1219200" cy="1219200"/>
    <xdr:pic>
      <xdr:nvPicPr>
        <xdr:cNvPr id="0" name="image64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514350</xdr:colOff>
      <xdr:row>4</xdr:row>
      <xdr:rowOff>114300</xdr:rowOff>
    </xdr:from>
    <xdr:ext cx="847725" cy="847725"/>
    <xdr:pic>
      <xdr:nvPicPr>
        <xdr:cNvPr id="0" name="image68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1</xdr:row>
      <xdr:rowOff>104775</xdr:rowOff>
    </xdr:from>
    <xdr:ext cx="447675" cy="790575"/>
    <xdr:pic>
      <xdr:nvPicPr>
        <xdr:cNvPr id="0" name="image14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34</xdr:row>
      <xdr:rowOff>200025</xdr:rowOff>
    </xdr:from>
    <xdr:ext cx="609600" cy="609600"/>
    <xdr:pic>
      <xdr:nvPicPr>
        <xdr:cNvPr id="0" name="image133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200025</xdr:rowOff>
    </xdr:from>
    <xdr:ext cx="609600" cy="609600"/>
    <xdr:pic>
      <xdr:nvPicPr>
        <xdr:cNvPr id="0" name="image134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36</xdr:row>
      <xdr:rowOff>19050</xdr:rowOff>
    </xdr:from>
    <xdr:ext cx="1219200" cy="1143000"/>
    <xdr:pic>
      <xdr:nvPicPr>
        <xdr:cNvPr id="0" name="image646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371475</xdr:colOff>
      <xdr:row>36</xdr:row>
      <xdr:rowOff>66675</xdr:rowOff>
    </xdr:from>
    <xdr:ext cx="1076325" cy="1047750"/>
    <xdr:pic>
      <xdr:nvPicPr>
        <xdr:cNvPr id="0" name="image655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457200</xdr:colOff>
      <xdr:row>36</xdr:row>
      <xdr:rowOff>142875</xdr:rowOff>
    </xdr:from>
    <xdr:ext cx="895350" cy="904875"/>
    <xdr:pic>
      <xdr:nvPicPr>
        <xdr:cNvPr id="0" name="image682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50</xdr:row>
      <xdr:rowOff>104775</xdr:rowOff>
    </xdr:from>
    <xdr:ext cx="1019175" cy="1000125"/>
    <xdr:pic>
      <xdr:nvPicPr>
        <xdr:cNvPr id="0" name="image657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371475</xdr:colOff>
      <xdr:row>49</xdr:row>
      <xdr:rowOff>142875</xdr:rowOff>
    </xdr:from>
    <xdr:ext cx="1219200" cy="1219200"/>
    <xdr:pic>
      <xdr:nvPicPr>
        <xdr:cNvPr id="0" name="image771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514350</xdr:colOff>
      <xdr:row>51</xdr:row>
      <xdr:rowOff>114300</xdr:rowOff>
    </xdr:from>
    <xdr:ext cx="790575" cy="790575"/>
    <xdr:pic>
      <xdr:nvPicPr>
        <xdr:cNvPr id="0" name="image684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66</xdr:row>
      <xdr:rowOff>200025</xdr:rowOff>
    </xdr:from>
    <xdr:ext cx="609600" cy="609600"/>
    <xdr:pic>
      <xdr:nvPicPr>
        <xdr:cNvPr id="0" name="image133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200025</xdr:rowOff>
    </xdr:from>
    <xdr:ext cx="609600" cy="609600"/>
    <xdr:pic>
      <xdr:nvPicPr>
        <xdr:cNvPr id="0" name="image134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68</xdr:row>
      <xdr:rowOff>28575</xdr:rowOff>
    </xdr:from>
    <xdr:ext cx="1219200" cy="1143000"/>
    <xdr:pic>
      <xdr:nvPicPr>
        <xdr:cNvPr id="0" name="image659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371475</xdr:colOff>
      <xdr:row>67</xdr:row>
      <xdr:rowOff>161925</xdr:rowOff>
    </xdr:from>
    <xdr:ext cx="1219200" cy="1219200"/>
    <xdr:pic>
      <xdr:nvPicPr>
        <xdr:cNvPr id="0" name="image736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504825</xdr:colOff>
      <xdr:row>69</xdr:row>
      <xdr:rowOff>9525</xdr:rowOff>
    </xdr:from>
    <xdr:ext cx="895350" cy="904875"/>
    <xdr:pic>
      <xdr:nvPicPr>
        <xdr:cNvPr id="0" name="image694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82</xdr:row>
      <xdr:rowOff>114300</xdr:rowOff>
    </xdr:from>
    <xdr:ext cx="1019175" cy="1000125"/>
    <xdr:pic>
      <xdr:nvPicPr>
        <xdr:cNvPr id="0" name="image657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447675</xdr:colOff>
      <xdr:row>82</xdr:row>
      <xdr:rowOff>85725</xdr:rowOff>
    </xdr:from>
    <xdr:ext cx="1076325" cy="1047750"/>
    <xdr:pic>
      <xdr:nvPicPr>
        <xdr:cNvPr id="0" name="image691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600075</xdr:colOff>
      <xdr:row>82</xdr:row>
      <xdr:rowOff>161925</xdr:rowOff>
    </xdr:from>
    <xdr:ext cx="895350" cy="904875"/>
    <xdr:pic>
      <xdr:nvPicPr>
        <xdr:cNvPr id="0" name="image662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98</xdr:row>
      <xdr:rowOff>200025</xdr:rowOff>
    </xdr:from>
    <xdr:ext cx="609600" cy="609600"/>
    <xdr:pic>
      <xdr:nvPicPr>
        <xdr:cNvPr id="0" name="image133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98</xdr:row>
      <xdr:rowOff>200025</xdr:rowOff>
    </xdr:from>
    <xdr:ext cx="609600" cy="609600"/>
    <xdr:pic>
      <xdr:nvPicPr>
        <xdr:cNvPr id="0" name="image134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100</xdr:row>
      <xdr:rowOff>38100</xdr:rowOff>
    </xdr:from>
    <xdr:ext cx="1219200" cy="1143000"/>
    <xdr:pic>
      <xdr:nvPicPr>
        <xdr:cNvPr id="0" name="image664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100</xdr:row>
      <xdr:rowOff>104775</xdr:rowOff>
    </xdr:from>
    <xdr:ext cx="981075" cy="1000125"/>
    <xdr:pic>
      <xdr:nvPicPr>
        <xdr:cNvPr id="0" name="image663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114</xdr:row>
      <xdr:rowOff>123825</xdr:rowOff>
    </xdr:from>
    <xdr:ext cx="1019175" cy="1000125"/>
    <xdr:pic>
      <xdr:nvPicPr>
        <xdr:cNvPr id="0" name="image657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381000</xdr:colOff>
      <xdr:row>113</xdr:row>
      <xdr:rowOff>114300</xdr:rowOff>
    </xdr:from>
    <xdr:ext cx="1219200" cy="1219200"/>
    <xdr:pic>
      <xdr:nvPicPr>
        <xdr:cNvPr id="0" name="image712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619125</xdr:colOff>
      <xdr:row>100</xdr:row>
      <xdr:rowOff>171450</xdr:rowOff>
    </xdr:from>
    <xdr:ext cx="847725" cy="847725"/>
    <xdr:pic>
      <xdr:nvPicPr>
        <xdr:cNvPr id="0" name="image666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638175</xdr:colOff>
      <xdr:row>115</xdr:row>
      <xdr:rowOff>123825</xdr:rowOff>
    </xdr:from>
    <xdr:ext cx="790575" cy="790575"/>
    <xdr:pic>
      <xdr:nvPicPr>
        <xdr:cNvPr id="0" name="image687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130</xdr:row>
      <xdr:rowOff>200025</xdr:rowOff>
    </xdr:from>
    <xdr:ext cx="762000" cy="762000"/>
    <xdr:pic>
      <xdr:nvPicPr>
        <xdr:cNvPr id="0" name="image150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514350</xdr:colOff>
      <xdr:row>132</xdr:row>
      <xdr:rowOff>190500</xdr:rowOff>
    </xdr:from>
    <xdr:ext cx="857250" cy="857250"/>
    <xdr:pic>
      <xdr:nvPicPr>
        <xdr:cNvPr id="0" name="image257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381000</xdr:colOff>
      <xdr:row>131</xdr:row>
      <xdr:rowOff>142875</xdr:rowOff>
    </xdr:from>
    <xdr:ext cx="1219200" cy="1219200"/>
    <xdr:pic>
      <xdr:nvPicPr>
        <xdr:cNvPr id="0" name="image197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342900</xdr:colOff>
      <xdr:row>131</xdr:row>
      <xdr:rowOff>142875</xdr:rowOff>
    </xdr:from>
    <xdr:ext cx="1219200" cy="1219200"/>
    <xdr:pic>
      <xdr:nvPicPr>
        <xdr:cNvPr id="0" name="image112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146</xdr:row>
      <xdr:rowOff>133350</xdr:rowOff>
    </xdr:from>
    <xdr:ext cx="1219200" cy="1219200"/>
    <xdr:pic>
      <xdr:nvPicPr>
        <xdr:cNvPr id="0" name="image113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571500</xdr:colOff>
      <xdr:row>149</xdr:row>
      <xdr:rowOff>47625</xdr:rowOff>
    </xdr:from>
    <xdr:ext cx="819150" cy="790575"/>
    <xdr:pic>
      <xdr:nvPicPr>
        <xdr:cNvPr id="0" name="image152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609600</xdr:colOff>
      <xdr:row>149</xdr:row>
      <xdr:rowOff>19050</xdr:rowOff>
    </xdr:from>
    <xdr:ext cx="857250" cy="857250"/>
    <xdr:pic>
      <xdr:nvPicPr>
        <xdr:cNvPr id="0" name="image140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40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40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41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41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49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54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54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54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55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55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55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60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61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61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62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62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63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72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72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72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73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73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73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78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78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79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80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81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81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86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86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86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87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87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92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93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93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93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95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104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104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104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105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105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105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110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112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112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113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118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118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118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119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119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119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125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125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126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126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127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127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136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136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136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137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137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137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142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142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143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143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143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145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145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145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152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152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152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153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153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158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160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161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</xdr:row>
      <xdr:rowOff>95250</xdr:rowOff>
    </xdr:from>
    <xdr:ext cx="876300" cy="876300"/>
    <xdr:pic>
      <xdr:nvPicPr>
        <xdr:cNvPr id="0" name="image6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2</xdr:row>
      <xdr:rowOff>66675</xdr:rowOff>
    </xdr:from>
    <xdr:ext cx="1219200" cy="1219200"/>
    <xdr:pic>
      <xdr:nvPicPr>
        <xdr:cNvPr id="0" name="image6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2</xdr:row>
      <xdr:rowOff>66675</xdr:rowOff>
    </xdr:from>
    <xdr:ext cx="1219200" cy="1219200"/>
    <xdr:pic>
      <xdr:nvPicPr>
        <xdr:cNvPr id="0" name="image68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17</xdr:row>
      <xdr:rowOff>19050</xdr:rowOff>
    </xdr:from>
    <xdr:ext cx="1143000" cy="1066800"/>
    <xdr:pic>
      <xdr:nvPicPr>
        <xdr:cNvPr id="0" name="image67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16</xdr:row>
      <xdr:rowOff>152400</xdr:rowOff>
    </xdr:from>
    <xdr:ext cx="1219200" cy="1219200"/>
    <xdr:pic>
      <xdr:nvPicPr>
        <xdr:cNvPr id="0" name="image670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704850</xdr:colOff>
      <xdr:row>17</xdr:row>
      <xdr:rowOff>209550</xdr:rowOff>
    </xdr:from>
    <xdr:ext cx="876300" cy="876300"/>
    <xdr:pic>
      <xdr:nvPicPr>
        <xdr:cNvPr id="0" name="image67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704850</xdr:colOff>
      <xdr:row>4</xdr:row>
      <xdr:rowOff>66675</xdr:rowOff>
    </xdr:from>
    <xdr:ext cx="828675" cy="828675"/>
    <xdr:pic>
      <xdr:nvPicPr>
        <xdr:cNvPr id="0" name="image72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33</xdr:row>
      <xdr:rowOff>152400</xdr:rowOff>
    </xdr:from>
    <xdr:ext cx="876300" cy="876300"/>
    <xdr:pic>
      <xdr:nvPicPr>
        <xdr:cNvPr id="0" name="image70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34</xdr:row>
      <xdr:rowOff>133350</xdr:rowOff>
    </xdr:from>
    <xdr:ext cx="1219200" cy="1219200"/>
    <xdr:pic>
      <xdr:nvPicPr>
        <xdr:cNvPr id="0" name="image756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34</xdr:row>
      <xdr:rowOff>133350</xdr:rowOff>
    </xdr:from>
    <xdr:ext cx="1219200" cy="1219200"/>
    <xdr:pic>
      <xdr:nvPicPr>
        <xdr:cNvPr id="0" name="image69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704850</xdr:colOff>
      <xdr:row>36</xdr:row>
      <xdr:rowOff>66675</xdr:rowOff>
    </xdr:from>
    <xdr:ext cx="876300" cy="876300"/>
    <xdr:pic>
      <xdr:nvPicPr>
        <xdr:cNvPr id="0" name="image680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48</xdr:row>
      <xdr:rowOff>152400</xdr:rowOff>
    </xdr:from>
    <xdr:ext cx="1219200" cy="1219200"/>
    <xdr:pic>
      <xdr:nvPicPr>
        <xdr:cNvPr id="0" name="image679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542925</xdr:colOff>
      <xdr:row>50</xdr:row>
      <xdr:rowOff>28575</xdr:rowOff>
    </xdr:from>
    <xdr:ext cx="923925" cy="923925"/>
    <xdr:pic>
      <xdr:nvPicPr>
        <xdr:cNvPr id="0" name="image700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</xdr:row>
      <xdr:rowOff>66675</xdr:rowOff>
    </xdr:from>
    <xdr:ext cx="923925" cy="923925"/>
    <xdr:pic>
      <xdr:nvPicPr>
        <xdr:cNvPr id="0" name="image681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638175</xdr:colOff>
      <xdr:row>81</xdr:row>
      <xdr:rowOff>180975</xdr:rowOff>
    </xdr:from>
    <xdr:ext cx="923925" cy="923925"/>
    <xdr:pic>
      <xdr:nvPicPr>
        <xdr:cNvPr id="0" name="image690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66</xdr:row>
      <xdr:rowOff>95250</xdr:rowOff>
    </xdr:from>
    <xdr:ext cx="1219200" cy="1219200"/>
    <xdr:pic>
      <xdr:nvPicPr>
        <xdr:cNvPr id="0" name="image705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571500</xdr:colOff>
      <xdr:row>68</xdr:row>
      <xdr:rowOff>28575</xdr:rowOff>
    </xdr:from>
    <xdr:ext cx="876300" cy="876300"/>
    <xdr:pic>
      <xdr:nvPicPr>
        <xdr:cNvPr id="0" name="image711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657225</xdr:colOff>
      <xdr:row>67</xdr:row>
      <xdr:rowOff>209550</xdr:rowOff>
    </xdr:from>
    <xdr:ext cx="923925" cy="923925"/>
    <xdr:pic>
      <xdr:nvPicPr>
        <xdr:cNvPr id="0" name="image704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82</xdr:row>
      <xdr:rowOff>76200</xdr:rowOff>
    </xdr:from>
    <xdr:ext cx="828675" cy="828675"/>
    <xdr:pic>
      <xdr:nvPicPr>
        <xdr:cNvPr id="0" name="image702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97</xdr:row>
      <xdr:rowOff>152400</xdr:rowOff>
    </xdr:from>
    <xdr:ext cx="876300" cy="876300"/>
    <xdr:pic>
      <xdr:nvPicPr>
        <xdr:cNvPr id="0" name="image70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98</xdr:row>
      <xdr:rowOff>123825</xdr:rowOff>
    </xdr:from>
    <xdr:ext cx="1219200" cy="1219200"/>
    <xdr:pic>
      <xdr:nvPicPr>
        <xdr:cNvPr id="0" name="image720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400050</xdr:colOff>
      <xdr:row>98</xdr:row>
      <xdr:rowOff>123825</xdr:rowOff>
    </xdr:from>
    <xdr:ext cx="1219200" cy="1219200"/>
    <xdr:pic>
      <xdr:nvPicPr>
        <xdr:cNvPr id="0" name="image698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704850</xdr:colOff>
      <xdr:row>100</xdr:row>
      <xdr:rowOff>57150</xdr:rowOff>
    </xdr:from>
    <xdr:ext cx="876300" cy="876300"/>
    <xdr:pic>
      <xdr:nvPicPr>
        <xdr:cNvPr id="0" name="image689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112</xdr:row>
      <xdr:rowOff>161925</xdr:rowOff>
    </xdr:from>
    <xdr:ext cx="1219200" cy="1219200"/>
    <xdr:pic>
      <xdr:nvPicPr>
        <xdr:cNvPr id="0" name="image696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571500</xdr:colOff>
      <xdr:row>113</xdr:row>
      <xdr:rowOff>190500</xdr:rowOff>
    </xdr:from>
    <xdr:ext cx="923925" cy="923925"/>
    <xdr:pic>
      <xdr:nvPicPr>
        <xdr:cNvPr id="0" name="image707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129</xdr:row>
      <xdr:rowOff>66675</xdr:rowOff>
    </xdr:from>
    <xdr:ext cx="923925" cy="923925"/>
    <xdr:pic>
      <xdr:nvPicPr>
        <xdr:cNvPr id="0" name="image681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130</xdr:row>
      <xdr:rowOff>152400</xdr:rowOff>
    </xdr:from>
    <xdr:ext cx="1219200" cy="1219200"/>
    <xdr:pic>
      <xdr:nvPicPr>
        <xdr:cNvPr id="0" name="image688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131</xdr:row>
      <xdr:rowOff>76200</xdr:rowOff>
    </xdr:from>
    <xdr:ext cx="1219200" cy="1143000"/>
    <xdr:pic>
      <xdr:nvPicPr>
        <xdr:cNvPr id="0" name="image692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533400</xdr:colOff>
      <xdr:row>130</xdr:row>
      <xdr:rowOff>152400</xdr:rowOff>
    </xdr:from>
    <xdr:ext cx="1219200" cy="1219200"/>
    <xdr:pic>
      <xdr:nvPicPr>
        <xdr:cNvPr id="0" name="image761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144</xdr:row>
      <xdr:rowOff>142875</xdr:rowOff>
    </xdr:from>
    <xdr:ext cx="1219200" cy="1219200"/>
    <xdr:pic>
      <xdr:nvPicPr>
        <xdr:cNvPr id="0" name="image714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146</xdr:row>
      <xdr:rowOff>76200</xdr:rowOff>
    </xdr:from>
    <xdr:ext cx="876300" cy="876300"/>
    <xdr:pic>
      <xdr:nvPicPr>
        <xdr:cNvPr id="0" name="image744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161</xdr:row>
      <xdr:rowOff>152400</xdr:rowOff>
    </xdr:from>
    <xdr:ext cx="876300" cy="876300"/>
    <xdr:pic>
      <xdr:nvPicPr>
        <xdr:cNvPr id="0" name="image70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162</xdr:row>
      <xdr:rowOff>66675</xdr:rowOff>
    </xdr:from>
    <xdr:ext cx="1219200" cy="1219200"/>
    <xdr:pic>
      <xdr:nvPicPr>
        <xdr:cNvPr id="0" name="image695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428625</xdr:colOff>
      <xdr:row>162</xdr:row>
      <xdr:rowOff>114300</xdr:rowOff>
    </xdr:from>
    <xdr:ext cx="1219200" cy="1219200"/>
    <xdr:pic>
      <xdr:nvPicPr>
        <xdr:cNvPr id="0" name="image697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676275</xdr:colOff>
      <xdr:row>163</xdr:row>
      <xdr:rowOff>161925</xdr:rowOff>
    </xdr:from>
    <xdr:ext cx="923925" cy="923925"/>
    <xdr:pic>
      <xdr:nvPicPr>
        <xdr:cNvPr id="0" name="image718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733425</xdr:colOff>
      <xdr:row>179</xdr:row>
      <xdr:rowOff>66675</xdr:rowOff>
    </xdr:from>
    <xdr:ext cx="828675" cy="828675"/>
    <xdr:pic>
      <xdr:nvPicPr>
        <xdr:cNvPr id="0" name="image699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179</xdr:row>
      <xdr:rowOff>57150</xdr:rowOff>
    </xdr:from>
    <xdr:ext cx="828675" cy="828675"/>
    <xdr:pic>
      <xdr:nvPicPr>
        <xdr:cNvPr id="0" name="image701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194</xdr:row>
      <xdr:rowOff>66675</xdr:rowOff>
    </xdr:from>
    <xdr:ext cx="923925" cy="923925"/>
    <xdr:pic>
      <xdr:nvPicPr>
        <xdr:cNvPr id="0" name="image681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542925</xdr:colOff>
      <xdr:row>195</xdr:row>
      <xdr:rowOff>95250</xdr:rowOff>
    </xdr:from>
    <xdr:ext cx="1219200" cy="1219200"/>
    <xdr:pic>
      <xdr:nvPicPr>
        <xdr:cNvPr id="0" name="image729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428625</xdr:colOff>
      <xdr:row>195</xdr:row>
      <xdr:rowOff>95250</xdr:rowOff>
    </xdr:from>
    <xdr:ext cx="1219200" cy="1219200"/>
    <xdr:pic>
      <xdr:nvPicPr>
        <xdr:cNvPr id="0" name="image710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514350</xdr:colOff>
      <xdr:row>196</xdr:row>
      <xdr:rowOff>180975</xdr:rowOff>
    </xdr:from>
    <xdr:ext cx="1219200" cy="1143000"/>
    <xdr:pic>
      <xdr:nvPicPr>
        <xdr:cNvPr id="0" name="image716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533400</xdr:colOff>
      <xdr:row>209</xdr:row>
      <xdr:rowOff>85725</xdr:rowOff>
    </xdr:from>
    <xdr:ext cx="1219200" cy="1219200"/>
    <xdr:pic>
      <xdr:nvPicPr>
        <xdr:cNvPr id="0" name="image703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619125</xdr:colOff>
      <xdr:row>211</xdr:row>
      <xdr:rowOff>66675</xdr:rowOff>
    </xdr:from>
    <xdr:ext cx="828675" cy="828675"/>
    <xdr:pic>
      <xdr:nvPicPr>
        <xdr:cNvPr id="0" name="image706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39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39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40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53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53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54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54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60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71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71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71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72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72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77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79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85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85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86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91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92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93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93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94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103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103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103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104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104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109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109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110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110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111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111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112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112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117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117</xdr:row>
      <xdr:rowOff>0</xdr:rowOff>
    </xdr:from>
    <xdr:ext cx="962025" cy="190500"/>
    <xdr:pic>
      <xdr:nvPicPr>
        <xdr:cNvPr id="0" name="image78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118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123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123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124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124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125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126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135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135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135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136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136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141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142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142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143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143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143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144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149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149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150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150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155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156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158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158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167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167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167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168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173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173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174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174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174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176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176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176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182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182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183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188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189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190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190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191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191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200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200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200</xdr:row>
      <xdr:rowOff>0</xdr:rowOff>
    </xdr:from>
    <xdr:ext cx="962025" cy="190500"/>
    <xdr:pic>
      <xdr:nvPicPr>
        <xdr:cNvPr id="0" name="image83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201</xdr:row>
      <xdr:rowOff>0</xdr:rowOff>
    </xdr:from>
    <xdr:ext cx="962025" cy="190500"/>
    <xdr:pic>
      <xdr:nvPicPr>
        <xdr:cNvPr id="0" name="image57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201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206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206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207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207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207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208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209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214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214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215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220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221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222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222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223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223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1</xdr:row>
      <xdr:rowOff>95250</xdr:rowOff>
    </xdr:from>
    <xdr:ext cx="838200" cy="847725"/>
    <xdr:pic>
      <xdr:nvPicPr>
        <xdr:cNvPr id="0" name="image70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666750</xdr:colOff>
      <xdr:row>18</xdr:row>
      <xdr:rowOff>95250</xdr:rowOff>
    </xdr:from>
    <xdr:ext cx="838200" cy="847725"/>
    <xdr:pic>
      <xdr:nvPicPr>
        <xdr:cNvPr id="0" name="image7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704850</xdr:colOff>
      <xdr:row>17</xdr:row>
      <xdr:rowOff>114300</xdr:rowOff>
    </xdr:from>
    <xdr:ext cx="1028700" cy="1028700"/>
    <xdr:pic>
      <xdr:nvPicPr>
        <xdr:cNvPr id="0" name="image71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17</xdr:row>
      <xdr:rowOff>114300</xdr:rowOff>
    </xdr:from>
    <xdr:ext cx="1028700" cy="1028700"/>
    <xdr:pic>
      <xdr:nvPicPr>
        <xdr:cNvPr id="0" name="image740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409575</xdr:colOff>
      <xdr:row>2</xdr:row>
      <xdr:rowOff>114300</xdr:rowOff>
    </xdr:from>
    <xdr:ext cx="1219200" cy="1219200"/>
    <xdr:pic>
      <xdr:nvPicPr>
        <xdr:cNvPr id="0" name="image71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466725</xdr:colOff>
      <xdr:row>2</xdr:row>
      <xdr:rowOff>114300</xdr:rowOff>
    </xdr:from>
    <xdr:ext cx="1219200" cy="1219200"/>
    <xdr:pic>
      <xdr:nvPicPr>
        <xdr:cNvPr id="0" name="image73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3</xdr:row>
      <xdr:rowOff>66675</xdr:rowOff>
    </xdr:from>
    <xdr:ext cx="1219200" cy="1219200"/>
    <xdr:pic>
      <xdr:nvPicPr>
        <xdr:cNvPr id="0" name="image73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33</xdr:row>
      <xdr:rowOff>95250</xdr:rowOff>
    </xdr:from>
    <xdr:ext cx="838200" cy="847725"/>
    <xdr:pic>
      <xdr:nvPicPr>
        <xdr:cNvPr id="0" name="image70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638175</xdr:colOff>
      <xdr:row>49</xdr:row>
      <xdr:rowOff>123825</xdr:rowOff>
    </xdr:from>
    <xdr:ext cx="1085850" cy="1085850"/>
    <xdr:pic>
      <xdr:nvPicPr>
        <xdr:cNvPr id="0" name="image735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742950</xdr:colOff>
      <xdr:row>49</xdr:row>
      <xdr:rowOff>190500</xdr:rowOff>
    </xdr:from>
    <xdr:ext cx="942975" cy="942975"/>
    <xdr:pic>
      <xdr:nvPicPr>
        <xdr:cNvPr id="0" name="image739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50</xdr:row>
      <xdr:rowOff>104775</xdr:rowOff>
    </xdr:from>
    <xdr:ext cx="838200" cy="819150"/>
    <xdr:pic>
      <xdr:nvPicPr>
        <xdr:cNvPr id="0" name="image757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409575</xdr:colOff>
      <xdr:row>34</xdr:row>
      <xdr:rowOff>133350</xdr:rowOff>
    </xdr:from>
    <xdr:ext cx="1219200" cy="1219200"/>
    <xdr:pic>
      <xdr:nvPicPr>
        <xdr:cNvPr id="0" name="image71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523875</xdr:colOff>
      <xdr:row>35</xdr:row>
      <xdr:rowOff>152400</xdr:rowOff>
    </xdr:from>
    <xdr:ext cx="1219200" cy="1143000"/>
    <xdr:pic>
      <xdr:nvPicPr>
        <xdr:cNvPr id="0" name="image737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35</xdr:row>
      <xdr:rowOff>114300</xdr:rowOff>
    </xdr:from>
    <xdr:ext cx="1219200" cy="1219200"/>
    <xdr:pic>
      <xdr:nvPicPr>
        <xdr:cNvPr id="0" name="image73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65</xdr:row>
      <xdr:rowOff>104775</xdr:rowOff>
    </xdr:from>
    <xdr:ext cx="838200" cy="819150"/>
    <xdr:pic>
      <xdr:nvPicPr>
        <xdr:cNvPr id="0" name="image719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97</xdr:row>
      <xdr:rowOff>76200</xdr:rowOff>
    </xdr:from>
    <xdr:ext cx="838200" cy="819150"/>
    <xdr:pic>
      <xdr:nvPicPr>
        <xdr:cNvPr id="0" name="image719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99</xdr:row>
      <xdr:rowOff>28575</xdr:rowOff>
    </xdr:from>
    <xdr:ext cx="1085850" cy="1085850"/>
    <xdr:pic>
      <xdr:nvPicPr>
        <xdr:cNvPr id="0" name="image721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371475</xdr:colOff>
      <xdr:row>99</xdr:row>
      <xdr:rowOff>104775</xdr:rowOff>
    </xdr:from>
    <xdr:ext cx="1400175" cy="1304925"/>
    <xdr:pic>
      <xdr:nvPicPr>
        <xdr:cNvPr id="0" name="image722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476250</xdr:colOff>
      <xdr:row>99</xdr:row>
      <xdr:rowOff>104775</xdr:rowOff>
    </xdr:from>
    <xdr:ext cx="1085850" cy="1085850"/>
    <xdr:pic>
      <xdr:nvPicPr>
        <xdr:cNvPr id="0" name="image723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112</xdr:row>
      <xdr:rowOff>190500</xdr:rowOff>
    </xdr:from>
    <xdr:ext cx="1219200" cy="1219200"/>
    <xdr:pic>
      <xdr:nvPicPr>
        <xdr:cNvPr id="0" name="image765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609600</xdr:colOff>
      <xdr:row>112</xdr:row>
      <xdr:rowOff>190500</xdr:rowOff>
    </xdr:from>
    <xdr:ext cx="1219200" cy="1219200"/>
    <xdr:pic>
      <xdr:nvPicPr>
        <xdr:cNvPr id="0" name="image751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571500</xdr:colOff>
      <xdr:row>114</xdr:row>
      <xdr:rowOff>85725</xdr:rowOff>
    </xdr:from>
    <xdr:ext cx="885825" cy="904875"/>
    <xdr:pic>
      <xdr:nvPicPr>
        <xdr:cNvPr id="0" name="image755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130</xdr:row>
      <xdr:rowOff>152400</xdr:rowOff>
    </xdr:from>
    <xdr:ext cx="1219200" cy="1219200"/>
    <xdr:pic>
      <xdr:nvPicPr>
        <xdr:cNvPr id="0" name="image725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609600</xdr:colOff>
      <xdr:row>130</xdr:row>
      <xdr:rowOff>152400</xdr:rowOff>
    </xdr:from>
    <xdr:ext cx="1219200" cy="1219200"/>
    <xdr:pic>
      <xdr:nvPicPr>
        <xdr:cNvPr id="0" name="image728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145</xdr:row>
      <xdr:rowOff>190500</xdr:rowOff>
    </xdr:from>
    <xdr:ext cx="1219200" cy="1219200"/>
    <xdr:pic>
      <xdr:nvPicPr>
        <xdr:cNvPr id="0" name="image743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609600</xdr:colOff>
      <xdr:row>145</xdr:row>
      <xdr:rowOff>123825</xdr:rowOff>
    </xdr:from>
    <xdr:ext cx="1219200" cy="1219200"/>
    <xdr:pic>
      <xdr:nvPicPr>
        <xdr:cNvPr id="0" name="image726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638175</xdr:colOff>
      <xdr:row>147</xdr:row>
      <xdr:rowOff>28575</xdr:rowOff>
    </xdr:from>
    <xdr:ext cx="885825" cy="904875"/>
    <xdr:pic>
      <xdr:nvPicPr>
        <xdr:cNvPr id="0" name="image727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129</xdr:row>
      <xdr:rowOff>180975</xdr:rowOff>
    </xdr:from>
    <xdr:ext cx="762000" cy="762000"/>
    <xdr:pic>
      <xdr:nvPicPr>
        <xdr:cNvPr id="0" name="image732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162</xdr:row>
      <xdr:rowOff>142875</xdr:rowOff>
    </xdr:from>
    <xdr:ext cx="762000" cy="762000"/>
    <xdr:pic>
      <xdr:nvPicPr>
        <xdr:cNvPr id="0" name="image732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163</xdr:row>
      <xdr:rowOff>152400</xdr:rowOff>
    </xdr:from>
    <xdr:ext cx="1219200" cy="1219200"/>
    <xdr:pic>
      <xdr:nvPicPr>
        <xdr:cNvPr id="0" name="image730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523875</xdr:colOff>
      <xdr:row>163</xdr:row>
      <xdr:rowOff>152400</xdr:rowOff>
    </xdr:from>
    <xdr:ext cx="1219200" cy="1219200"/>
    <xdr:pic>
      <xdr:nvPicPr>
        <xdr:cNvPr id="0" name="image764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177</xdr:row>
      <xdr:rowOff>114300</xdr:rowOff>
    </xdr:from>
    <xdr:ext cx="1219200" cy="1219200"/>
    <xdr:pic>
      <xdr:nvPicPr>
        <xdr:cNvPr id="0" name="image743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523875</xdr:colOff>
      <xdr:row>177</xdr:row>
      <xdr:rowOff>152400</xdr:rowOff>
    </xdr:from>
    <xdr:ext cx="1219200" cy="1219200"/>
    <xdr:pic>
      <xdr:nvPicPr>
        <xdr:cNvPr id="0" name="image738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571500</xdr:colOff>
      <xdr:row>179</xdr:row>
      <xdr:rowOff>19050</xdr:rowOff>
    </xdr:from>
    <xdr:ext cx="885825" cy="904875"/>
    <xdr:pic>
      <xdr:nvPicPr>
        <xdr:cNvPr id="0" name="image763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590550</xdr:colOff>
      <xdr:row>212</xdr:row>
      <xdr:rowOff>9525</xdr:rowOff>
    </xdr:from>
    <xdr:ext cx="838200" cy="847725"/>
    <xdr:pic>
      <xdr:nvPicPr>
        <xdr:cNvPr id="0" name="image772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714375</xdr:colOff>
      <xdr:row>212</xdr:row>
      <xdr:rowOff>9525</xdr:rowOff>
    </xdr:from>
    <xdr:ext cx="838200" cy="847725"/>
    <xdr:pic>
      <xdr:nvPicPr>
        <xdr:cNvPr id="0" name="image742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210</xdr:row>
      <xdr:rowOff>85725</xdr:rowOff>
    </xdr:from>
    <xdr:ext cx="1219200" cy="1219200"/>
    <xdr:pic>
      <xdr:nvPicPr>
        <xdr:cNvPr id="0" name="image745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400050</xdr:colOff>
      <xdr:row>195</xdr:row>
      <xdr:rowOff>190500</xdr:rowOff>
    </xdr:from>
    <xdr:ext cx="1219200" cy="1219200"/>
    <xdr:pic>
      <xdr:nvPicPr>
        <xdr:cNvPr id="0" name="image748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428625</xdr:colOff>
      <xdr:row>196</xdr:row>
      <xdr:rowOff>133350</xdr:rowOff>
    </xdr:from>
    <xdr:ext cx="1219200" cy="1219200"/>
    <xdr:pic>
      <xdr:nvPicPr>
        <xdr:cNvPr id="0" name="image753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196</xdr:row>
      <xdr:rowOff>85725</xdr:rowOff>
    </xdr:from>
    <xdr:ext cx="1219200" cy="1219200"/>
    <xdr:pic>
      <xdr:nvPicPr>
        <xdr:cNvPr id="0" name="image741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195</xdr:row>
      <xdr:rowOff>190500</xdr:rowOff>
    </xdr:from>
    <xdr:ext cx="762000" cy="762000"/>
    <xdr:pic>
      <xdr:nvPicPr>
        <xdr:cNvPr id="0" name="image750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243</xdr:row>
      <xdr:rowOff>190500</xdr:rowOff>
    </xdr:from>
    <xdr:ext cx="609600" cy="609600"/>
    <xdr:pic>
      <xdr:nvPicPr>
        <xdr:cNvPr id="0" name="image766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228</xdr:row>
      <xdr:rowOff>142875</xdr:rowOff>
    </xdr:from>
    <xdr:ext cx="609600" cy="609600"/>
    <xdr:pic>
      <xdr:nvPicPr>
        <xdr:cNvPr id="0" name="image747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523875</xdr:colOff>
      <xdr:row>243</xdr:row>
      <xdr:rowOff>190500</xdr:rowOff>
    </xdr:from>
    <xdr:ext cx="1219200" cy="1219200"/>
    <xdr:pic>
      <xdr:nvPicPr>
        <xdr:cNvPr id="0" name="image746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609600</xdr:colOff>
      <xdr:row>228</xdr:row>
      <xdr:rowOff>171450</xdr:rowOff>
    </xdr:from>
    <xdr:ext cx="1219200" cy="1219200"/>
    <xdr:pic>
      <xdr:nvPicPr>
        <xdr:cNvPr id="0" name="image770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466725</xdr:colOff>
      <xdr:row>228</xdr:row>
      <xdr:rowOff>171450</xdr:rowOff>
    </xdr:from>
    <xdr:ext cx="1219200" cy="1219200"/>
    <xdr:pic>
      <xdr:nvPicPr>
        <xdr:cNvPr id="0" name="image752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409575</xdr:colOff>
      <xdr:row>243</xdr:row>
      <xdr:rowOff>190500</xdr:rowOff>
    </xdr:from>
    <xdr:ext cx="1219200" cy="1219200"/>
    <xdr:pic>
      <xdr:nvPicPr>
        <xdr:cNvPr id="0" name="image749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476250</xdr:colOff>
      <xdr:row>67</xdr:row>
      <xdr:rowOff>104775</xdr:rowOff>
    </xdr:from>
    <xdr:ext cx="1085850" cy="1085850"/>
    <xdr:pic>
      <xdr:nvPicPr>
        <xdr:cNvPr id="0" name="image723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371475</xdr:colOff>
      <xdr:row>80</xdr:row>
      <xdr:rowOff>171450</xdr:rowOff>
    </xdr:from>
    <xdr:ext cx="1219200" cy="1219200"/>
    <xdr:pic>
      <xdr:nvPicPr>
        <xdr:cNvPr id="0" name="image751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67</xdr:row>
      <xdr:rowOff>19050</xdr:rowOff>
    </xdr:from>
    <xdr:ext cx="1219200" cy="1219200"/>
    <xdr:pic>
      <xdr:nvPicPr>
        <xdr:cNvPr id="0" name="image773.gif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419100</xdr:colOff>
      <xdr:row>67</xdr:row>
      <xdr:rowOff>114300</xdr:rowOff>
    </xdr:from>
    <xdr:ext cx="1219200" cy="1028700"/>
    <xdr:pic>
      <xdr:nvPicPr>
        <xdr:cNvPr id="0" name="image754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81</xdr:row>
      <xdr:rowOff>47625</xdr:rowOff>
    </xdr:from>
    <xdr:ext cx="1085850" cy="1085850"/>
    <xdr:pic>
      <xdr:nvPicPr>
        <xdr:cNvPr id="0" name="image768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428625</xdr:colOff>
      <xdr:row>131</xdr:row>
      <xdr:rowOff>142875</xdr:rowOff>
    </xdr:from>
    <xdr:ext cx="1304925" cy="1304925"/>
    <xdr:pic>
      <xdr:nvPicPr>
        <xdr:cNvPr id="0" name="image760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361950</xdr:colOff>
      <xdr:row>164</xdr:row>
      <xdr:rowOff>142875</xdr:rowOff>
    </xdr:from>
    <xdr:ext cx="1304925" cy="1304925"/>
    <xdr:pic>
      <xdr:nvPicPr>
        <xdr:cNvPr id="0" name="image760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244</xdr:row>
      <xdr:rowOff>190500</xdr:rowOff>
    </xdr:from>
    <xdr:ext cx="885825" cy="904875"/>
    <xdr:pic>
      <xdr:nvPicPr>
        <xdr:cNvPr id="0" name="image767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229</xdr:row>
      <xdr:rowOff>152400</xdr:rowOff>
    </xdr:from>
    <xdr:ext cx="942975" cy="942975"/>
    <xdr:pic>
      <xdr:nvPicPr>
        <xdr:cNvPr id="0" name="image758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571500</xdr:colOff>
      <xdr:row>81</xdr:row>
      <xdr:rowOff>200025</xdr:rowOff>
    </xdr:from>
    <xdr:ext cx="885825" cy="904875"/>
    <xdr:pic>
      <xdr:nvPicPr>
        <xdr:cNvPr id="0" name="image774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29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30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39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39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40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45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46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47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48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48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53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53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53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54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54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54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59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59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60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60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61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61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62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62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71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71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71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72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72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72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77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77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78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78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79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79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80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85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85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85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86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86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86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91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91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92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92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93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93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94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94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103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103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103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104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104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104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109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109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109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110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110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110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111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112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112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117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117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117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118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118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118</xdr:row>
      <xdr:rowOff>0</xdr:rowOff>
    </xdr:from>
    <xdr:ext cx="962025" cy="190500"/>
    <xdr:pic>
      <xdr:nvPicPr>
        <xdr:cNvPr id="0" name="image62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123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123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123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124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124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124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125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125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126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126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135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135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135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136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136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141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142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142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142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143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144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144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150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150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150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151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151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151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156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156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157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158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158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158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159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168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168</xdr:row>
      <xdr:rowOff>0</xdr:rowOff>
    </xdr:from>
    <xdr:ext cx="962025" cy="190500"/>
    <xdr:pic>
      <xdr:nvPicPr>
        <xdr:cNvPr id="0" name="image59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168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169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169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169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174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174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174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175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175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176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177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177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182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182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182</xdr:row>
      <xdr:rowOff>0</xdr:rowOff>
    </xdr:from>
    <xdr:ext cx="962025" cy="190500"/>
    <xdr:pic>
      <xdr:nvPicPr>
        <xdr:cNvPr id="0" name="image73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183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183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183</xdr:row>
      <xdr:rowOff>0</xdr:rowOff>
    </xdr:from>
    <xdr:ext cx="962025" cy="190500"/>
    <xdr:pic>
      <xdr:nvPicPr>
        <xdr:cNvPr id="0" name="image105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188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188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188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189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189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189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190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190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190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191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191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201</xdr:row>
      <xdr:rowOff>0</xdr:rowOff>
    </xdr:from>
    <xdr:ext cx="962025" cy="190500"/>
    <xdr:pic>
      <xdr:nvPicPr>
        <xdr:cNvPr id="0" name="image82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201</xdr:row>
      <xdr:rowOff>0</xdr:rowOff>
    </xdr:from>
    <xdr:ext cx="962025" cy="190500"/>
    <xdr:pic>
      <xdr:nvPicPr>
        <xdr:cNvPr id="0" name="image7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201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202</xdr:row>
      <xdr:rowOff>0</xdr:rowOff>
    </xdr:from>
    <xdr:ext cx="962025" cy="190500"/>
    <xdr:pic>
      <xdr:nvPicPr>
        <xdr:cNvPr id="0" name="image75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202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202</xdr:row>
      <xdr:rowOff>0</xdr:rowOff>
    </xdr:from>
    <xdr:ext cx="962025" cy="190500"/>
    <xdr:pic>
      <xdr:nvPicPr>
        <xdr:cNvPr id="0" name="image51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207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207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208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208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208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209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209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209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210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210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215</xdr:row>
      <xdr:rowOff>0</xdr:rowOff>
    </xdr:from>
    <xdr:ext cx="962025" cy="190500"/>
    <xdr:pic>
      <xdr:nvPicPr>
        <xdr:cNvPr id="0" name="image58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215</xdr:row>
      <xdr:rowOff>0</xdr:rowOff>
    </xdr:from>
    <xdr:ext cx="962025" cy="190500"/>
    <xdr:pic>
      <xdr:nvPicPr>
        <xdr:cNvPr id="0" name="image68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215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216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216</xdr:row>
      <xdr:rowOff>0</xdr:rowOff>
    </xdr:from>
    <xdr:ext cx="962025" cy="190500"/>
    <xdr:pic>
      <xdr:nvPicPr>
        <xdr:cNvPr id="0" name="image47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221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221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221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222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222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222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223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223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223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224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224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224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233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233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233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234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234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240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240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240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241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241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242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242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242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243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243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243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248</xdr:row>
      <xdr:rowOff>0</xdr:rowOff>
    </xdr:from>
    <xdr:ext cx="962025" cy="190500"/>
    <xdr:pic>
      <xdr:nvPicPr>
        <xdr:cNvPr id="0" name="image91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248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248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249</xdr:row>
      <xdr:rowOff>0</xdr:rowOff>
    </xdr:from>
    <xdr:ext cx="962025" cy="190500"/>
    <xdr:pic>
      <xdr:nvPicPr>
        <xdr:cNvPr id="0" name="image71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249</xdr:row>
      <xdr:rowOff>0</xdr:rowOff>
    </xdr:from>
    <xdr:ext cx="962025" cy="190500"/>
    <xdr:pic>
      <xdr:nvPicPr>
        <xdr:cNvPr id="0" name="image79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249</xdr:row>
      <xdr:rowOff>0</xdr:rowOff>
    </xdr:from>
    <xdr:ext cx="962025" cy="190500"/>
    <xdr:pic>
      <xdr:nvPicPr>
        <xdr:cNvPr id="0" name="image86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255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255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255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256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256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257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257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257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258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258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0</xdr:colOff>
      <xdr:row>32</xdr:row>
      <xdr:rowOff>0</xdr:rowOff>
    </xdr:from>
    <xdr:ext cx="695325" cy="695325"/>
    <xdr:pic>
      <xdr:nvPicPr>
        <xdr:cNvPr id="0" name="image75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47</xdr:row>
      <xdr:rowOff>0</xdr:rowOff>
    </xdr:from>
    <xdr:ext cx="695325" cy="695325"/>
    <xdr:pic>
      <xdr:nvPicPr>
        <xdr:cNvPr id="0" name="image76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62</xdr:row>
      <xdr:rowOff>0</xdr:rowOff>
    </xdr:from>
    <xdr:ext cx="771525" cy="771525"/>
    <xdr:pic>
      <xdr:nvPicPr>
        <xdr:cNvPr id="0" name="image76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flashketchumgames" TargetMode="External"/><Relationship Id="rId2" Type="http://schemas.openxmlformats.org/officeDocument/2006/relationships/hyperlink" Target="https://hzla.github.io/Dynamic-Calc-Decomps/?data=imp13&amp;dmgGen=8&amp;gen=8&amp;types=6&amp;noSwitch=1&amp;evs=0" TargetMode="External"/><Relationship Id="rId3" Type="http://schemas.openxmlformats.org/officeDocument/2006/relationships/hyperlink" Target="https://hzla.github.io/Dynamic-Calc-Decomps/?data=imp13&amp;dmgGen=8&amp;gen=8&amp;types=6&amp;noSwitch=1&amp;evs=1" TargetMode="External"/><Relationship Id="rId4" Type="http://schemas.openxmlformats.org/officeDocument/2006/relationships/hyperlink" Target="https://docs.google.com/spreadsheets/d/1Cccr8BcKZ9ZArx997to0Bj67C6DmfvW-_Ei-BVEBFXw/edit?gid=645418210" TargetMode="External"/><Relationship Id="rId5" Type="http://schemas.openxmlformats.org/officeDocument/2006/relationships/hyperlink" Target="https://www.google.com/url?q=https://dex.radicalred.net/&amp;sa=D&amp;source=editors&amp;ust=1738442811938673&amp;usg=AOvVaw0y62mvTo4ABWwWv13694Zl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meraldimperium.net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pokepast.es/60afad327a9b2073" TargetMode="External"/><Relationship Id="rId2" Type="http://schemas.openxmlformats.org/officeDocument/2006/relationships/hyperlink" Target="https://pokepast.es/fea085110380df18" TargetMode="External"/><Relationship Id="rId3" Type="http://schemas.openxmlformats.org/officeDocument/2006/relationships/hyperlink" Target="https://pokepast.es/ba62f04eb44c4ad5" TargetMode="External"/><Relationship Id="rId4" Type="http://schemas.openxmlformats.org/officeDocument/2006/relationships/hyperlink" Target="https://pokepast.es/92efa6f1024413fb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pokepast.es/ec8d5e1dead2a2d7" TargetMode="External"/><Relationship Id="rId6" Type="http://schemas.openxmlformats.org/officeDocument/2006/relationships/hyperlink" Target="https://pokepast.es/e224af7f74767337" TargetMode="External"/><Relationship Id="rId7" Type="http://schemas.openxmlformats.org/officeDocument/2006/relationships/hyperlink" Target="https://pokepast.es/cee5594c310a4c95" TargetMode="External"/><Relationship Id="rId8" Type="http://schemas.openxmlformats.org/officeDocument/2006/relationships/hyperlink" Target="https://pokepast.es/5db6df757c529837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pokepast.es/ad2c5b76a59e6597" TargetMode="External"/><Relationship Id="rId2" Type="http://schemas.openxmlformats.org/officeDocument/2006/relationships/hyperlink" Target="https://pokepast.es/6d5527f70d58d481" TargetMode="External"/><Relationship Id="rId3" Type="http://schemas.openxmlformats.org/officeDocument/2006/relationships/hyperlink" Target="https://pokepast.es/2188a0995a3f653d" TargetMode="External"/><Relationship Id="rId4" Type="http://schemas.openxmlformats.org/officeDocument/2006/relationships/hyperlink" Target="https://pokepast.es/315a65f0405751d0" TargetMode="External"/><Relationship Id="rId5" Type="http://schemas.openxmlformats.org/officeDocument/2006/relationships/hyperlink" Target="https://pokepast.es/7174965d4c452217" TargetMode="External"/><Relationship Id="rId6" Type="http://schemas.openxmlformats.org/officeDocument/2006/relationships/hyperlink" Target="https://pokepast.es/ef53557cbf52903a" TargetMode="External"/><Relationship Id="rId7" Type="http://schemas.openxmlformats.org/officeDocument/2006/relationships/hyperlink" Target="https://pokepast.es/3cfbe7d9114902c6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pokepast.es/5035f9b8632fa35a" TargetMode="External"/><Relationship Id="rId2" Type="http://schemas.openxmlformats.org/officeDocument/2006/relationships/hyperlink" Target="https://pokepast.es/84bfc7ff2168e207" TargetMode="External"/><Relationship Id="rId3" Type="http://schemas.openxmlformats.org/officeDocument/2006/relationships/hyperlink" Target="https://pokepast.es/6ba933fba18bed30" TargetMode="External"/><Relationship Id="rId4" Type="http://schemas.openxmlformats.org/officeDocument/2006/relationships/hyperlink" Target="https://pokepast.es/60afad327a9b2073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pokepast.es/ad2c5b76a59e6597" TargetMode="External"/><Relationship Id="rId2" Type="http://schemas.openxmlformats.org/officeDocument/2006/relationships/hyperlink" Target="https://pokepast.es/151842dd572d0e32" TargetMode="External"/><Relationship Id="rId3" Type="http://schemas.openxmlformats.org/officeDocument/2006/relationships/hyperlink" Target="https://pokepast.es/8302c6b992f45f12" TargetMode="External"/><Relationship Id="rId4" Type="http://schemas.openxmlformats.org/officeDocument/2006/relationships/hyperlink" Target="https://pokepast.es/174191cfefa412d2" TargetMode="External"/><Relationship Id="rId5" Type="http://schemas.openxmlformats.org/officeDocument/2006/relationships/hyperlink" Target="https://pokepast.es/5daabf3fba5516d5" TargetMode="External"/><Relationship Id="rId6" Type="http://schemas.openxmlformats.org/officeDocument/2006/relationships/hyperlink" Target="https://pokepast.es/fea085110380df18" TargetMode="External"/><Relationship Id="rId7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s://pokepast.es/6df493e3db49f584" TargetMode="External"/><Relationship Id="rId10" Type="http://schemas.openxmlformats.org/officeDocument/2006/relationships/hyperlink" Target="https://pokepast.es/137cb7f65c26583c" TargetMode="External"/><Relationship Id="rId13" Type="http://schemas.openxmlformats.org/officeDocument/2006/relationships/hyperlink" Target="https://pokepast.es/2188a0995a3f653d" TargetMode="External"/><Relationship Id="rId12" Type="http://schemas.openxmlformats.org/officeDocument/2006/relationships/hyperlink" Target="https://pokepast.es/6267fb9ee04d1887" TargetMode="External"/><Relationship Id="rId15" Type="http://schemas.openxmlformats.org/officeDocument/2006/relationships/hyperlink" Target="https://pokepast.es/ba62f04eb44c4ad5" TargetMode="External"/><Relationship Id="rId14" Type="http://schemas.openxmlformats.org/officeDocument/2006/relationships/hyperlink" Target="https://pokepast.es/2c241940c4368a08" TargetMode="External"/><Relationship Id="rId16" Type="http://schemas.openxmlformats.org/officeDocument/2006/relationships/drawing" Target="../drawings/drawing9.xml"/><Relationship Id="rId1" Type="http://schemas.openxmlformats.org/officeDocument/2006/relationships/hyperlink" Target="https://pokepast.es/3201f4b535580b1f" TargetMode="External"/><Relationship Id="rId2" Type="http://schemas.openxmlformats.org/officeDocument/2006/relationships/hyperlink" Target="https://pokepast.es/6614e7efc18ec689" TargetMode="External"/><Relationship Id="rId3" Type="http://schemas.openxmlformats.org/officeDocument/2006/relationships/hyperlink" Target="https://pokepast.es/1d8e0f925c0c9a8a" TargetMode="External"/><Relationship Id="rId4" Type="http://schemas.openxmlformats.org/officeDocument/2006/relationships/hyperlink" Target="https://pokepast.es/ec4d470d6ace1b32" TargetMode="External"/><Relationship Id="rId9" Type="http://schemas.openxmlformats.org/officeDocument/2006/relationships/hyperlink" Target="https://pokepast.es/612892c800e05a77" TargetMode="External"/><Relationship Id="rId5" Type="http://schemas.openxmlformats.org/officeDocument/2006/relationships/hyperlink" Target="https://pokepast.es/05c7466d04355502" TargetMode="External"/><Relationship Id="rId6" Type="http://schemas.openxmlformats.org/officeDocument/2006/relationships/hyperlink" Target="https://pokepast.es/8a86fc569758944e" TargetMode="External"/><Relationship Id="rId7" Type="http://schemas.openxmlformats.org/officeDocument/2006/relationships/hyperlink" Target="https://pokepast.es/422cd125e10ef628" TargetMode="External"/><Relationship Id="rId8" Type="http://schemas.openxmlformats.org/officeDocument/2006/relationships/hyperlink" Target="https://pokepast.es/87232b5d66841d00" TargetMode="Externa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hyperlink" Target="https://pokepast.es/c0aae7680b0c465a" TargetMode="External"/><Relationship Id="rId10" Type="http://schemas.openxmlformats.org/officeDocument/2006/relationships/hyperlink" Target="https://pokepast.es/d0bee84cd5d6169e" TargetMode="External"/><Relationship Id="rId13" Type="http://schemas.openxmlformats.org/officeDocument/2006/relationships/hyperlink" Target="https://pokepast.es/e8b5b778c0a7a24f" TargetMode="External"/><Relationship Id="rId12" Type="http://schemas.openxmlformats.org/officeDocument/2006/relationships/hyperlink" Target="https://pokepast.es/86b590ab07b6b6da" TargetMode="External"/><Relationship Id="rId15" Type="http://schemas.openxmlformats.org/officeDocument/2006/relationships/hyperlink" Target="https://pokepast.es/315a65f0405751d0" TargetMode="External"/><Relationship Id="rId14" Type="http://schemas.openxmlformats.org/officeDocument/2006/relationships/hyperlink" Target="https://pokepast.es/b682d3fa69d0b862" TargetMode="External"/><Relationship Id="rId17" Type="http://schemas.openxmlformats.org/officeDocument/2006/relationships/drawing" Target="../drawings/drawing10.xml"/><Relationship Id="rId16" Type="http://schemas.openxmlformats.org/officeDocument/2006/relationships/hyperlink" Target="https://pokepast.es/92efa6f1024413fb" TargetMode="External"/><Relationship Id="rId1" Type="http://schemas.openxmlformats.org/officeDocument/2006/relationships/hyperlink" Target="https://pokepast.es/92a809a27b3bcaba" TargetMode="External"/><Relationship Id="rId2" Type="http://schemas.openxmlformats.org/officeDocument/2006/relationships/hyperlink" Target="https://pokepast.es/6d5527f70d58d481" TargetMode="External"/><Relationship Id="rId3" Type="http://schemas.openxmlformats.org/officeDocument/2006/relationships/hyperlink" Target="https://pokepast.es/7b5a08d06cb73b94" TargetMode="External"/><Relationship Id="rId4" Type="http://schemas.openxmlformats.org/officeDocument/2006/relationships/hyperlink" Target="https://pokepast.es/a3d83cc547475650" TargetMode="External"/><Relationship Id="rId9" Type="http://schemas.openxmlformats.org/officeDocument/2006/relationships/hyperlink" Target="https://pokepast.es/ce2afe5e16292ca2" TargetMode="External"/><Relationship Id="rId5" Type="http://schemas.openxmlformats.org/officeDocument/2006/relationships/hyperlink" Target="https://pokepast.es/96fac16f268087e7" TargetMode="External"/><Relationship Id="rId6" Type="http://schemas.openxmlformats.org/officeDocument/2006/relationships/hyperlink" Target="https://pokepast.es/8b56b3481a5b58d5" TargetMode="External"/><Relationship Id="rId7" Type="http://schemas.openxmlformats.org/officeDocument/2006/relationships/hyperlink" Target="https://pokepast.es/8cc861ea0aeb2d82" TargetMode="External"/><Relationship Id="rId8" Type="http://schemas.openxmlformats.org/officeDocument/2006/relationships/hyperlink" Target="https://pokepast.es/7cf534aa07fd0b82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hyperlink" Target="https://pokepast.es/1e25bed63b921c4c" TargetMode="External"/><Relationship Id="rId10" Type="http://schemas.openxmlformats.org/officeDocument/2006/relationships/hyperlink" Target="https://pokepast.es/a53643ab904e4dda" TargetMode="External"/><Relationship Id="rId13" Type="http://schemas.openxmlformats.org/officeDocument/2006/relationships/hyperlink" Target="https://pokepast.es/f12279cc948f4a30" TargetMode="External"/><Relationship Id="rId12" Type="http://schemas.openxmlformats.org/officeDocument/2006/relationships/hyperlink" Target="https://pokepast.es/0df0084abe06535c" TargetMode="External"/><Relationship Id="rId15" Type="http://schemas.openxmlformats.org/officeDocument/2006/relationships/hyperlink" Target="https://pokepast.es/ae499ca88200ceab" TargetMode="External"/><Relationship Id="rId14" Type="http://schemas.openxmlformats.org/officeDocument/2006/relationships/hyperlink" Target="https://pokepast.es/b2295de955acfb76" TargetMode="External"/><Relationship Id="rId17" Type="http://schemas.openxmlformats.org/officeDocument/2006/relationships/hyperlink" Target="https://pokepast.es/877419b588db77aa" TargetMode="External"/><Relationship Id="rId16" Type="http://schemas.openxmlformats.org/officeDocument/2006/relationships/hyperlink" Target="https://pokepast.es/f9f43b183d6de35d" TargetMode="External"/><Relationship Id="rId19" Type="http://schemas.openxmlformats.org/officeDocument/2006/relationships/drawing" Target="../drawings/drawing12.xml"/><Relationship Id="rId18" Type="http://schemas.openxmlformats.org/officeDocument/2006/relationships/hyperlink" Target="https://pokepast.es/ec8d5e1dead2a2d7" TargetMode="External"/><Relationship Id="rId1" Type="http://schemas.openxmlformats.org/officeDocument/2006/relationships/hyperlink" Target="https://pokepast.es/946dbf745e743a17" TargetMode="External"/><Relationship Id="rId2" Type="http://schemas.openxmlformats.org/officeDocument/2006/relationships/hyperlink" Target="https://pokepast.es/28c5b84854e3ec55" TargetMode="External"/><Relationship Id="rId3" Type="http://schemas.openxmlformats.org/officeDocument/2006/relationships/hyperlink" Target="https://pokepast.es/203f5781dceacf6e" TargetMode="External"/><Relationship Id="rId4" Type="http://schemas.openxmlformats.org/officeDocument/2006/relationships/hyperlink" Target="https://pokepast.es/b49bb0027ac38cd1" TargetMode="External"/><Relationship Id="rId9" Type="http://schemas.openxmlformats.org/officeDocument/2006/relationships/hyperlink" Target="https://pokepast.es/5cf2e8a41ebbb216" TargetMode="External"/><Relationship Id="rId5" Type="http://schemas.openxmlformats.org/officeDocument/2006/relationships/hyperlink" Target="https://pokepast.es/a31a01c002fa6770" TargetMode="External"/><Relationship Id="rId6" Type="http://schemas.openxmlformats.org/officeDocument/2006/relationships/hyperlink" Target="https://pokepast.es/5f17d8600d77b55e" TargetMode="External"/><Relationship Id="rId7" Type="http://schemas.openxmlformats.org/officeDocument/2006/relationships/hyperlink" Target="https://pokepast.es/fbb10040a5832480" TargetMode="External"/><Relationship Id="rId8" Type="http://schemas.openxmlformats.org/officeDocument/2006/relationships/hyperlink" Target="https://pokepast.es/c434c2048cc793bf" TargetMode="External"/></Relationships>
</file>

<file path=xl/worksheets/_rels/sheet13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3.xml"/><Relationship Id="rId10" Type="http://schemas.openxmlformats.org/officeDocument/2006/relationships/hyperlink" Target="https://pokepast.es/e224af7f74767337" TargetMode="External"/><Relationship Id="rId1" Type="http://schemas.openxmlformats.org/officeDocument/2006/relationships/hyperlink" Target="https://pokepast.es/7174965d4c452217" TargetMode="External"/><Relationship Id="rId2" Type="http://schemas.openxmlformats.org/officeDocument/2006/relationships/hyperlink" Target="https://pokepast.es/7a624d3f5c389e09" TargetMode="External"/><Relationship Id="rId3" Type="http://schemas.openxmlformats.org/officeDocument/2006/relationships/hyperlink" Target="https://pokepast.es/680f88ea62cec887" TargetMode="External"/><Relationship Id="rId4" Type="http://schemas.openxmlformats.org/officeDocument/2006/relationships/hyperlink" Target="https://pokepast.es/33223de0ecb791e1" TargetMode="External"/><Relationship Id="rId9" Type="http://schemas.openxmlformats.org/officeDocument/2006/relationships/hyperlink" Target="https://pokepast.es/8cfdb4334e4d8e7b" TargetMode="External"/><Relationship Id="rId5" Type="http://schemas.openxmlformats.org/officeDocument/2006/relationships/hyperlink" Target="https://pokepast.es/e58a82f23b2e395b" TargetMode="External"/><Relationship Id="rId6" Type="http://schemas.openxmlformats.org/officeDocument/2006/relationships/hyperlink" Target="https://pokepast.es/5e634d4460eaf3f9" TargetMode="External"/><Relationship Id="rId7" Type="http://schemas.openxmlformats.org/officeDocument/2006/relationships/hyperlink" Target="https://pokepast.es/13bc623d4ef4197d" TargetMode="External"/><Relationship Id="rId8" Type="http://schemas.openxmlformats.org/officeDocument/2006/relationships/hyperlink" Target="https://pokepast.es/d5e94cd33999cacb" TargetMode="External"/></Relationships>
</file>

<file path=xl/worksheets/_rels/sheet14.xml.rels><?xml version="1.0" encoding="UTF-8" standalone="yes"?><Relationships xmlns="http://schemas.openxmlformats.org/package/2006/relationships"><Relationship Id="rId11" Type="http://schemas.openxmlformats.org/officeDocument/2006/relationships/hyperlink" Target="https://pokepast.es/57258d7f1ea25bd6" TargetMode="External"/><Relationship Id="rId10" Type="http://schemas.openxmlformats.org/officeDocument/2006/relationships/hyperlink" Target="https://pokepast.es/13392b438740bd04" TargetMode="External"/><Relationship Id="rId13" Type="http://schemas.openxmlformats.org/officeDocument/2006/relationships/hyperlink" Target="https://pokepast.es/995f948f6b263b24" TargetMode="External"/><Relationship Id="rId12" Type="http://schemas.openxmlformats.org/officeDocument/2006/relationships/hyperlink" Target="https://pokepast.es/99af0debee1108ba" TargetMode="External"/><Relationship Id="rId15" Type="http://schemas.openxmlformats.org/officeDocument/2006/relationships/drawing" Target="../drawings/drawing14.xml"/><Relationship Id="rId14" Type="http://schemas.openxmlformats.org/officeDocument/2006/relationships/hyperlink" Target="https://pokepast.es/cee5594c310a4c95" TargetMode="External"/><Relationship Id="rId1" Type="http://schemas.openxmlformats.org/officeDocument/2006/relationships/hyperlink" Target="https://pokepast.es/ef53557cbf52903a" TargetMode="External"/><Relationship Id="rId2" Type="http://schemas.openxmlformats.org/officeDocument/2006/relationships/hyperlink" Target="https://pokepast.es/87e4882d962e677a" TargetMode="External"/><Relationship Id="rId3" Type="http://schemas.openxmlformats.org/officeDocument/2006/relationships/hyperlink" Target="https://pokepast.es/2a98c573db04851e" TargetMode="External"/><Relationship Id="rId4" Type="http://schemas.openxmlformats.org/officeDocument/2006/relationships/hyperlink" Target="https://pokepast.es/419ffe25a33846df" TargetMode="External"/><Relationship Id="rId9" Type="http://schemas.openxmlformats.org/officeDocument/2006/relationships/hyperlink" Target="https://pokepast.es/f2ad1c79092e707d" TargetMode="External"/><Relationship Id="rId5" Type="http://schemas.openxmlformats.org/officeDocument/2006/relationships/hyperlink" Target="https://pokepast.es/6904133719fe5353" TargetMode="External"/><Relationship Id="rId6" Type="http://schemas.openxmlformats.org/officeDocument/2006/relationships/hyperlink" Target="https://pokepast.es/9f518690f1136450" TargetMode="External"/><Relationship Id="rId7" Type="http://schemas.openxmlformats.org/officeDocument/2006/relationships/hyperlink" Target="https://pokepast.es/058d66e4a4e5b2bf" TargetMode="External"/><Relationship Id="rId8" Type="http://schemas.openxmlformats.org/officeDocument/2006/relationships/hyperlink" Target="https://pokepast.es/2087fbfcbacc75a6" TargetMode="External"/></Relationships>
</file>

<file path=xl/worksheets/_rels/sheet15.xml.rels><?xml version="1.0" encoding="UTF-8" standalone="yes"?><Relationships xmlns="http://schemas.openxmlformats.org/package/2006/relationships"><Relationship Id="rId11" Type="http://schemas.openxmlformats.org/officeDocument/2006/relationships/hyperlink" Target="https://pokepast.es/9caee3d762424edd" TargetMode="External"/><Relationship Id="rId10" Type="http://schemas.openxmlformats.org/officeDocument/2006/relationships/hyperlink" Target="https://pokepast.es/d026820267da98df" TargetMode="External"/><Relationship Id="rId13" Type="http://schemas.openxmlformats.org/officeDocument/2006/relationships/hyperlink" Target="https://pokepast.es/1feba61594b6a4f7" TargetMode="External"/><Relationship Id="rId12" Type="http://schemas.openxmlformats.org/officeDocument/2006/relationships/hyperlink" Target="https://pokepast.es/2eca5561001d2c65" TargetMode="External"/><Relationship Id="rId15" Type="http://schemas.openxmlformats.org/officeDocument/2006/relationships/hyperlink" Target="https://pokepast.es/5db6df757c529837" TargetMode="External"/><Relationship Id="rId14" Type="http://schemas.openxmlformats.org/officeDocument/2006/relationships/hyperlink" Target="https://pokepast.es/1feba61594b6a4f7" TargetMode="External"/><Relationship Id="rId16" Type="http://schemas.openxmlformats.org/officeDocument/2006/relationships/drawing" Target="../drawings/drawing15.xml"/><Relationship Id="rId1" Type="http://schemas.openxmlformats.org/officeDocument/2006/relationships/hyperlink" Target="https://pokepast.es/3bf5af6c30fe01bb" TargetMode="External"/><Relationship Id="rId2" Type="http://schemas.openxmlformats.org/officeDocument/2006/relationships/hyperlink" Target="https://pokepast.es/b43ebd3a0ceec60c" TargetMode="External"/><Relationship Id="rId3" Type="http://schemas.openxmlformats.org/officeDocument/2006/relationships/hyperlink" Target="https://pokepast.es/5eb06a0f9a2afc0a" TargetMode="External"/><Relationship Id="rId4" Type="http://schemas.openxmlformats.org/officeDocument/2006/relationships/hyperlink" Target="https://pokepast.es/345e5656ee159ba6" TargetMode="External"/><Relationship Id="rId9" Type="http://schemas.openxmlformats.org/officeDocument/2006/relationships/hyperlink" Target="https://pokepast.es/66202551ebb513d1" TargetMode="External"/><Relationship Id="rId5" Type="http://schemas.openxmlformats.org/officeDocument/2006/relationships/hyperlink" Target="https://pokepast.es/ba92efa89654c893" TargetMode="External"/><Relationship Id="rId6" Type="http://schemas.openxmlformats.org/officeDocument/2006/relationships/hyperlink" Target="https://pokepast.es/7f3378ae0572f7c0" TargetMode="External"/><Relationship Id="rId7" Type="http://schemas.openxmlformats.org/officeDocument/2006/relationships/hyperlink" Target="https://pokepast.es/5bd5ef1d25fd14bb" TargetMode="External"/><Relationship Id="rId8" Type="http://schemas.openxmlformats.org/officeDocument/2006/relationships/hyperlink" Target="https://pokepast.es/cd538ceb938ec541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pokepast.es/20c7a595db1eefef" TargetMode="External"/><Relationship Id="rId2" Type="http://schemas.openxmlformats.org/officeDocument/2006/relationships/hyperlink" Target="https://pokepast.es/3961df0446a0daea" TargetMode="External"/><Relationship Id="rId3" Type="http://schemas.openxmlformats.org/officeDocument/2006/relationships/hyperlink" Target="https://pokepast.es/7e807417a9c2a532" TargetMode="External"/><Relationship Id="rId4" Type="http://schemas.openxmlformats.org/officeDocument/2006/relationships/hyperlink" Target="https://pokepast.es/ec27b213db6adeea" TargetMode="External"/><Relationship Id="rId5" Type="http://schemas.openxmlformats.org/officeDocument/2006/relationships/hyperlink" Target="https://pokepast.es/3cfbe7d9114902c6" TargetMode="External"/><Relationship Id="rId6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pokepast.es/20b48e5412a8915a" TargetMode="External"/><Relationship Id="rId2" Type="http://schemas.openxmlformats.org/officeDocument/2006/relationships/hyperlink" Target="https://pokepast.es/40ab1c79b819b5b3" TargetMode="External"/><Relationship Id="rId3" Type="http://schemas.openxmlformats.org/officeDocument/2006/relationships/hyperlink" Target="https://pokepast.es/492c42ed442319fc" TargetMode="External"/><Relationship Id="rId4" Type="http://schemas.openxmlformats.org/officeDocument/2006/relationships/hyperlink" Target="https://pokepast.es/22243951238ccb7d" TargetMode="External"/><Relationship Id="rId5" Type="http://schemas.openxmlformats.org/officeDocument/2006/relationships/hyperlink" Target="https://pokepast.es/ada6d5ab719f60ab" TargetMode="External"/><Relationship Id="rId6" Type="http://schemas.openxmlformats.org/officeDocument/2006/relationships/hyperlink" Target="https://pokepast.es/969a8e32ee6ca54d" TargetMode="External"/><Relationship Id="rId7" Type="http://schemas.openxmlformats.org/officeDocument/2006/relationships/hyperlink" Target="https://pokepast.es/e99919973013e6fb" TargetMode="External"/><Relationship Id="rId8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pokepast.es/733b104e36e1fc61" TargetMode="External"/><Relationship Id="rId2" Type="http://schemas.openxmlformats.org/officeDocument/2006/relationships/hyperlink" Target="https://pokepast.es/fbe8be14336ee120" TargetMode="External"/><Relationship Id="rId3" Type="http://schemas.openxmlformats.org/officeDocument/2006/relationships/hyperlink" Target="https://pokepast.es/16fa5363ee73896b" TargetMode="External"/><Relationship Id="rId4" Type="http://schemas.openxmlformats.org/officeDocument/2006/relationships/hyperlink" Target="https://pokepast.es/164407645a49fa87" TargetMode="External"/><Relationship Id="rId9" Type="http://schemas.openxmlformats.org/officeDocument/2006/relationships/drawing" Target="../drawings/drawing18.xml"/><Relationship Id="rId5" Type="http://schemas.openxmlformats.org/officeDocument/2006/relationships/hyperlink" Target="https://pokepast.es/c22186cca9d4602d" TargetMode="External"/><Relationship Id="rId6" Type="http://schemas.openxmlformats.org/officeDocument/2006/relationships/hyperlink" Target="https://pokepast.es/6281e63858f8c77c" TargetMode="External"/><Relationship Id="rId7" Type="http://schemas.openxmlformats.org/officeDocument/2006/relationships/hyperlink" Target="https://pokepast.es/f5f0160e34249fba" TargetMode="External"/><Relationship Id="rId8" Type="http://schemas.openxmlformats.org/officeDocument/2006/relationships/hyperlink" Target="https://pokepast.es/dee4f090dd95e4ef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pokepast.es/60afad327a9b2073" TargetMode="External"/><Relationship Id="rId2" Type="http://schemas.openxmlformats.org/officeDocument/2006/relationships/hyperlink" Target="https://pokepast.es/fea085110380df18" TargetMode="External"/><Relationship Id="rId3" Type="http://schemas.openxmlformats.org/officeDocument/2006/relationships/hyperlink" Target="https://pokepast.es/ba62f04eb44c4ad5" TargetMode="External"/><Relationship Id="rId4" Type="http://schemas.openxmlformats.org/officeDocument/2006/relationships/hyperlink" Target="https://pokepast.es/92efa6f1024413fb" TargetMode="External"/><Relationship Id="rId9" Type="http://schemas.openxmlformats.org/officeDocument/2006/relationships/drawing" Target="../drawings/drawing19.xml"/><Relationship Id="rId5" Type="http://schemas.openxmlformats.org/officeDocument/2006/relationships/hyperlink" Target="https://pokepast.es/ec8d5e1dead2a2d7" TargetMode="External"/><Relationship Id="rId6" Type="http://schemas.openxmlformats.org/officeDocument/2006/relationships/hyperlink" Target="https://pokepast.es/e224af7f74767337" TargetMode="External"/><Relationship Id="rId7" Type="http://schemas.openxmlformats.org/officeDocument/2006/relationships/hyperlink" Target="https://pokepast.es/cee5594c310a4c95" TargetMode="External"/><Relationship Id="rId8" Type="http://schemas.openxmlformats.org/officeDocument/2006/relationships/hyperlink" Target="https://pokepast.es/5db6df757c529837" TargetMode="External"/></Relationships>
</file>

<file path=xl/worksheets/_rels/sheet20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0.xml"/><Relationship Id="rId1" Type="http://schemas.openxmlformats.org/officeDocument/2006/relationships/hyperlink" Target="https://pokepast.es/652c21f46d0f1803" TargetMode="External"/><Relationship Id="rId2" Type="http://schemas.openxmlformats.org/officeDocument/2006/relationships/hyperlink" Target="https://pokepast.es/ad2c5b76a59e6597" TargetMode="External"/><Relationship Id="rId3" Type="http://schemas.openxmlformats.org/officeDocument/2006/relationships/hyperlink" Target="https://pokepast.es/6d5527f70d58d481" TargetMode="External"/><Relationship Id="rId4" Type="http://schemas.openxmlformats.org/officeDocument/2006/relationships/hyperlink" Target="https://pokepast.es/2188a0995a3f653d" TargetMode="External"/><Relationship Id="rId9" Type="http://schemas.openxmlformats.org/officeDocument/2006/relationships/hyperlink" Target="https://pokepast.es/3cfbe7d9114902c6" TargetMode="External"/><Relationship Id="rId5" Type="http://schemas.openxmlformats.org/officeDocument/2006/relationships/hyperlink" Target="https://pokepast.es/315a65f0405751d0" TargetMode="External"/><Relationship Id="rId6" Type="http://schemas.openxmlformats.org/officeDocument/2006/relationships/hyperlink" Target="https://pokepast.es/6f3d6f956bf57d29" TargetMode="External"/><Relationship Id="rId7" Type="http://schemas.openxmlformats.org/officeDocument/2006/relationships/hyperlink" Target="https://pokepast.es/ef53557cbf52903a" TargetMode="External"/><Relationship Id="rId8" Type="http://schemas.openxmlformats.org/officeDocument/2006/relationships/hyperlink" Target="https://pokepast.es/c73c01991687ce7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25"/>
    <col customWidth="1" min="3" max="3" width="21.25"/>
    <col customWidth="1" min="9" max="9" width="45.25"/>
    <col customWidth="1" min="13" max="13" width="13.0"/>
  </cols>
  <sheetData>
    <row r="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6">
      <c r="A6" s="4"/>
      <c r="B6" s="5" t="s">
        <v>3</v>
      </c>
      <c r="C6" s="6"/>
      <c r="D6" s="7" t="s">
        <v>4</v>
      </c>
      <c r="E6" s="8"/>
      <c r="F6" s="9"/>
      <c r="G6" s="10" t="s">
        <v>5</v>
      </c>
      <c r="H6" s="11"/>
      <c r="I6" s="11"/>
      <c r="J6" s="11"/>
      <c r="K6" s="11"/>
      <c r="L6" s="11"/>
      <c r="M6" s="11"/>
      <c r="N6" s="11"/>
      <c r="O6" s="11"/>
      <c r="P6" s="12"/>
    </row>
    <row r="7">
      <c r="A7" s="13"/>
      <c r="B7" s="5" t="s">
        <v>6</v>
      </c>
      <c r="C7" s="6"/>
      <c r="D7" s="7" t="s">
        <v>7</v>
      </c>
      <c r="E7" s="14"/>
      <c r="F7" s="9"/>
      <c r="G7" s="15" t="s">
        <v>8</v>
      </c>
      <c r="H7" s="16"/>
      <c r="I7" s="16"/>
      <c r="J7" s="16"/>
      <c r="K7" s="16"/>
      <c r="L7" s="16"/>
      <c r="M7" s="16"/>
      <c r="N7" s="16"/>
      <c r="O7" s="16"/>
      <c r="P7" s="17"/>
    </row>
    <row r="8">
      <c r="A8" s="13"/>
      <c r="B8" s="18" t="s">
        <v>9</v>
      </c>
      <c r="C8" s="19"/>
      <c r="D8" s="20" t="s">
        <v>10</v>
      </c>
      <c r="E8" s="21"/>
      <c r="F8" s="9"/>
      <c r="G8" s="22"/>
      <c r="H8" s="23" t="s">
        <v>11</v>
      </c>
      <c r="I8" s="23"/>
      <c r="J8" s="23"/>
      <c r="K8" s="23"/>
      <c r="L8" s="23"/>
      <c r="M8" s="23"/>
      <c r="N8" s="23"/>
      <c r="O8" s="23"/>
      <c r="P8" s="24"/>
    </row>
    <row r="9">
      <c r="A9" s="13"/>
      <c r="B9" s="25" t="s">
        <v>12</v>
      </c>
      <c r="C9" s="26"/>
      <c r="D9" s="27"/>
      <c r="E9" s="28"/>
      <c r="F9" s="9"/>
      <c r="G9" s="9"/>
      <c r="H9" s="9"/>
      <c r="I9" s="9"/>
    </row>
    <row r="10">
      <c r="A10" s="13"/>
      <c r="B10" s="29" t="s">
        <v>13</v>
      </c>
      <c r="C10" s="30"/>
      <c r="D10" s="31">
        <v>15.0</v>
      </c>
      <c r="E10" s="32"/>
      <c r="F10" s="9"/>
      <c r="G10" s="9"/>
      <c r="H10" s="9"/>
      <c r="I10" s="9"/>
      <c r="J10" s="33"/>
      <c r="K10" s="33"/>
      <c r="L10" s="33"/>
      <c r="M10" s="33"/>
    </row>
    <row r="11">
      <c r="A11" s="13"/>
      <c r="B11" s="34" t="s">
        <v>14</v>
      </c>
      <c r="C11" s="35"/>
      <c r="D11" s="36">
        <v>20.0</v>
      </c>
      <c r="E11" s="37"/>
      <c r="F11" s="9"/>
      <c r="G11" s="38" t="s">
        <v>15</v>
      </c>
      <c r="H11" s="26"/>
      <c r="I11" s="39"/>
      <c r="J11" s="33"/>
      <c r="K11" s="33"/>
      <c r="L11" s="33"/>
      <c r="M11" s="33"/>
    </row>
    <row r="12">
      <c r="A12" s="13"/>
      <c r="B12" s="34" t="s">
        <v>16</v>
      </c>
      <c r="C12" s="35"/>
      <c r="D12" s="36">
        <v>25.0</v>
      </c>
      <c r="E12" s="37"/>
      <c r="F12" s="9"/>
      <c r="G12" s="40" t="s">
        <v>17</v>
      </c>
      <c r="H12" s="30"/>
      <c r="I12" s="41" t="s">
        <v>18</v>
      </c>
      <c r="J12" s="33"/>
      <c r="K12" s="33"/>
      <c r="L12" s="33"/>
      <c r="M12" s="33"/>
    </row>
    <row r="13">
      <c r="A13" s="13"/>
      <c r="B13" s="34" t="s">
        <v>19</v>
      </c>
      <c r="C13" s="35"/>
      <c r="D13" s="36">
        <v>30.0</v>
      </c>
      <c r="E13" s="37"/>
      <c r="F13" s="9"/>
      <c r="G13" s="42" t="s">
        <v>20</v>
      </c>
      <c r="H13" s="35"/>
      <c r="I13" s="43" t="s">
        <v>21</v>
      </c>
      <c r="J13" s="33"/>
      <c r="K13" s="33"/>
      <c r="L13" s="33"/>
      <c r="M13" s="33"/>
    </row>
    <row r="14">
      <c r="A14" s="13"/>
      <c r="B14" s="34" t="s">
        <v>22</v>
      </c>
      <c r="C14" s="35"/>
      <c r="D14" s="36">
        <v>32.0</v>
      </c>
      <c r="E14" s="37"/>
      <c r="F14" s="9"/>
      <c r="G14" s="42" t="s">
        <v>23</v>
      </c>
      <c r="H14" s="35"/>
      <c r="I14" s="44" t="s">
        <v>24</v>
      </c>
      <c r="J14" s="33"/>
      <c r="K14" s="33"/>
      <c r="L14" s="33"/>
      <c r="M14" s="33"/>
    </row>
    <row r="15">
      <c r="A15" s="13"/>
      <c r="B15" s="34" t="s">
        <v>25</v>
      </c>
      <c r="C15" s="35"/>
      <c r="D15" s="36">
        <v>34.0</v>
      </c>
      <c r="E15" s="37"/>
      <c r="F15" s="9"/>
      <c r="G15" s="45" t="s">
        <v>26</v>
      </c>
      <c r="H15" s="46"/>
      <c r="I15" s="47" t="s">
        <v>27</v>
      </c>
      <c r="J15" s="33"/>
      <c r="K15" s="33"/>
      <c r="L15" s="33"/>
      <c r="M15" s="33"/>
    </row>
    <row r="16">
      <c r="A16" s="13"/>
      <c r="B16" s="34" t="s">
        <v>28</v>
      </c>
      <c r="C16" s="35"/>
      <c r="D16" s="36">
        <v>44.0</v>
      </c>
      <c r="E16" s="37"/>
      <c r="F16" s="9"/>
      <c r="G16" s="48" t="s">
        <v>29</v>
      </c>
      <c r="H16" s="49"/>
      <c r="I16" s="50" t="s">
        <v>30</v>
      </c>
      <c r="J16" s="33"/>
      <c r="K16" s="33"/>
      <c r="L16" s="33"/>
      <c r="M16" s="33"/>
    </row>
    <row r="17">
      <c r="A17" s="13"/>
      <c r="B17" s="34" t="s">
        <v>31</v>
      </c>
      <c r="C17" s="35"/>
      <c r="D17" s="36">
        <v>47.0</v>
      </c>
      <c r="E17" s="37"/>
      <c r="F17" s="9"/>
      <c r="G17" s="51" t="s">
        <v>32</v>
      </c>
      <c r="H17" s="49"/>
      <c r="I17" s="52" t="s">
        <v>33</v>
      </c>
    </row>
    <row r="18">
      <c r="A18" s="13"/>
      <c r="B18" s="34" t="s">
        <v>34</v>
      </c>
      <c r="C18" s="35"/>
      <c r="D18" s="36">
        <v>56.0</v>
      </c>
      <c r="E18" s="37"/>
      <c r="F18" s="9"/>
      <c r="G18" s="51" t="s">
        <v>35</v>
      </c>
      <c r="H18" s="49"/>
      <c r="I18" s="52" t="s">
        <v>36</v>
      </c>
    </row>
    <row r="19">
      <c r="A19" s="13"/>
      <c r="B19" s="34" t="s">
        <v>37</v>
      </c>
      <c r="C19" s="35"/>
      <c r="D19" s="36">
        <v>59.0</v>
      </c>
      <c r="E19" s="37"/>
      <c r="F19" s="9"/>
      <c r="G19" s="53" t="s">
        <v>38</v>
      </c>
      <c r="H19" s="54"/>
      <c r="I19" s="55" t="s">
        <v>39</v>
      </c>
    </row>
    <row r="20">
      <c r="A20" s="13"/>
      <c r="B20" s="34" t="s">
        <v>40</v>
      </c>
      <c r="C20" s="35"/>
      <c r="D20" s="36">
        <v>64.0</v>
      </c>
      <c r="E20" s="37"/>
      <c r="F20" s="9"/>
      <c r="G20" s="9"/>
      <c r="H20" s="9"/>
      <c r="I20" s="9"/>
    </row>
    <row r="21">
      <c r="A21" s="13"/>
      <c r="B21" s="34" t="s">
        <v>41</v>
      </c>
      <c r="C21" s="35"/>
      <c r="D21" s="36">
        <v>68.0</v>
      </c>
      <c r="E21" s="37"/>
      <c r="F21" s="9"/>
      <c r="G21" s="9"/>
      <c r="H21" s="9"/>
      <c r="I21" s="9"/>
    </row>
    <row r="22">
      <c r="A22" s="13"/>
      <c r="B22" s="34" t="s">
        <v>42</v>
      </c>
      <c r="C22" s="35"/>
      <c r="D22" s="36">
        <v>71.0</v>
      </c>
      <c r="E22" s="37"/>
      <c r="F22" s="9"/>
      <c r="G22" s="9"/>
      <c r="H22" s="9"/>
      <c r="I22" s="9"/>
    </row>
    <row r="23">
      <c r="A23" s="13"/>
      <c r="B23" s="34" t="s">
        <v>43</v>
      </c>
      <c r="C23" s="35"/>
      <c r="D23" s="36">
        <v>74.0</v>
      </c>
      <c r="E23" s="37"/>
      <c r="F23" s="9"/>
      <c r="G23" s="9"/>
      <c r="H23" s="9"/>
      <c r="I23" s="9"/>
    </row>
    <row r="24">
      <c r="A24" s="13"/>
      <c r="B24" s="34" t="s">
        <v>44</v>
      </c>
      <c r="C24" s="35"/>
      <c r="D24" s="36">
        <v>76.0</v>
      </c>
      <c r="E24" s="37"/>
      <c r="F24" s="9"/>
      <c r="G24" s="9"/>
      <c r="H24" s="9"/>
      <c r="I24" s="9"/>
    </row>
    <row r="25">
      <c r="A25" s="13"/>
      <c r="B25" s="34" t="s">
        <v>45</v>
      </c>
      <c r="C25" s="35"/>
      <c r="D25" s="36">
        <v>80.0</v>
      </c>
      <c r="E25" s="37"/>
      <c r="F25" s="9"/>
      <c r="G25" s="9"/>
      <c r="H25" s="9"/>
      <c r="I25" s="9"/>
    </row>
    <row r="26">
      <c r="A26" s="13"/>
      <c r="B26" s="34" t="s">
        <v>46</v>
      </c>
      <c r="C26" s="35"/>
      <c r="D26" s="36">
        <v>82.0</v>
      </c>
      <c r="E26" s="37"/>
      <c r="F26" s="9"/>
      <c r="G26" s="9"/>
      <c r="H26" s="9"/>
      <c r="I26" s="9"/>
    </row>
    <row r="27">
      <c r="A27" s="13"/>
      <c r="B27" s="34" t="s">
        <v>47</v>
      </c>
      <c r="C27" s="35"/>
      <c r="D27" s="36">
        <v>84.0</v>
      </c>
      <c r="E27" s="37"/>
      <c r="F27" s="9"/>
      <c r="G27" s="9"/>
      <c r="H27" s="9"/>
      <c r="I27" s="9"/>
    </row>
    <row r="28">
      <c r="A28" s="13"/>
      <c r="B28" s="34" t="s">
        <v>48</v>
      </c>
      <c r="C28" s="35"/>
      <c r="D28" s="36">
        <v>85.0</v>
      </c>
      <c r="E28" s="37"/>
      <c r="F28" s="9"/>
      <c r="G28" s="9"/>
      <c r="H28" s="9"/>
      <c r="I28" s="9"/>
    </row>
    <row r="29">
      <c r="A29" s="13"/>
      <c r="B29" s="56"/>
      <c r="C29" s="35"/>
      <c r="D29" s="57"/>
      <c r="E29" s="37"/>
      <c r="F29" s="9"/>
      <c r="G29" s="9"/>
      <c r="H29" s="9"/>
      <c r="I29" s="9"/>
    </row>
    <row r="30">
      <c r="A30" s="13"/>
      <c r="B30" s="58"/>
      <c r="C30" s="59"/>
      <c r="D30" s="60"/>
      <c r="E30" s="61"/>
      <c r="F30" s="9"/>
      <c r="G30" s="9"/>
      <c r="H30" s="9"/>
      <c r="I30" s="9"/>
    </row>
    <row r="31">
      <c r="A31" s="62"/>
    </row>
  </sheetData>
  <mergeCells count="31">
    <mergeCell ref="G14:H14"/>
    <mergeCell ref="G15:H15"/>
    <mergeCell ref="G16:H16"/>
    <mergeCell ref="G17:H17"/>
    <mergeCell ref="G18:H18"/>
    <mergeCell ref="G19:H19"/>
    <mergeCell ref="B9:C9"/>
    <mergeCell ref="B10:C10"/>
    <mergeCell ref="B11:C11"/>
    <mergeCell ref="G11:H11"/>
    <mergeCell ref="B12:C12"/>
    <mergeCell ref="G12:H12"/>
    <mergeCell ref="G13:H13"/>
    <mergeCell ref="B13:C13"/>
    <mergeCell ref="B14:C14"/>
    <mergeCell ref="B15:C15"/>
    <mergeCell ref="B16:C16"/>
    <mergeCell ref="B17:C17"/>
    <mergeCell ref="B18:C18"/>
    <mergeCell ref="B19:C19"/>
    <mergeCell ref="B27:C27"/>
    <mergeCell ref="B28:C28"/>
    <mergeCell ref="B29:C29"/>
    <mergeCell ref="B30:C30"/>
    <mergeCell ref="B20:C20"/>
    <mergeCell ref="B21:C21"/>
    <mergeCell ref="B22:C22"/>
    <mergeCell ref="B23:C23"/>
    <mergeCell ref="B24:C24"/>
    <mergeCell ref="B25:C25"/>
    <mergeCell ref="B26:C26"/>
  </mergeCells>
  <hyperlinks>
    <hyperlink r:id="rId1" ref="A4"/>
    <hyperlink r:id="rId2" ref="D6"/>
    <hyperlink r:id="rId3" ref="D7"/>
    <hyperlink r:id="rId4" location="gid=645418210" ref="G7"/>
    <hyperlink r:id="rId5" ref="D8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D2" s="63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5"/>
    </row>
    <row r="3">
      <c r="D3" s="66"/>
      <c r="E3" s="67"/>
      <c r="Q3" s="68"/>
    </row>
    <row r="4">
      <c r="D4" s="66"/>
      <c r="Q4" s="68"/>
    </row>
    <row r="5">
      <c r="D5" s="66"/>
      <c r="Q5" s="68"/>
    </row>
    <row r="6">
      <c r="D6" s="66"/>
      <c r="Q6" s="68"/>
    </row>
    <row r="7">
      <c r="D7" s="66"/>
      <c r="Q7" s="68"/>
    </row>
    <row r="8">
      <c r="D8" s="66"/>
      <c r="Q8" s="68"/>
    </row>
    <row r="9">
      <c r="D9" s="66"/>
      <c r="Q9" s="68"/>
    </row>
    <row r="10">
      <c r="D10" s="66"/>
      <c r="Q10" s="68"/>
    </row>
    <row r="11">
      <c r="D11" s="66"/>
      <c r="Q11" s="68"/>
    </row>
    <row r="12">
      <c r="D12" s="66"/>
      <c r="Q12" s="68"/>
    </row>
    <row r="13">
      <c r="D13" s="66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8"/>
    </row>
    <row r="14">
      <c r="D14" s="66"/>
      <c r="E14" s="70" t="s">
        <v>49</v>
      </c>
      <c r="H14" s="69"/>
      <c r="I14" s="71" t="s">
        <v>50</v>
      </c>
      <c r="M14" s="69"/>
      <c r="N14" s="72" t="s">
        <v>51</v>
      </c>
      <c r="Q14" s="68"/>
    </row>
    <row r="15">
      <c r="D15" s="66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8"/>
    </row>
    <row r="16">
      <c r="D16" s="66"/>
      <c r="E16" s="73" t="s">
        <v>52</v>
      </c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5"/>
      <c r="Q16" s="68"/>
    </row>
    <row r="17">
      <c r="D17" s="66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8"/>
    </row>
    <row r="18">
      <c r="D18" s="66"/>
      <c r="E18" s="76" t="s">
        <v>53</v>
      </c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8"/>
      <c r="Q18" s="68"/>
    </row>
    <row r="19">
      <c r="D19" s="66"/>
      <c r="E19" s="79"/>
      <c r="P19" s="80"/>
      <c r="Q19" s="68"/>
    </row>
    <row r="20">
      <c r="D20" s="66"/>
      <c r="E20" s="79"/>
      <c r="P20" s="80"/>
      <c r="Q20" s="68"/>
    </row>
    <row r="21">
      <c r="D21" s="66"/>
      <c r="E21" s="81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3"/>
      <c r="Q21" s="68"/>
    </row>
    <row r="22">
      <c r="D22" s="66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8"/>
    </row>
    <row r="23">
      <c r="D23" s="84"/>
      <c r="E23" s="85" t="s">
        <v>54</v>
      </c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8"/>
      <c r="Q23" s="86"/>
    </row>
    <row r="24">
      <c r="D24" s="84"/>
      <c r="E24" s="79"/>
      <c r="P24" s="80"/>
      <c r="Q24" s="86"/>
    </row>
    <row r="25">
      <c r="D25" s="84"/>
      <c r="E25" s="79"/>
      <c r="P25" s="80"/>
      <c r="Q25" s="86"/>
    </row>
    <row r="26">
      <c r="D26" s="84"/>
      <c r="E26" s="79"/>
      <c r="P26" s="80"/>
      <c r="Q26" s="86"/>
    </row>
    <row r="27">
      <c r="D27" s="84"/>
      <c r="E27" s="79"/>
      <c r="P27" s="80"/>
      <c r="Q27" s="86"/>
    </row>
    <row r="28">
      <c r="D28" s="84"/>
      <c r="E28" s="79"/>
      <c r="P28" s="80"/>
      <c r="Q28" s="86"/>
    </row>
    <row r="29">
      <c r="D29" s="84"/>
      <c r="E29" s="81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3"/>
      <c r="Q29" s="86"/>
    </row>
    <row r="30">
      <c r="D30" s="84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6"/>
    </row>
    <row r="31">
      <c r="D31" s="88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90"/>
    </row>
  </sheetData>
  <mergeCells count="7">
    <mergeCell ref="E3:P12"/>
    <mergeCell ref="E14:G14"/>
    <mergeCell ref="I14:L14"/>
    <mergeCell ref="N14:P14"/>
    <mergeCell ref="E16:P16"/>
    <mergeCell ref="E18:P21"/>
    <mergeCell ref="E23:P29"/>
  </mergeCells>
  <hyperlinks>
    <hyperlink r:id="rId1" ref="E2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91"/>
      <c r="C2" s="92"/>
      <c r="D2" s="92"/>
      <c r="E2" s="92"/>
      <c r="F2" s="92"/>
      <c r="G2" s="92"/>
      <c r="H2" s="92"/>
      <c r="I2" s="92"/>
      <c r="J2" s="92"/>
      <c r="K2" s="93"/>
    </row>
    <row r="3">
      <c r="B3" s="94"/>
      <c r="K3" s="95"/>
    </row>
    <row r="4">
      <c r="B4" s="94"/>
      <c r="K4" s="95"/>
    </row>
    <row r="5">
      <c r="B5" s="94"/>
      <c r="K5" s="95"/>
    </row>
    <row r="6">
      <c r="B6" s="94"/>
      <c r="K6" s="95"/>
    </row>
    <row r="7">
      <c r="B7" s="94"/>
      <c r="K7" s="95"/>
    </row>
    <row r="8">
      <c r="B8" s="94"/>
      <c r="K8" s="95"/>
    </row>
    <row r="9">
      <c r="B9" s="94"/>
      <c r="K9" s="95"/>
    </row>
    <row r="10">
      <c r="B10" s="94"/>
      <c r="K10" s="95"/>
    </row>
    <row r="11">
      <c r="B11" s="94"/>
      <c r="K11" s="95"/>
    </row>
    <row r="12">
      <c r="B12" s="94"/>
      <c r="K12" s="95"/>
    </row>
    <row r="13">
      <c r="B13" s="94"/>
      <c r="K13" s="95"/>
    </row>
    <row r="14">
      <c r="B14" s="94"/>
      <c r="K14" s="95"/>
    </row>
    <row r="15">
      <c r="B15" s="94"/>
      <c r="K15" s="95"/>
    </row>
    <row r="16">
      <c r="B16" s="94"/>
      <c r="K16" s="95"/>
    </row>
    <row r="17">
      <c r="B17" s="94"/>
      <c r="K17" s="95"/>
    </row>
    <row r="18">
      <c r="B18" s="94"/>
      <c r="K18" s="95"/>
    </row>
    <row r="19">
      <c r="B19" s="94"/>
      <c r="K19" s="95"/>
    </row>
    <row r="20">
      <c r="B20" s="94"/>
      <c r="K20" s="95"/>
    </row>
    <row r="21">
      <c r="B21" s="94"/>
      <c r="K21" s="95"/>
    </row>
    <row r="22">
      <c r="B22" s="94"/>
      <c r="K22" s="95"/>
    </row>
    <row r="23">
      <c r="B23" s="94"/>
      <c r="K23" s="95"/>
    </row>
    <row r="24">
      <c r="B24" s="94"/>
      <c r="K24" s="95"/>
    </row>
    <row r="25">
      <c r="B25" s="94"/>
      <c r="K25" s="95"/>
    </row>
    <row r="26">
      <c r="B26" s="94"/>
      <c r="K26" s="95"/>
    </row>
    <row r="27">
      <c r="B27" s="94"/>
      <c r="K27" s="95"/>
    </row>
    <row r="28">
      <c r="B28" s="94"/>
      <c r="K28" s="95"/>
    </row>
    <row r="29">
      <c r="B29" s="96" t="s">
        <v>55</v>
      </c>
      <c r="C29" s="77"/>
      <c r="D29" s="77"/>
      <c r="E29" s="77"/>
      <c r="F29" s="77"/>
      <c r="G29" s="77"/>
      <c r="H29" s="77"/>
      <c r="I29" s="77"/>
      <c r="J29" s="77"/>
      <c r="K29" s="78"/>
    </row>
    <row r="30">
      <c r="B30" s="81"/>
      <c r="C30" s="82"/>
      <c r="D30" s="82"/>
      <c r="E30" s="82"/>
      <c r="F30" s="82"/>
      <c r="G30" s="82"/>
      <c r="H30" s="82"/>
      <c r="I30" s="82"/>
      <c r="J30" s="82"/>
      <c r="K30" s="83"/>
    </row>
    <row r="31">
      <c r="B31" s="94"/>
      <c r="K31" s="95"/>
    </row>
    <row r="32">
      <c r="B32" s="94"/>
      <c r="K32" s="95"/>
    </row>
    <row r="33">
      <c r="B33" s="94"/>
      <c r="K33" s="95"/>
    </row>
    <row r="34">
      <c r="B34" s="94"/>
      <c r="K34" s="95"/>
    </row>
    <row r="35">
      <c r="B35" s="94"/>
      <c r="K35" s="95"/>
    </row>
    <row r="36">
      <c r="B36" s="94"/>
      <c r="K36" s="95"/>
    </row>
    <row r="37">
      <c r="B37" s="94"/>
      <c r="K37" s="95"/>
    </row>
    <row r="38">
      <c r="B38" s="94"/>
      <c r="K38" s="95"/>
    </row>
    <row r="39">
      <c r="B39" s="94"/>
      <c r="K39" s="95"/>
    </row>
    <row r="40">
      <c r="B40" s="94"/>
      <c r="K40" s="95"/>
    </row>
    <row r="41">
      <c r="B41" s="94"/>
      <c r="K41" s="95"/>
    </row>
    <row r="42">
      <c r="B42" s="94"/>
      <c r="K42" s="95"/>
    </row>
    <row r="43">
      <c r="B43" s="94"/>
      <c r="K43" s="95"/>
    </row>
    <row r="44">
      <c r="B44" s="94"/>
      <c r="K44" s="95"/>
    </row>
    <row r="45">
      <c r="B45" s="94"/>
      <c r="K45" s="95"/>
    </row>
    <row r="46">
      <c r="B46" s="94"/>
      <c r="K46" s="95"/>
    </row>
    <row r="47">
      <c r="B47" s="94"/>
      <c r="K47" s="95"/>
    </row>
    <row r="48">
      <c r="B48" s="94"/>
      <c r="K48" s="95"/>
    </row>
    <row r="49">
      <c r="B49" s="94"/>
      <c r="K49" s="95"/>
    </row>
    <row r="50">
      <c r="B50" s="94"/>
      <c r="K50" s="95"/>
    </row>
    <row r="51">
      <c r="B51" s="94"/>
      <c r="K51" s="95"/>
    </row>
    <row r="52">
      <c r="B52" s="94"/>
      <c r="K52" s="95"/>
    </row>
    <row r="53">
      <c r="B53" s="94"/>
      <c r="K53" s="95"/>
    </row>
    <row r="54">
      <c r="B54" s="94"/>
      <c r="K54" s="95"/>
    </row>
    <row r="55">
      <c r="B55" s="94"/>
      <c r="K55" s="95"/>
    </row>
    <row r="56">
      <c r="B56" s="94"/>
      <c r="K56" s="95"/>
    </row>
    <row r="57">
      <c r="B57" s="94"/>
      <c r="K57" s="95"/>
    </row>
    <row r="58">
      <c r="B58" s="94"/>
      <c r="K58" s="95"/>
    </row>
    <row r="59">
      <c r="B59" s="94"/>
      <c r="K59" s="95"/>
    </row>
    <row r="60">
      <c r="B60" s="94"/>
      <c r="K60" s="95"/>
    </row>
    <row r="61">
      <c r="B61" s="94"/>
      <c r="K61" s="95"/>
    </row>
    <row r="62">
      <c r="B62" s="94"/>
      <c r="K62" s="95"/>
    </row>
    <row r="63">
      <c r="B63" s="94"/>
      <c r="K63" s="95"/>
    </row>
    <row r="64">
      <c r="B64" s="94"/>
      <c r="K64" s="95"/>
    </row>
    <row r="65">
      <c r="B65" s="94"/>
      <c r="K65" s="95"/>
    </row>
    <row r="66">
      <c r="B66" s="94"/>
      <c r="K66" s="95"/>
    </row>
    <row r="67">
      <c r="B67" s="94"/>
      <c r="K67" s="95"/>
    </row>
    <row r="68">
      <c r="B68" s="94"/>
      <c r="K68" s="95"/>
    </row>
    <row r="69">
      <c r="B69" s="94"/>
      <c r="K69" s="95"/>
    </row>
    <row r="70">
      <c r="B70" s="94"/>
      <c r="K70" s="95"/>
    </row>
    <row r="71">
      <c r="B71" s="94"/>
      <c r="K71" s="95"/>
    </row>
    <row r="72">
      <c r="B72" s="94"/>
      <c r="K72" s="95"/>
    </row>
    <row r="73">
      <c r="B73" s="94"/>
      <c r="K73" s="95"/>
    </row>
    <row r="74">
      <c r="B74" s="94"/>
      <c r="K74" s="95"/>
    </row>
    <row r="75">
      <c r="B75" s="94"/>
      <c r="K75" s="95"/>
    </row>
    <row r="76">
      <c r="B76" s="94"/>
      <c r="K76" s="95"/>
    </row>
    <row r="77">
      <c r="B77" s="94"/>
      <c r="K77" s="95"/>
    </row>
    <row r="78">
      <c r="B78" s="94"/>
      <c r="K78" s="95"/>
    </row>
    <row r="79">
      <c r="B79" s="94"/>
      <c r="K79" s="95"/>
    </row>
    <row r="80">
      <c r="B80" s="94"/>
      <c r="K80" s="95"/>
    </row>
    <row r="81">
      <c r="B81" s="94"/>
      <c r="K81" s="95"/>
    </row>
    <row r="82">
      <c r="B82" s="94"/>
      <c r="K82" s="95"/>
    </row>
    <row r="83">
      <c r="B83" s="94"/>
      <c r="K83" s="95"/>
    </row>
    <row r="84">
      <c r="B84" s="97"/>
      <c r="C84" s="98"/>
      <c r="D84" s="98"/>
      <c r="E84" s="98"/>
      <c r="F84" s="98"/>
      <c r="G84" s="98"/>
      <c r="H84" s="98"/>
      <c r="I84" s="98"/>
      <c r="J84" s="98"/>
      <c r="K84" s="99"/>
    </row>
  </sheetData>
  <mergeCells count="1">
    <mergeCell ref="B29:K3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5.13"/>
    <col customWidth="1" min="4" max="4" width="2.63"/>
    <col customWidth="1" min="5" max="5" width="9.88"/>
    <col customWidth="1" min="7" max="7" width="5.5"/>
    <col customWidth="1" min="8" max="8" width="15.13"/>
    <col customWidth="1" min="9" max="9" width="2.63"/>
    <col customWidth="1" min="10" max="10" width="9.63"/>
    <col customWidth="1" min="12" max="12" width="5.25"/>
    <col customWidth="1" min="13" max="13" width="15.13"/>
    <col customWidth="1" min="14" max="14" width="2.63"/>
    <col customWidth="1" min="15" max="15" width="9.75"/>
    <col customWidth="1" min="17" max="17" width="5.63"/>
  </cols>
  <sheetData>
    <row r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</row>
    <row r="2">
      <c r="A2" s="101"/>
      <c r="B2" s="102"/>
      <c r="C2" s="103" t="s">
        <v>56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</row>
    <row r="3">
      <c r="A3" s="101"/>
      <c r="B3" s="79"/>
      <c r="C3" s="81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</row>
    <row r="4">
      <c r="A4" s="101"/>
      <c r="B4" s="79"/>
      <c r="C4" s="102"/>
      <c r="D4" s="77"/>
      <c r="E4" s="104"/>
      <c r="F4" s="105" t="s">
        <v>57</v>
      </c>
      <c r="G4" s="78"/>
      <c r="H4" s="102"/>
      <c r="I4" s="77"/>
      <c r="J4" s="104"/>
      <c r="K4" s="105" t="s">
        <v>58</v>
      </c>
      <c r="L4" s="78"/>
      <c r="M4" s="102"/>
      <c r="N4" s="77"/>
      <c r="O4" s="104"/>
      <c r="P4" s="105" t="s">
        <v>59</v>
      </c>
      <c r="Q4" s="78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</row>
    <row r="5">
      <c r="A5" s="101"/>
      <c r="B5" s="79"/>
      <c r="C5" s="79"/>
      <c r="E5" s="106"/>
      <c r="G5" s="80"/>
      <c r="H5" s="79"/>
      <c r="J5" s="106"/>
      <c r="L5" s="80"/>
      <c r="M5" s="79"/>
      <c r="O5" s="106"/>
      <c r="Q5" s="8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</row>
    <row r="6">
      <c r="A6" s="101"/>
      <c r="B6" s="107"/>
      <c r="C6" s="79"/>
      <c r="E6" s="106"/>
      <c r="G6" s="80"/>
      <c r="H6" s="79"/>
      <c r="J6" s="106"/>
      <c r="L6" s="80"/>
      <c r="M6" s="79"/>
      <c r="O6" s="106"/>
      <c r="Q6" s="8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</row>
    <row r="7">
      <c r="A7" s="108"/>
      <c r="B7" s="109" t="s">
        <v>60</v>
      </c>
      <c r="C7" s="79"/>
      <c r="E7" s="106"/>
      <c r="F7" s="110"/>
      <c r="G7" s="111"/>
      <c r="H7" s="79"/>
      <c r="J7" s="106"/>
      <c r="K7" s="110"/>
      <c r="L7" s="111"/>
      <c r="M7" s="79"/>
      <c r="O7" s="106"/>
      <c r="P7" s="110"/>
      <c r="Q7" s="111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</row>
    <row r="8">
      <c r="A8" s="108"/>
      <c r="B8" s="109" t="s">
        <v>61</v>
      </c>
      <c r="C8" s="79"/>
      <c r="E8" s="106"/>
      <c r="F8" s="112"/>
      <c r="G8" s="80"/>
      <c r="H8" s="79"/>
      <c r="J8" s="106"/>
      <c r="K8" s="112"/>
      <c r="M8" s="79"/>
      <c r="O8" s="106"/>
      <c r="P8" s="113"/>
      <c r="Q8" s="114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</row>
    <row r="9">
      <c r="A9" s="108"/>
      <c r="B9" s="79"/>
      <c r="C9" s="81"/>
      <c r="D9" s="82"/>
      <c r="E9" s="54"/>
      <c r="F9" s="115"/>
      <c r="G9" s="83"/>
      <c r="H9" s="81"/>
      <c r="I9" s="82"/>
      <c r="J9" s="54"/>
      <c r="K9" s="115"/>
      <c r="L9" s="82"/>
      <c r="M9" s="81"/>
      <c r="N9" s="82"/>
      <c r="O9" s="54"/>
      <c r="P9" s="116"/>
      <c r="Q9" s="82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</row>
    <row r="10">
      <c r="A10" s="108"/>
      <c r="B10" s="117" t="s">
        <v>62</v>
      </c>
      <c r="C10" s="118">
        <v>14.0</v>
      </c>
      <c r="D10" s="119"/>
      <c r="E10" s="119" t="s">
        <v>63</v>
      </c>
      <c r="F10" s="119" t="s">
        <v>64</v>
      </c>
      <c r="G10" s="120" t="s">
        <v>65</v>
      </c>
      <c r="H10" s="118">
        <v>15.0</v>
      </c>
      <c r="I10" s="119"/>
      <c r="J10" s="119" t="s">
        <v>63</v>
      </c>
      <c r="K10" s="119" t="s">
        <v>64</v>
      </c>
      <c r="L10" s="120" t="s">
        <v>65</v>
      </c>
      <c r="M10" s="118">
        <v>15.0</v>
      </c>
      <c r="N10" s="119"/>
      <c r="O10" s="119" t="s">
        <v>63</v>
      </c>
      <c r="P10" s="119" t="s">
        <v>64</v>
      </c>
      <c r="Q10" s="120" t="s">
        <v>65</v>
      </c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</row>
    <row r="11">
      <c r="A11" s="108"/>
      <c r="B11" s="117" t="s">
        <v>66</v>
      </c>
      <c r="C11" s="121" t="s">
        <v>67</v>
      </c>
      <c r="D11" s="122"/>
      <c r="E11" s="123" t="s">
        <v>68</v>
      </c>
      <c r="F11" s="123">
        <v>31.0</v>
      </c>
      <c r="G11" s="124">
        <v>0.0</v>
      </c>
      <c r="H11" s="121" t="s">
        <v>69</v>
      </c>
      <c r="I11" s="122"/>
      <c r="J11" s="123" t="s">
        <v>70</v>
      </c>
      <c r="K11" s="123">
        <v>31.0</v>
      </c>
      <c r="L11" s="124">
        <v>0.0</v>
      </c>
      <c r="M11" s="121" t="s">
        <v>67</v>
      </c>
      <c r="N11" s="122"/>
      <c r="O11" s="123" t="s">
        <v>71</v>
      </c>
      <c r="P11" s="123">
        <v>31.0</v>
      </c>
      <c r="Q11" s="124">
        <v>0.0</v>
      </c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</row>
    <row r="12">
      <c r="A12" s="108"/>
      <c r="B12" s="117" t="s">
        <v>72</v>
      </c>
      <c r="C12" s="121" t="s">
        <v>73</v>
      </c>
      <c r="D12" s="122"/>
      <c r="E12" s="123" t="s">
        <v>74</v>
      </c>
      <c r="F12" s="123">
        <v>31.0</v>
      </c>
      <c r="G12" s="124">
        <v>0.0</v>
      </c>
      <c r="H12" s="121" t="s">
        <v>75</v>
      </c>
      <c r="I12" s="122"/>
      <c r="J12" s="123" t="s">
        <v>76</v>
      </c>
      <c r="K12" s="123">
        <v>31.0</v>
      </c>
      <c r="L12" s="124">
        <v>0.0</v>
      </c>
      <c r="M12" s="121" t="s">
        <v>77</v>
      </c>
      <c r="N12" s="122"/>
      <c r="O12" s="123" t="s">
        <v>78</v>
      </c>
      <c r="P12" s="123">
        <v>31.0</v>
      </c>
      <c r="Q12" s="124">
        <v>0.0</v>
      </c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</row>
    <row r="13">
      <c r="A13" s="108"/>
      <c r="B13" s="117" t="s">
        <v>79</v>
      </c>
      <c r="C13" s="121" t="s">
        <v>80</v>
      </c>
      <c r="D13" s="122" t="str">
        <f>IMAGE("https://play.pokemonshowdown.com/sprites/itemicons/rindo-berry.png")</f>
        <v/>
      </c>
      <c r="E13" s="123" t="s">
        <v>81</v>
      </c>
      <c r="F13" s="123">
        <v>31.0</v>
      </c>
      <c r="G13" s="124">
        <v>0.0</v>
      </c>
      <c r="H13" s="121" t="s">
        <v>82</v>
      </c>
      <c r="I13" s="122" t="str">
        <f>IMAGE("https://play.pokemonshowdown.com/sprites/itemicons/oran-berry.png")</f>
        <v/>
      </c>
      <c r="J13" s="123" t="s">
        <v>83</v>
      </c>
      <c r="K13" s="123">
        <v>31.0</v>
      </c>
      <c r="L13" s="124">
        <v>0.0</v>
      </c>
      <c r="M13" s="121" t="s">
        <v>82</v>
      </c>
      <c r="N13" s="122"/>
      <c r="O13" s="123" t="s">
        <v>84</v>
      </c>
      <c r="P13" s="123">
        <v>31.0</v>
      </c>
      <c r="Q13" s="124">
        <v>0.0</v>
      </c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</row>
    <row r="14">
      <c r="A14" s="108"/>
      <c r="B14" s="125" t="s">
        <v>85</v>
      </c>
      <c r="C14" s="126" t="s">
        <v>86</v>
      </c>
      <c r="D14" s="127"/>
      <c r="E14" s="128" t="s">
        <v>87</v>
      </c>
      <c r="F14" s="128">
        <v>31.0</v>
      </c>
      <c r="G14" s="129">
        <v>0.0</v>
      </c>
      <c r="H14" s="126" t="s">
        <v>88</v>
      </c>
      <c r="I14" s="127"/>
      <c r="J14" s="128" t="s">
        <v>89</v>
      </c>
      <c r="K14" s="128">
        <v>31.0</v>
      </c>
      <c r="L14" s="129">
        <v>0.0</v>
      </c>
      <c r="M14" s="130" t="s">
        <v>90</v>
      </c>
      <c r="N14" s="127"/>
      <c r="O14" s="128" t="s">
        <v>91</v>
      </c>
      <c r="P14" s="128">
        <v>31.0</v>
      </c>
      <c r="Q14" s="129">
        <v>0.0</v>
      </c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</row>
    <row r="15">
      <c r="A15" s="101"/>
      <c r="B15" s="131"/>
      <c r="C15" s="126" t="s">
        <v>92</v>
      </c>
      <c r="D15" s="127"/>
      <c r="E15" s="128" t="s">
        <v>93</v>
      </c>
      <c r="F15" s="128">
        <v>31.0</v>
      </c>
      <c r="G15" s="129">
        <v>0.0</v>
      </c>
      <c r="H15" s="126" t="s">
        <v>94</v>
      </c>
      <c r="I15" s="127"/>
      <c r="J15" s="128" t="s">
        <v>95</v>
      </c>
      <c r="K15" s="128">
        <v>31.0</v>
      </c>
      <c r="L15" s="129">
        <v>0.0</v>
      </c>
      <c r="M15" s="130" t="s">
        <v>96</v>
      </c>
      <c r="N15" s="127"/>
      <c r="O15" s="128" t="s">
        <v>97</v>
      </c>
      <c r="P15" s="128">
        <v>31.0</v>
      </c>
      <c r="Q15" s="129">
        <v>0.0</v>
      </c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</row>
    <row r="16">
      <c r="A16" s="101"/>
      <c r="B16" s="131"/>
      <c r="C16" s="126" t="s">
        <v>98</v>
      </c>
      <c r="D16" s="127"/>
      <c r="E16" s="128" t="s">
        <v>99</v>
      </c>
      <c r="F16" s="128">
        <v>31.0</v>
      </c>
      <c r="G16" s="129">
        <v>0.0</v>
      </c>
      <c r="H16" s="126" t="s">
        <v>100</v>
      </c>
      <c r="I16" s="127"/>
      <c r="J16" s="128" t="s">
        <v>101</v>
      </c>
      <c r="K16" s="128">
        <v>31.0</v>
      </c>
      <c r="L16" s="129">
        <v>0.0</v>
      </c>
      <c r="M16" s="126" t="s">
        <v>98</v>
      </c>
      <c r="N16" s="127"/>
      <c r="O16" s="128" t="s">
        <v>102</v>
      </c>
      <c r="P16" s="128">
        <v>31.0</v>
      </c>
      <c r="Q16" s="129">
        <v>0.0</v>
      </c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</row>
    <row r="17">
      <c r="A17" s="101"/>
      <c r="B17" s="131"/>
      <c r="C17" s="132" t="s">
        <v>103</v>
      </c>
      <c r="D17" s="133"/>
      <c r="E17" s="134"/>
      <c r="F17" s="135" t="s">
        <v>104</v>
      </c>
      <c r="G17" s="83"/>
      <c r="H17" s="132" t="s">
        <v>105</v>
      </c>
      <c r="I17" s="133"/>
      <c r="J17" s="134"/>
      <c r="K17" s="135" t="s">
        <v>106</v>
      </c>
      <c r="L17" s="83"/>
      <c r="M17" s="132"/>
      <c r="N17" s="133"/>
      <c r="O17" s="134"/>
      <c r="P17" s="135" t="s">
        <v>107</v>
      </c>
      <c r="Q17" s="83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</row>
    <row r="18">
      <c r="A18" s="101"/>
      <c r="B18" s="136"/>
      <c r="C18" s="102"/>
      <c r="D18" s="77"/>
      <c r="E18" s="104"/>
      <c r="F18" s="105" t="s">
        <v>108</v>
      </c>
      <c r="G18" s="78"/>
      <c r="H18" s="102"/>
      <c r="I18" s="77"/>
      <c r="J18" s="104"/>
      <c r="K18" s="137"/>
      <c r="L18" s="78"/>
      <c r="M18" s="102"/>
      <c r="N18" s="77"/>
      <c r="O18" s="104"/>
      <c r="P18" s="137"/>
      <c r="Q18" s="78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</row>
    <row r="19">
      <c r="A19" s="101"/>
      <c r="B19" s="79"/>
      <c r="C19" s="79"/>
      <c r="E19" s="106"/>
      <c r="G19" s="80"/>
      <c r="H19" s="79"/>
      <c r="J19" s="106"/>
      <c r="L19" s="80"/>
      <c r="M19" s="79"/>
      <c r="O19" s="106"/>
      <c r="Q19" s="8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</row>
    <row r="20">
      <c r="A20" s="101"/>
      <c r="B20" s="79"/>
      <c r="C20" s="79"/>
      <c r="E20" s="106"/>
      <c r="G20" s="80"/>
      <c r="H20" s="79"/>
      <c r="J20" s="106"/>
      <c r="L20" s="80"/>
      <c r="M20" s="79"/>
      <c r="O20" s="106"/>
      <c r="Q20" s="8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</row>
    <row r="21">
      <c r="A21" s="108"/>
      <c r="B21" s="109" t="s">
        <v>60</v>
      </c>
      <c r="C21" s="79"/>
      <c r="E21" s="106"/>
      <c r="F21" s="110"/>
      <c r="G21" s="111"/>
      <c r="H21" s="79"/>
      <c r="J21" s="106"/>
      <c r="K21" s="110"/>
      <c r="L21" s="111"/>
      <c r="M21" s="79"/>
      <c r="O21" s="106"/>
      <c r="P21" s="110"/>
      <c r="Q21" s="111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</row>
    <row r="22">
      <c r="A22" s="108"/>
      <c r="B22" s="109" t="s">
        <v>61</v>
      </c>
      <c r="C22" s="79"/>
      <c r="E22" s="106"/>
      <c r="F22" s="113"/>
      <c r="G22" s="138"/>
      <c r="H22" s="79"/>
      <c r="J22" s="106"/>
      <c r="K22" s="139"/>
      <c r="L22" s="140"/>
      <c r="M22" s="79"/>
      <c r="O22" s="106"/>
      <c r="P22" s="139"/>
      <c r="Q22" s="14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</row>
    <row r="23">
      <c r="A23" s="108"/>
      <c r="B23" s="79"/>
      <c r="C23" s="81"/>
      <c r="D23" s="82"/>
      <c r="E23" s="54"/>
      <c r="F23" s="115"/>
      <c r="G23" s="141"/>
      <c r="H23" s="107"/>
      <c r="I23" s="110"/>
      <c r="J23" s="49"/>
      <c r="K23" s="142"/>
      <c r="L23" s="138"/>
      <c r="M23" s="107"/>
      <c r="N23" s="110"/>
      <c r="O23" s="49"/>
      <c r="P23" s="142"/>
      <c r="Q23" s="138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</row>
    <row r="24">
      <c r="A24" s="108"/>
      <c r="B24" s="117" t="s">
        <v>62</v>
      </c>
      <c r="C24" s="118">
        <v>15.0</v>
      </c>
      <c r="D24" s="119"/>
      <c r="E24" s="119" t="s">
        <v>63</v>
      </c>
      <c r="F24" s="119" t="s">
        <v>64</v>
      </c>
      <c r="G24" s="120" t="s">
        <v>65</v>
      </c>
      <c r="H24" s="143"/>
      <c r="I24" s="144"/>
      <c r="J24" s="144"/>
      <c r="K24" s="144"/>
      <c r="L24" s="145"/>
      <c r="M24" s="143"/>
      <c r="N24" s="144"/>
      <c r="O24" s="144"/>
      <c r="P24" s="144"/>
      <c r="Q24" s="145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</row>
    <row r="25">
      <c r="A25" s="108"/>
      <c r="B25" s="117" t="s">
        <v>66</v>
      </c>
      <c r="C25" s="121" t="s">
        <v>109</v>
      </c>
      <c r="D25" s="122"/>
      <c r="E25" s="123" t="s">
        <v>110</v>
      </c>
      <c r="F25" s="123">
        <v>31.0</v>
      </c>
      <c r="G25" s="124">
        <v>0.0</v>
      </c>
      <c r="H25" s="146"/>
      <c r="I25" s="147"/>
      <c r="J25" s="147"/>
      <c r="K25" s="147"/>
      <c r="L25" s="148"/>
      <c r="M25" s="146"/>
      <c r="N25" s="147"/>
      <c r="O25" s="147"/>
      <c r="P25" s="147"/>
      <c r="Q25" s="148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</row>
    <row r="26">
      <c r="A26" s="108"/>
      <c r="B26" s="117" t="s">
        <v>72</v>
      </c>
      <c r="C26" s="121" t="s">
        <v>111</v>
      </c>
      <c r="D26" s="122"/>
      <c r="E26" s="123" t="s">
        <v>76</v>
      </c>
      <c r="F26" s="123">
        <v>31.0</v>
      </c>
      <c r="G26" s="124">
        <v>0.0</v>
      </c>
      <c r="H26" s="146"/>
      <c r="I26" s="147"/>
      <c r="J26" s="147"/>
      <c r="K26" s="147"/>
      <c r="L26" s="148"/>
      <c r="M26" s="146"/>
      <c r="N26" s="147"/>
      <c r="O26" s="147"/>
      <c r="P26" s="147"/>
      <c r="Q26" s="148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</row>
    <row r="27">
      <c r="A27" s="108"/>
      <c r="B27" s="117" t="s">
        <v>79</v>
      </c>
      <c r="C27" s="121" t="s">
        <v>112</v>
      </c>
      <c r="D27" s="122" t="str">
        <f>IMAGE("https://play.pokemonshowdown.com/sprites/itemicons/berry-juice.png")</f>
        <v/>
      </c>
      <c r="E27" s="123" t="s">
        <v>113</v>
      </c>
      <c r="F27" s="123">
        <v>31.0</v>
      </c>
      <c r="G27" s="124">
        <v>0.0</v>
      </c>
      <c r="H27" s="146"/>
      <c r="I27" s="147"/>
      <c r="J27" s="147"/>
      <c r="K27" s="147"/>
      <c r="L27" s="148"/>
      <c r="M27" s="146"/>
      <c r="N27" s="147"/>
      <c r="O27" s="147"/>
      <c r="P27" s="147"/>
      <c r="Q27" s="148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</row>
    <row r="28">
      <c r="A28" s="108"/>
      <c r="B28" s="125" t="s">
        <v>85</v>
      </c>
      <c r="C28" s="130" t="s">
        <v>114</v>
      </c>
      <c r="D28" s="127"/>
      <c r="E28" s="128" t="s">
        <v>115</v>
      </c>
      <c r="F28" s="128">
        <v>31.0</v>
      </c>
      <c r="G28" s="129">
        <v>0.0</v>
      </c>
      <c r="H28" s="131"/>
      <c r="I28" s="149"/>
      <c r="J28" s="149"/>
      <c r="K28" s="149"/>
      <c r="L28" s="150"/>
      <c r="M28" s="131"/>
      <c r="N28" s="149"/>
      <c r="O28" s="149"/>
      <c r="P28" s="149"/>
      <c r="Q28" s="15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</row>
    <row r="29">
      <c r="A29" s="101"/>
      <c r="B29" s="131"/>
      <c r="C29" s="130" t="s">
        <v>116</v>
      </c>
      <c r="D29" s="127"/>
      <c r="E29" s="128" t="s">
        <v>117</v>
      </c>
      <c r="F29" s="128">
        <v>31.0</v>
      </c>
      <c r="G29" s="129">
        <v>0.0</v>
      </c>
      <c r="H29" s="131"/>
      <c r="I29" s="149"/>
      <c r="J29" s="149"/>
      <c r="K29" s="149"/>
      <c r="L29" s="150"/>
      <c r="M29" s="131"/>
      <c r="N29" s="149"/>
      <c r="O29" s="149"/>
      <c r="P29" s="149"/>
      <c r="Q29" s="15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</row>
    <row r="30">
      <c r="A30" s="101"/>
      <c r="B30" s="131"/>
      <c r="C30" s="126" t="s">
        <v>98</v>
      </c>
      <c r="D30" s="127"/>
      <c r="E30" s="128" t="s">
        <v>118</v>
      </c>
      <c r="F30" s="128">
        <v>31.0</v>
      </c>
      <c r="G30" s="129">
        <v>0.0</v>
      </c>
      <c r="H30" s="131"/>
      <c r="I30" s="149"/>
      <c r="J30" s="149"/>
      <c r="K30" s="149"/>
      <c r="L30" s="150"/>
      <c r="M30" s="131"/>
      <c r="N30" s="149"/>
      <c r="O30" s="149"/>
      <c r="P30" s="149"/>
      <c r="Q30" s="15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</row>
    <row r="31">
      <c r="A31" s="101"/>
      <c r="B31" s="131"/>
      <c r="C31" s="151" t="s">
        <v>119</v>
      </c>
      <c r="D31" s="133"/>
      <c r="E31" s="134"/>
      <c r="F31" s="135" t="s">
        <v>120</v>
      </c>
      <c r="G31" s="83"/>
      <c r="H31" s="152"/>
      <c r="I31" s="134"/>
      <c r="J31" s="134"/>
      <c r="K31" s="134"/>
      <c r="L31" s="83"/>
      <c r="M31" s="152"/>
      <c r="N31" s="134"/>
      <c r="O31" s="134"/>
      <c r="P31" s="134"/>
      <c r="Q31" s="83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</row>
    <row r="32">
      <c r="A32" s="153"/>
      <c r="B32" s="154" t="s">
        <v>121</v>
      </c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5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</row>
    <row r="33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</row>
    <row r="34">
      <c r="A34" s="101"/>
      <c r="B34" s="155"/>
      <c r="C34" s="156" t="s">
        <v>122</v>
      </c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8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</row>
    <row r="35">
      <c r="A35" s="101"/>
      <c r="B35" s="157"/>
      <c r="C35" s="81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3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</row>
    <row r="36">
      <c r="A36" s="101"/>
      <c r="B36" s="157"/>
      <c r="C36" s="158"/>
      <c r="D36" s="77"/>
      <c r="E36" s="104"/>
      <c r="F36" s="159" t="s">
        <v>123</v>
      </c>
      <c r="G36" s="78"/>
      <c r="H36" s="158"/>
      <c r="I36" s="77"/>
      <c r="J36" s="104"/>
      <c r="K36" s="159" t="s">
        <v>124</v>
      </c>
      <c r="L36" s="78"/>
      <c r="M36" s="158"/>
      <c r="N36" s="77"/>
      <c r="O36" s="104"/>
      <c r="P36" s="159" t="s">
        <v>125</v>
      </c>
      <c r="Q36" s="78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</row>
    <row r="37">
      <c r="A37" s="101"/>
      <c r="B37" s="157"/>
      <c r="C37" s="79"/>
      <c r="E37" s="106"/>
      <c r="G37" s="80"/>
      <c r="H37" s="79"/>
      <c r="J37" s="106"/>
      <c r="L37" s="80"/>
      <c r="M37" s="79"/>
      <c r="O37" s="106"/>
      <c r="Q37" s="8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</row>
    <row r="38">
      <c r="A38" s="101"/>
      <c r="B38" s="160"/>
      <c r="C38" s="79"/>
      <c r="E38" s="106"/>
      <c r="G38" s="80"/>
      <c r="H38" s="79"/>
      <c r="J38" s="106"/>
      <c r="L38" s="80"/>
      <c r="M38" s="79"/>
      <c r="O38" s="106"/>
      <c r="Q38" s="8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</row>
    <row r="39">
      <c r="A39" s="108"/>
      <c r="B39" s="161" t="s">
        <v>60</v>
      </c>
      <c r="C39" s="79"/>
      <c r="E39" s="106"/>
      <c r="F39" s="110"/>
      <c r="G39" s="111"/>
      <c r="H39" s="79"/>
      <c r="J39" s="106"/>
      <c r="K39" s="110"/>
      <c r="L39" s="111"/>
      <c r="M39" s="79"/>
      <c r="O39" s="106"/>
      <c r="P39" s="110"/>
      <c r="Q39" s="111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</row>
    <row r="40">
      <c r="A40" s="108"/>
      <c r="B40" s="161" t="s">
        <v>61</v>
      </c>
      <c r="C40" s="79"/>
      <c r="E40" s="106"/>
      <c r="F40" s="162"/>
      <c r="H40" s="79"/>
      <c r="J40" s="106"/>
      <c r="K40" s="162"/>
      <c r="M40" s="79"/>
      <c r="O40" s="106"/>
      <c r="P40" s="163"/>
      <c r="Q40" s="138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</row>
    <row r="41">
      <c r="A41" s="108"/>
      <c r="B41" s="157"/>
      <c r="C41" s="81"/>
      <c r="D41" s="82"/>
      <c r="E41" s="54"/>
      <c r="F41" s="164"/>
      <c r="G41" s="83"/>
      <c r="H41" s="81"/>
      <c r="I41" s="82"/>
      <c r="J41" s="54"/>
      <c r="K41" s="164"/>
      <c r="L41" s="83"/>
      <c r="M41" s="81"/>
      <c r="N41" s="82"/>
      <c r="O41" s="54"/>
      <c r="P41" s="164"/>
      <c r="Q41" s="165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</row>
    <row r="42">
      <c r="A42" s="108"/>
      <c r="B42" s="166" t="s">
        <v>62</v>
      </c>
      <c r="C42" s="167">
        <v>23.0</v>
      </c>
      <c r="D42" s="168"/>
      <c r="E42" s="168" t="s">
        <v>63</v>
      </c>
      <c r="F42" s="168" t="s">
        <v>64</v>
      </c>
      <c r="G42" s="169" t="s">
        <v>65</v>
      </c>
      <c r="H42" s="167">
        <v>24.0</v>
      </c>
      <c r="I42" s="168"/>
      <c r="J42" s="168" t="s">
        <v>63</v>
      </c>
      <c r="K42" s="168" t="s">
        <v>64</v>
      </c>
      <c r="L42" s="169" t="s">
        <v>65</v>
      </c>
      <c r="M42" s="167">
        <v>25.0</v>
      </c>
      <c r="N42" s="168"/>
      <c r="O42" s="168" t="s">
        <v>63</v>
      </c>
      <c r="P42" s="168" t="s">
        <v>64</v>
      </c>
      <c r="Q42" s="169" t="s">
        <v>65</v>
      </c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</row>
    <row r="43">
      <c r="A43" s="108"/>
      <c r="B43" s="166" t="s">
        <v>66</v>
      </c>
      <c r="C43" s="170" t="s">
        <v>126</v>
      </c>
      <c r="D43" s="171"/>
      <c r="E43" s="172" t="s">
        <v>127</v>
      </c>
      <c r="F43" s="172">
        <v>31.0</v>
      </c>
      <c r="G43" s="173">
        <v>0.0</v>
      </c>
      <c r="H43" s="170" t="s">
        <v>128</v>
      </c>
      <c r="I43" s="171"/>
      <c r="J43" s="172" t="s">
        <v>129</v>
      </c>
      <c r="K43" s="172">
        <v>31.0</v>
      </c>
      <c r="L43" s="173">
        <v>0.0</v>
      </c>
      <c r="M43" s="170" t="s">
        <v>128</v>
      </c>
      <c r="N43" s="171"/>
      <c r="O43" s="172" t="s">
        <v>129</v>
      </c>
      <c r="P43" s="172">
        <v>31.0</v>
      </c>
      <c r="Q43" s="173">
        <v>0.0</v>
      </c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</row>
    <row r="44">
      <c r="A44" s="108"/>
      <c r="B44" s="166" t="s">
        <v>72</v>
      </c>
      <c r="C44" s="170" t="s">
        <v>73</v>
      </c>
      <c r="D44" s="171"/>
      <c r="E44" s="172" t="s">
        <v>130</v>
      </c>
      <c r="F44" s="172">
        <v>31.0</v>
      </c>
      <c r="G44" s="173">
        <v>0.0</v>
      </c>
      <c r="H44" s="170" t="s">
        <v>131</v>
      </c>
      <c r="I44" s="171"/>
      <c r="J44" s="172" t="s">
        <v>132</v>
      </c>
      <c r="K44" s="172">
        <v>31.0</v>
      </c>
      <c r="L44" s="173">
        <v>0.0</v>
      </c>
      <c r="M44" s="170" t="s">
        <v>133</v>
      </c>
      <c r="N44" s="171"/>
      <c r="O44" s="172" t="s">
        <v>134</v>
      </c>
      <c r="P44" s="172">
        <v>31.0</v>
      </c>
      <c r="Q44" s="173">
        <v>0.0</v>
      </c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</row>
    <row r="45">
      <c r="A45" s="108"/>
      <c r="B45" s="166" t="s">
        <v>79</v>
      </c>
      <c r="C45" s="170" t="s">
        <v>135</v>
      </c>
      <c r="D45" s="171" t="str">
        <f>IMAGE("https://play.pokemonshowdown.com/sprites/itemicons/light-ball.png")</f>
        <v/>
      </c>
      <c r="E45" s="172" t="s">
        <v>136</v>
      </c>
      <c r="F45" s="172">
        <v>30.0</v>
      </c>
      <c r="G45" s="173">
        <v>0.0</v>
      </c>
      <c r="H45" s="170" t="s">
        <v>137</v>
      </c>
      <c r="I45" s="171" t="str">
        <f>IMAGE("https://play.pokemonshowdown.com/sprites/itemicons/chople-berry.png")</f>
        <v/>
      </c>
      <c r="J45" s="172" t="s">
        <v>138</v>
      </c>
      <c r="K45" s="172">
        <v>31.0</v>
      </c>
      <c r="L45" s="173">
        <v>0.0</v>
      </c>
      <c r="M45" s="170" t="s">
        <v>139</v>
      </c>
      <c r="N45" s="171" t="str">
        <f>IMAGE("https://play.pokemonshowdown.com/sprites/itemicons/muscle-band.png")</f>
        <v/>
      </c>
      <c r="O45" s="172" t="s">
        <v>140</v>
      </c>
      <c r="P45" s="172">
        <v>31.0</v>
      </c>
      <c r="Q45" s="173">
        <v>0.0</v>
      </c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</row>
    <row r="46">
      <c r="A46" s="108"/>
      <c r="B46" s="174" t="s">
        <v>85</v>
      </c>
      <c r="C46" s="175" t="s">
        <v>141</v>
      </c>
      <c r="D46" s="176"/>
      <c r="E46" s="177" t="s">
        <v>142</v>
      </c>
      <c r="F46" s="177">
        <v>30.0</v>
      </c>
      <c r="G46" s="178">
        <v>0.0</v>
      </c>
      <c r="H46" s="175" t="s">
        <v>143</v>
      </c>
      <c r="I46" s="176"/>
      <c r="J46" s="177" t="s">
        <v>89</v>
      </c>
      <c r="K46" s="177">
        <v>31.0</v>
      </c>
      <c r="L46" s="178">
        <v>0.0</v>
      </c>
      <c r="M46" s="175" t="s">
        <v>144</v>
      </c>
      <c r="N46" s="176"/>
      <c r="O46" s="177" t="s">
        <v>145</v>
      </c>
      <c r="P46" s="177">
        <v>31.0</v>
      </c>
      <c r="Q46" s="178">
        <v>0.0</v>
      </c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</row>
    <row r="47">
      <c r="A47" s="101"/>
      <c r="B47" s="179"/>
      <c r="C47" s="175" t="s">
        <v>146</v>
      </c>
      <c r="D47" s="176"/>
      <c r="E47" s="177" t="s">
        <v>147</v>
      </c>
      <c r="F47" s="177">
        <v>30.0</v>
      </c>
      <c r="G47" s="178">
        <v>0.0</v>
      </c>
      <c r="H47" s="175" t="s">
        <v>148</v>
      </c>
      <c r="I47" s="176"/>
      <c r="J47" s="177" t="s">
        <v>97</v>
      </c>
      <c r="K47" s="177">
        <v>31.0</v>
      </c>
      <c r="L47" s="178">
        <v>0.0</v>
      </c>
      <c r="M47" s="175" t="s">
        <v>149</v>
      </c>
      <c r="N47" s="176"/>
      <c r="O47" s="177" t="s">
        <v>97</v>
      </c>
      <c r="P47" s="177">
        <v>31.0</v>
      </c>
      <c r="Q47" s="178">
        <v>0.0</v>
      </c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</row>
    <row r="48">
      <c r="A48" s="101"/>
      <c r="B48" s="179"/>
      <c r="C48" s="180" t="s">
        <v>150</v>
      </c>
      <c r="D48" s="176"/>
      <c r="E48" s="177" t="s">
        <v>151</v>
      </c>
      <c r="F48" s="177">
        <v>30.0</v>
      </c>
      <c r="G48" s="178">
        <v>0.0</v>
      </c>
      <c r="H48" s="175" t="s">
        <v>98</v>
      </c>
      <c r="I48" s="176"/>
      <c r="J48" s="177" t="s">
        <v>152</v>
      </c>
      <c r="K48" s="177">
        <v>31.0</v>
      </c>
      <c r="L48" s="178">
        <v>0.0</v>
      </c>
      <c r="M48" s="175" t="s">
        <v>98</v>
      </c>
      <c r="N48" s="176"/>
      <c r="O48" s="177" t="s">
        <v>153</v>
      </c>
      <c r="P48" s="177">
        <v>31.0</v>
      </c>
      <c r="Q48" s="178">
        <v>0.0</v>
      </c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</row>
    <row r="49">
      <c r="A49" s="101"/>
      <c r="B49" s="181"/>
      <c r="C49" s="182" t="s">
        <v>154</v>
      </c>
      <c r="D49" s="183"/>
      <c r="E49" s="184"/>
      <c r="F49" s="185" t="s">
        <v>155</v>
      </c>
      <c r="G49" s="83"/>
      <c r="H49" s="182" t="s">
        <v>156</v>
      </c>
      <c r="I49" s="183"/>
      <c r="J49" s="184"/>
      <c r="K49" s="185" t="s">
        <v>157</v>
      </c>
      <c r="L49" s="83"/>
      <c r="M49" s="182" t="s">
        <v>86</v>
      </c>
      <c r="N49" s="183"/>
      <c r="O49" s="184"/>
      <c r="P49" s="185" t="s">
        <v>158</v>
      </c>
      <c r="Q49" s="83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</row>
    <row r="50">
      <c r="A50" s="101"/>
      <c r="B50" s="186"/>
      <c r="C50" s="158"/>
      <c r="D50" s="77"/>
      <c r="E50" s="104"/>
      <c r="F50" s="159" t="s">
        <v>159</v>
      </c>
      <c r="G50" s="78"/>
      <c r="H50" s="158"/>
      <c r="I50" s="77"/>
      <c r="J50" s="104"/>
      <c r="K50" s="159" t="s">
        <v>160</v>
      </c>
      <c r="L50" s="78"/>
      <c r="M50" s="158"/>
      <c r="N50" s="77"/>
      <c r="O50" s="104"/>
      <c r="P50" s="187"/>
      <c r="Q50" s="78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</row>
    <row r="51">
      <c r="A51" s="101"/>
      <c r="B51" s="79"/>
      <c r="C51" s="79"/>
      <c r="E51" s="106"/>
      <c r="G51" s="80"/>
      <c r="H51" s="79"/>
      <c r="J51" s="106"/>
      <c r="L51" s="80"/>
      <c r="M51" s="79"/>
      <c r="O51" s="106"/>
      <c r="Q51" s="8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</row>
    <row r="52">
      <c r="A52" s="101"/>
      <c r="B52" s="79"/>
      <c r="C52" s="79"/>
      <c r="E52" s="106"/>
      <c r="G52" s="80"/>
      <c r="H52" s="79"/>
      <c r="J52" s="106"/>
      <c r="L52" s="80"/>
      <c r="M52" s="79"/>
      <c r="O52" s="106"/>
      <c r="Q52" s="8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</row>
    <row r="53">
      <c r="A53" s="108"/>
      <c r="B53" s="188" t="s">
        <v>60</v>
      </c>
      <c r="C53" s="79"/>
      <c r="E53" s="106"/>
      <c r="F53" s="110"/>
      <c r="G53" s="111"/>
      <c r="H53" s="79"/>
      <c r="J53" s="106"/>
      <c r="K53" s="110"/>
      <c r="L53" s="111"/>
      <c r="M53" s="79"/>
      <c r="O53" s="106"/>
      <c r="P53" s="110"/>
      <c r="Q53" s="111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</row>
    <row r="54">
      <c r="A54" s="108"/>
      <c r="B54" s="188" t="s">
        <v>61</v>
      </c>
      <c r="C54" s="79"/>
      <c r="E54" s="106"/>
      <c r="F54" s="163"/>
      <c r="G54" s="138"/>
      <c r="H54" s="79"/>
      <c r="J54" s="106"/>
      <c r="K54" s="163"/>
      <c r="L54" s="138"/>
      <c r="M54" s="79"/>
      <c r="O54" s="106"/>
      <c r="P54" s="189"/>
      <c r="Q54" s="138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</row>
    <row r="55">
      <c r="A55" s="108"/>
      <c r="B55" s="79"/>
      <c r="C55" s="81"/>
      <c r="D55" s="82"/>
      <c r="E55" s="54"/>
      <c r="F55" s="164"/>
      <c r="G55" s="165"/>
      <c r="H55" s="81"/>
      <c r="I55" s="82"/>
      <c r="J55" s="54"/>
      <c r="K55" s="164"/>
      <c r="L55" s="165"/>
      <c r="M55" s="81"/>
      <c r="N55" s="82"/>
      <c r="O55" s="54"/>
      <c r="P55" s="190"/>
      <c r="Q55" s="83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</row>
    <row r="56">
      <c r="A56" s="108"/>
      <c r="B56" s="166" t="s">
        <v>62</v>
      </c>
      <c r="C56" s="167">
        <v>25.0</v>
      </c>
      <c r="D56" s="168"/>
      <c r="E56" s="168" t="s">
        <v>63</v>
      </c>
      <c r="F56" s="168" t="s">
        <v>64</v>
      </c>
      <c r="G56" s="169" t="s">
        <v>65</v>
      </c>
      <c r="H56" s="168">
        <v>25.0</v>
      </c>
      <c r="I56" s="168"/>
      <c r="J56" s="168" t="s">
        <v>63</v>
      </c>
      <c r="K56" s="168" t="s">
        <v>64</v>
      </c>
      <c r="L56" s="169" t="s">
        <v>65</v>
      </c>
      <c r="M56" s="191"/>
      <c r="N56" s="191"/>
      <c r="O56" s="191"/>
      <c r="P56" s="191"/>
      <c r="Q56" s="192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</row>
    <row r="57">
      <c r="A57" s="108"/>
      <c r="B57" s="166" t="s">
        <v>66</v>
      </c>
      <c r="C57" s="170" t="s">
        <v>67</v>
      </c>
      <c r="D57" s="171"/>
      <c r="E57" s="172" t="s">
        <v>161</v>
      </c>
      <c r="F57" s="172">
        <v>31.0</v>
      </c>
      <c r="G57" s="173">
        <v>0.0</v>
      </c>
      <c r="H57" s="171" t="s">
        <v>67</v>
      </c>
      <c r="I57" s="171"/>
      <c r="J57" s="172" t="s">
        <v>162</v>
      </c>
      <c r="K57" s="172">
        <v>31.0</v>
      </c>
      <c r="L57" s="173">
        <v>0.0</v>
      </c>
      <c r="M57" s="193"/>
      <c r="N57" s="193"/>
      <c r="O57" s="193"/>
      <c r="P57" s="193"/>
      <c r="Q57" s="194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</row>
    <row r="58">
      <c r="A58" s="108"/>
      <c r="B58" s="166" t="s">
        <v>72</v>
      </c>
      <c r="C58" s="170" t="s">
        <v>163</v>
      </c>
      <c r="D58" s="171"/>
      <c r="E58" s="172" t="s">
        <v>164</v>
      </c>
      <c r="F58" s="172">
        <v>31.0</v>
      </c>
      <c r="G58" s="173">
        <v>0.0</v>
      </c>
      <c r="H58" s="195" t="s">
        <v>165</v>
      </c>
      <c r="I58" s="171"/>
      <c r="J58" s="172" t="s">
        <v>166</v>
      </c>
      <c r="K58" s="172">
        <v>31.0</v>
      </c>
      <c r="L58" s="173">
        <v>0.0</v>
      </c>
      <c r="M58" s="193"/>
      <c r="N58" s="193"/>
      <c r="O58" s="193"/>
      <c r="P58" s="193"/>
      <c r="Q58" s="194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</row>
    <row r="59">
      <c r="A59" s="108"/>
      <c r="B59" s="166" t="s">
        <v>79</v>
      </c>
      <c r="C59" s="170" t="s">
        <v>167</v>
      </c>
      <c r="D59" s="171" t="str">
        <f>IMAGE("https://play.pokemonshowdown.com/sprites/itemicons/eviolite.png")</f>
        <v/>
      </c>
      <c r="E59" s="172" t="s">
        <v>168</v>
      </c>
      <c r="F59" s="172">
        <v>31.0</v>
      </c>
      <c r="G59" s="173">
        <v>0.0</v>
      </c>
      <c r="H59" s="195" t="s">
        <v>169</v>
      </c>
      <c r="I59" s="171" t="str">
        <f>IMAGE("https://play.pokemonshowdown.com/sprites/itemicons/flame-orb.png")</f>
        <v/>
      </c>
      <c r="J59" s="172" t="s">
        <v>170</v>
      </c>
      <c r="K59" s="172">
        <v>31.0</v>
      </c>
      <c r="L59" s="173">
        <v>0.0</v>
      </c>
      <c r="M59" s="193"/>
      <c r="N59" s="193"/>
      <c r="O59" s="193"/>
      <c r="P59" s="193"/>
      <c r="Q59" s="194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</row>
    <row r="60">
      <c r="A60" s="108"/>
      <c r="B60" s="174" t="s">
        <v>85</v>
      </c>
      <c r="C60" s="175" t="s">
        <v>171</v>
      </c>
      <c r="D60" s="176"/>
      <c r="E60" s="177" t="s">
        <v>172</v>
      </c>
      <c r="F60" s="177">
        <v>31.0</v>
      </c>
      <c r="G60" s="178">
        <v>0.0</v>
      </c>
      <c r="H60" s="176" t="s">
        <v>141</v>
      </c>
      <c r="I60" s="176"/>
      <c r="J60" s="177" t="s">
        <v>172</v>
      </c>
      <c r="K60" s="177">
        <v>31.0</v>
      </c>
      <c r="L60" s="178">
        <v>0.0</v>
      </c>
      <c r="M60" s="196"/>
      <c r="N60" s="196"/>
      <c r="O60" s="196"/>
      <c r="P60" s="196"/>
      <c r="Q60" s="197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</row>
    <row r="61">
      <c r="A61" s="101"/>
      <c r="B61" s="179"/>
      <c r="C61" s="175" t="s">
        <v>173</v>
      </c>
      <c r="D61" s="176"/>
      <c r="E61" s="177" t="s">
        <v>147</v>
      </c>
      <c r="F61" s="177">
        <v>31.0</v>
      </c>
      <c r="G61" s="178">
        <v>0.0</v>
      </c>
      <c r="H61" s="176" t="s">
        <v>144</v>
      </c>
      <c r="I61" s="176"/>
      <c r="J61" s="177" t="s">
        <v>174</v>
      </c>
      <c r="K61" s="177">
        <v>31.0</v>
      </c>
      <c r="L61" s="178">
        <v>0.0</v>
      </c>
      <c r="M61" s="196"/>
      <c r="N61" s="196"/>
      <c r="O61" s="196"/>
      <c r="P61" s="196"/>
      <c r="Q61" s="197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</row>
    <row r="62">
      <c r="A62" s="101"/>
      <c r="B62" s="179"/>
      <c r="C62" s="175" t="s">
        <v>144</v>
      </c>
      <c r="D62" s="176"/>
      <c r="E62" s="177" t="s">
        <v>175</v>
      </c>
      <c r="F62" s="177">
        <v>31.0</v>
      </c>
      <c r="G62" s="178">
        <v>0.0</v>
      </c>
      <c r="H62" s="176" t="s">
        <v>86</v>
      </c>
      <c r="I62" s="176"/>
      <c r="J62" s="177" t="s">
        <v>176</v>
      </c>
      <c r="K62" s="177">
        <v>31.0</v>
      </c>
      <c r="L62" s="178">
        <v>0.0</v>
      </c>
      <c r="M62" s="196"/>
      <c r="N62" s="196"/>
      <c r="O62" s="196"/>
      <c r="P62" s="196"/>
      <c r="Q62" s="197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</row>
    <row r="63">
      <c r="A63" s="101"/>
      <c r="B63" s="181"/>
      <c r="C63" s="182" t="s">
        <v>177</v>
      </c>
      <c r="D63" s="183"/>
      <c r="E63" s="184"/>
      <c r="F63" s="185" t="s">
        <v>178</v>
      </c>
      <c r="G63" s="83"/>
      <c r="H63" s="198" t="s">
        <v>179</v>
      </c>
      <c r="I63" s="183"/>
      <c r="J63" s="184"/>
      <c r="K63" s="185" t="s">
        <v>180</v>
      </c>
      <c r="L63" s="83"/>
      <c r="M63" s="184"/>
      <c r="N63" s="184"/>
      <c r="O63" s="184"/>
      <c r="P63" s="184"/>
      <c r="Q63" s="83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</row>
    <row r="64">
      <c r="A64" s="153"/>
      <c r="B64" s="199" t="s">
        <v>181</v>
      </c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5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</row>
    <row r="65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</row>
    <row r="66">
      <c r="A66" s="101"/>
      <c r="B66" s="200"/>
      <c r="C66" s="201" t="s">
        <v>182</v>
      </c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8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</row>
    <row r="67">
      <c r="A67" s="101"/>
      <c r="B67" s="79"/>
      <c r="C67" s="81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3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</row>
    <row r="68">
      <c r="A68" s="101"/>
      <c r="B68" s="79"/>
      <c r="C68" s="200"/>
      <c r="D68" s="77"/>
      <c r="E68" s="104"/>
      <c r="F68" s="202" t="s">
        <v>183</v>
      </c>
      <c r="G68" s="78"/>
      <c r="H68" s="200"/>
      <c r="I68" s="77"/>
      <c r="J68" s="104"/>
      <c r="K68" s="202" t="s">
        <v>184</v>
      </c>
      <c r="L68" s="78"/>
      <c r="M68" s="200"/>
      <c r="N68" s="77"/>
      <c r="O68" s="104"/>
      <c r="P68" s="202" t="s">
        <v>185</v>
      </c>
      <c r="Q68" s="78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</row>
    <row r="69">
      <c r="A69" s="101"/>
      <c r="B69" s="79"/>
      <c r="C69" s="79"/>
      <c r="E69" s="106"/>
      <c r="G69" s="80"/>
      <c r="H69" s="79"/>
      <c r="J69" s="106"/>
      <c r="L69" s="80"/>
      <c r="M69" s="79"/>
      <c r="O69" s="106"/>
      <c r="Q69" s="8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</row>
    <row r="70">
      <c r="A70" s="101"/>
      <c r="B70" s="107"/>
      <c r="C70" s="79"/>
      <c r="E70" s="106"/>
      <c r="G70" s="80"/>
      <c r="H70" s="79"/>
      <c r="J70" s="106"/>
      <c r="L70" s="80"/>
      <c r="M70" s="79"/>
      <c r="O70" s="106"/>
      <c r="Q70" s="8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</row>
    <row r="71">
      <c r="A71" s="108"/>
      <c r="B71" s="203" t="s">
        <v>60</v>
      </c>
      <c r="C71" s="79"/>
      <c r="E71" s="106"/>
      <c r="F71" s="110"/>
      <c r="G71" s="111"/>
      <c r="H71" s="79"/>
      <c r="J71" s="106"/>
      <c r="K71" s="110"/>
      <c r="L71" s="111"/>
      <c r="M71" s="79"/>
      <c r="O71" s="106"/>
      <c r="P71" s="110"/>
      <c r="Q71" s="111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</row>
    <row r="72">
      <c r="A72" s="108"/>
      <c r="B72" s="203" t="s">
        <v>61</v>
      </c>
      <c r="C72" s="79"/>
      <c r="E72" s="106"/>
      <c r="F72" s="204"/>
      <c r="H72" s="79"/>
      <c r="J72" s="106"/>
      <c r="K72" s="204"/>
      <c r="M72" s="79"/>
      <c r="O72" s="106"/>
      <c r="P72" s="204"/>
      <c r="Q72" s="8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</row>
    <row r="73">
      <c r="A73" s="108"/>
      <c r="B73" s="79"/>
      <c r="C73" s="81"/>
      <c r="D73" s="82"/>
      <c r="E73" s="54"/>
      <c r="F73" s="205"/>
      <c r="G73" s="83"/>
      <c r="H73" s="81"/>
      <c r="I73" s="82"/>
      <c r="J73" s="54"/>
      <c r="K73" s="205"/>
      <c r="L73" s="83"/>
      <c r="M73" s="81"/>
      <c r="N73" s="82"/>
      <c r="O73" s="54"/>
      <c r="P73" s="205"/>
      <c r="Q73" s="83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</row>
    <row r="74">
      <c r="A74" s="108"/>
      <c r="B74" s="206" t="s">
        <v>62</v>
      </c>
      <c r="C74" s="206">
        <v>34.0</v>
      </c>
      <c r="D74" s="207"/>
      <c r="E74" s="207" t="s">
        <v>63</v>
      </c>
      <c r="F74" s="207" t="s">
        <v>64</v>
      </c>
      <c r="G74" s="208" t="s">
        <v>65</v>
      </c>
      <c r="H74" s="206">
        <v>34.0</v>
      </c>
      <c r="I74" s="207"/>
      <c r="J74" s="207" t="s">
        <v>63</v>
      </c>
      <c r="K74" s="207" t="s">
        <v>64</v>
      </c>
      <c r="L74" s="208" t="s">
        <v>65</v>
      </c>
      <c r="M74" s="206">
        <v>34.0</v>
      </c>
      <c r="N74" s="207"/>
      <c r="O74" s="207" t="s">
        <v>63</v>
      </c>
      <c r="P74" s="207" t="s">
        <v>64</v>
      </c>
      <c r="Q74" s="208" t="s">
        <v>65</v>
      </c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</row>
    <row r="75">
      <c r="A75" s="108"/>
      <c r="B75" s="206" t="s">
        <v>66</v>
      </c>
      <c r="C75" s="209" t="s">
        <v>126</v>
      </c>
      <c r="D75" s="210"/>
      <c r="E75" s="207" t="s">
        <v>186</v>
      </c>
      <c r="F75" s="207">
        <v>31.0</v>
      </c>
      <c r="G75" s="208">
        <v>6.0</v>
      </c>
      <c r="H75" s="209" t="s">
        <v>126</v>
      </c>
      <c r="I75" s="210"/>
      <c r="J75" s="207" t="s">
        <v>187</v>
      </c>
      <c r="K75" s="207">
        <v>31.0</v>
      </c>
      <c r="L75" s="208">
        <v>6.0</v>
      </c>
      <c r="M75" s="209" t="s">
        <v>69</v>
      </c>
      <c r="N75" s="210"/>
      <c r="O75" s="207" t="s">
        <v>188</v>
      </c>
      <c r="P75" s="207">
        <v>31.0</v>
      </c>
      <c r="Q75" s="208">
        <v>0.0</v>
      </c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</row>
    <row r="76">
      <c r="A76" s="108"/>
      <c r="B76" s="206" t="s">
        <v>72</v>
      </c>
      <c r="C76" s="209" t="s">
        <v>189</v>
      </c>
      <c r="D76" s="210"/>
      <c r="E76" s="207" t="s">
        <v>190</v>
      </c>
      <c r="F76" s="207">
        <v>31.0</v>
      </c>
      <c r="G76" s="208">
        <v>0.0</v>
      </c>
      <c r="H76" s="209" t="s">
        <v>191</v>
      </c>
      <c r="I76" s="210"/>
      <c r="J76" s="207" t="s">
        <v>192</v>
      </c>
      <c r="K76" s="207">
        <v>31.0</v>
      </c>
      <c r="L76" s="208">
        <v>0.0</v>
      </c>
      <c r="M76" s="209" t="s">
        <v>193</v>
      </c>
      <c r="N76" s="210"/>
      <c r="O76" s="207" t="s">
        <v>194</v>
      </c>
      <c r="P76" s="207">
        <v>31.0</v>
      </c>
      <c r="Q76" s="208">
        <v>0.0</v>
      </c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</row>
    <row r="77">
      <c r="A77" s="108"/>
      <c r="B77" s="206" t="s">
        <v>79</v>
      </c>
      <c r="C77" s="209" t="s">
        <v>195</v>
      </c>
      <c r="D77" s="210"/>
      <c r="E77" s="207" t="s">
        <v>196</v>
      </c>
      <c r="F77" s="207">
        <v>31.0</v>
      </c>
      <c r="G77" s="208">
        <v>0.0</v>
      </c>
      <c r="H77" s="209" t="s">
        <v>197</v>
      </c>
      <c r="I77" s="210" t="str">
        <f>IMAGE("https://play.pokemonshowdown.com/sprites/itemicons/charti-berry.png")</f>
        <v/>
      </c>
      <c r="J77" s="207" t="s">
        <v>170</v>
      </c>
      <c r="K77" s="207">
        <v>31.0</v>
      </c>
      <c r="L77" s="208">
        <v>0.0</v>
      </c>
      <c r="M77" s="209" t="s">
        <v>167</v>
      </c>
      <c r="N77" s="210" t="str">
        <f>IMAGE("https://play.pokemonshowdown.com/sprites/itemicons/eviolite.png")</f>
        <v/>
      </c>
      <c r="O77" s="207" t="s">
        <v>81</v>
      </c>
      <c r="P77" s="207">
        <v>31.0</v>
      </c>
      <c r="Q77" s="208">
        <v>0.0</v>
      </c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</row>
    <row r="78">
      <c r="A78" s="108"/>
      <c r="B78" s="211" t="s">
        <v>85</v>
      </c>
      <c r="C78" s="212" t="s">
        <v>198</v>
      </c>
      <c r="D78" s="213"/>
      <c r="E78" s="172" t="s">
        <v>199</v>
      </c>
      <c r="F78" s="172">
        <v>31.0</v>
      </c>
      <c r="G78" s="173">
        <v>252.0</v>
      </c>
      <c r="H78" s="212" t="s">
        <v>200</v>
      </c>
      <c r="I78" s="213"/>
      <c r="J78" s="172" t="s">
        <v>201</v>
      </c>
      <c r="K78" s="172">
        <v>31.0</v>
      </c>
      <c r="L78" s="173">
        <v>252.0</v>
      </c>
      <c r="M78" s="214" t="s">
        <v>202</v>
      </c>
      <c r="N78" s="213"/>
      <c r="O78" s="172" t="s">
        <v>203</v>
      </c>
      <c r="P78" s="172">
        <v>31.0</v>
      </c>
      <c r="Q78" s="173">
        <v>0.0</v>
      </c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</row>
    <row r="79">
      <c r="A79" s="101"/>
      <c r="B79" s="215"/>
      <c r="C79" s="212" t="s">
        <v>154</v>
      </c>
      <c r="D79" s="213"/>
      <c r="E79" s="172" t="s">
        <v>204</v>
      </c>
      <c r="F79" s="172">
        <v>31.0</v>
      </c>
      <c r="G79" s="173">
        <v>0.0</v>
      </c>
      <c r="H79" s="212" t="s">
        <v>146</v>
      </c>
      <c r="I79" s="213"/>
      <c r="J79" s="172" t="s">
        <v>174</v>
      </c>
      <c r="K79" s="172">
        <v>31.0</v>
      </c>
      <c r="L79" s="173">
        <v>0.0</v>
      </c>
      <c r="M79" s="212" t="s">
        <v>205</v>
      </c>
      <c r="N79" s="213"/>
      <c r="O79" s="172" t="s">
        <v>206</v>
      </c>
      <c r="P79" s="172">
        <v>31.0</v>
      </c>
      <c r="Q79" s="173">
        <v>0.0</v>
      </c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</row>
    <row r="80">
      <c r="A80" s="101"/>
      <c r="B80" s="215"/>
      <c r="C80" s="214" t="s">
        <v>207</v>
      </c>
      <c r="D80" s="213"/>
      <c r="E80" s="172" t="s">
        <v>208</v>
      </c>
      <c r="F80" s="172">
        <v>30.0</v>
      </c>
      <c r="G80" s="173">
        <v>252.0</v>
      </c>
      <c r="H80" s="212" t="s">
        <v>198</v>
      </c>
      <c r="I80" s="213"/>
      <c r="J80" s="172" t="s">
        <v>209</v>
      </c>
      <c r="K80" s="172">
        <v>31.0</v>
      </c>
      <c r="L80" s="173">
        <v>252.0</v>
      </c>
      <c r="M80" s="212" t="s">
        <v>198</v>
      </c>
      <c r="N80" s="213"/>
      <c r="O80" s="172" t="s">
        <v>210</v>
      </c>
      <c r="P80" s="172">
        <v>31.0</v>
      </c>
      <c r="Q80" s="173">
        <v>0.0</v>
      </c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</row>
    <row r="81">
      <c r="A81" s="101"/>
      <c r="B81" s="215"/>
      <c r="C81" s="216" t="s">
        <v>211</v>
      </c>
      <c r="D81" s="217"/>
      <c r="E81" s="218"/>
      <c r="F81" s="219" t="s">
        <v>212</v>
      </c>
      <c r="G81" s="83"/>
      <c r="H81" s="216" t="s">
        <v>213</v>
      </c>
      <c r="I81" s="217"/>
      <c r="J81" s="218"/>
      <c r="K81" s="220" t="s">
        <v>214</v>
      </c>
      <c r="L81" s="83"/>
      <c r="M81" s="216" t="s">
        <v>215</v>
      </c>
      <c r="N81" s="217"/>
      <c r="O81" s="218"/>
      <c r="P81" s="220" t="s">
        <v>216</v>
      </c>
      <c r="Q81" s="83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</row>
    <row r="82">
      <c r="A82" s="101"/>
      <c r="B82" s="221"/>
      <c r="C82" s="200"/>
      <c r="D82" s="77"/>
      <c r="E82" s="104"/>
      <c r="F82" s="202" t="s">
        <v>217</v>
      </c>
      <c r="G82" s="78"/>
      <c r="H82" s="222"/>
      <c r="I82" s="77"/>
      <c r="J82" s="104"/>
      <c r="K82" s="202" t="s">
        <v>218</v>
      </c>
      <c r="L82" s="78"/>
      <c r="M82" s="222"/>
      <c r="N82" s="77"/>
      <c r="O82" s="104"/>
      <c r="P82" s="222"/>
      <c r="Q82" s="78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</row>
    <row r="83">
      <c r="A83" s="101"/>
      <c r="B83" s="79"/>
      <c r="C83" s="79"/>
      <c r="E83" s="106"/>
      <c r="G83" s="80"/>
      <c r="J83" s="106"/>
      <c r="L83" s="80"/>
      <c r="O83" s="106"/>
      <c r="Q83" s="8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</row>
    <row r="84">
      <c r="A84" s="101"/>
      <c r="B84" s="79"/>
      <c r="C84" s="79"/>
      <c r="E84" s="106"/>
      <c r="G84" s="80"/>
      <c r="J84" s="106"/>
      <c r="L84" s="80"/>
      <c r="O84" s="106"/>
      <c r="Q84" s="8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</row>
    <row r="85">
      <c r="A85" s="108"/>
      <c r="B85" s="203" t="s">
        <v>60</v>
      </c>
      <c r="C85" s="79"/>
      <c r="E85" s="106"/>
      <c r="F85" s="110"/>
      <c r="G85" s="111"/>
      <c r="J85" s="106"/>
      <c r="K85" s="110"/>
      <c r="L85" s="111"/>
      <c r="O85" s="106"/>
      <c r="P85" s="110"/>
      <c r="Q85" s="111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</row>
    <row r="86">
      <c r="A86" s="108"/>
      <c r="B86" s="203" t="s">
        <v>61</v>
      </c>
      <c r="C86" s="79"/>
      <c r="E86" s="106"/>
      <c r="F86" s="204"/>
      <c r="G86" s="80"/>
      <c r="J86" s="106"/>
      <c r="K86" s="204"/>
      <c r="L86" s="80"/>
      <c r="O86" s="106"/>
      <c r="P86" s="223"/>
      <c r="Q86" s="138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</row>
    <row r="87">
      <c r="A87" s="108"/>
      <c r="B87" s="79"/>
      <c r="C87" s="81"/>
      <c r="D87" s="82"/>
      <c r="E87" s="54"/>
      <c r="F87" s="224"/>
      <c r="G87" s="83"/>
      <c r="H87" s="82"/>
      <c r="I87" s="82"/>
      <c r="J87" s="54"/>
      <c r="K87" s="205"/>
      <c r="L87" s="83"/>
      <c r="M87" s="82"/>
      <c r="N87" s="82"/>
      <c r="O87" s="54"/>
      <c r="P87" s="190"/>
      <c r="Q87" s="83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</row>
    <row r="88">
      <c r="A88" s="108"/>
      <c r="B88" s="206" t="s">
        <v>62</v>
      </c>
      <c r="C88" s="225">
        <v>34.0</v>
      </c>
      <c r="D88" s="226"/>
      <c r="E88" s="226" t="s">
        <v>63</v>
      </c>
      <c r="F88" s="226" t="s">
        <v>64</v>
      </c>
      <c r="G88" s="227" t="s">
        <v>65</v>
      </c>
      <c r="H88" s="225">
        <v>34.0</v>
      </c>
      <c r="I88" s="226"/>
      <c r="J88" s="226" t="s">
        <v>63</v>
      </c>
      <c r="K88" s="226" t="s">
        <v>64</v>
      </c>
      <c r="L88" s="227" t="s">
        <v>65</v>
      </c>
      <c r="M88" s="228"/>
      <c r="N88" s="229"/>
      <c r="O88" s="229"/>
      <c r="P88" s="229"/>
      <c r="Q88" s="23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</row>
    <row r="89">
      <c r="A89" s="108"/>
      <c r="B89" s="206" t="s">
        <v>66</v>
      </c>
      <c r="C89" s="209" t="s">
        <v>69</v>
      </c>
      <c r="D89" s="210"/>
      <c r="E89" s="207" t="s">
        <v>219</v>
      </c>
      <c r="F89" s="207">
        <v>31.0</v>
      </c>
      <c r="G89" s="208">
        <v>0.0</v>
      </c>
      <c r="H89" s="209" t="s">
        <v>128</v>
      </c>
      <c r="I89" s="210"/>
      <c r="J89" s="207" t="s">
        <v>220</v>
      </c>
      <c r="K89" s="207">
        <v>31.0</v>
      </c>
      <c r="L89" s="208">
        <v>6.0</v>
      </c>
      <c r="M89" s="231"/>
      <c r="N89" s="232"/>
      <c r="O89" s="232"/>
      <c r="P89" s="232"/>
      <c r="Q89" s="233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</row>
    <row r="90">
      <c r="A90" s="108"/>
      <c r="B90" s="206" t="s">
        <v>72</v>
      </c>
      <c r="C90" s="209" t="s">
        <v>221</v>
      </c>
      <c r="D90" s="210"/>
      <c r="E90" s="207" t="s">
        <v>192</v>
      </c>
      <c r="F90" s="207">
        <v>31.0</v>
      </c>
      <c r="G90" s="208">
        <v>0.0</v>
      </c>
      <c r="H90" s="209" t="s">
        <v>222</v>
      </c>
      <c r="I90" s="210"/>
      <c r="J90" s="207" t="s">
        <v>223</v>
      </c>
      <c r="K90" s="207">
        <v>31.0</v>
      </c>
      <c r="L90" s="208">
        <v>252.0</v>
      </c>
      <c r="M90" s="231"/>
      <c r="N90" s="232"/>
      <c r="O90" s="232"/>
      <c r="P90" s="232"/>
      <c r="Q90" s="233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</row>
    <row r="91">
      <c r="A91" s="108"/>
      <c r="B91" s="206" t="s">
        <v>79</v>
      </c>
      <c r="C91" s="209" t="s">
        <v>224</v>
      </c>
      <c r="D91" s="210" t="str">
        <f>IMAGE("https://play.pokemonshowdown.com/sprites/itemicons/occa-berry.png")</f>
        <v/>
      </c>
      <c r="E91" s="207" t="s">
        <v>225</v>
      </c>
      <c r="F91" s="207">
        <v>31.0</v>
      </c>
      <c r="G91" s="208">
        <v>0.0</v>
      </c>
      <c r="H91" s="234" t="s">
        <v>226</v>
      </c>
      <c r="I91" s="210"/>
      <c r="J91" s="207" t="s">
        <v>227</v>
      </c>
      <c r="K91" s="207">
        <v>31.0</v>
      </c>
      <c r="L91" s="208">
        <v>0.0</v>
      </c>
      <c r="M91" s="231"/>
      <c r="N91" s="232"/>
      <c r="O91" s="232"/>
      <c r="P91" s="232"/>
      <c r="Q91" s="233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</row>
    <row r="92">
      <c r="A92" s="108"/>
      <c r="B92" s="211" t="s">
        <v>85</v>
      </c>
      <c r="C92" s="212" t="s">
        <v>228</v>
      </c>
      <c r="D92" s="213"/>
      <c r="E92" s="172" t="s">
        <v>229</v>
      </c>
      <c r="F92" s="172">
        <v>31.0</v>
      </c>
      <c r="G92" s="173">
        <v>0.0</v>
      </c>
      <c r="H92" s="212" t="s">
        <v>230</v>
      </c>
      <c r="I92" s="213"/>
      <c r="J92" s="172" t="s">
        <v>231</v>
      </c>
      <c r="K92" s="172">
        <v>31.0</v>
      </c>
      <c r="L92" s="173">
        <v>0.0</v>
      </c>
      <c r="M92" s="215"/>
      <c r="N92" s="193"/>
      <c r="O92" s="193"/>
      <c r="P92" s="193"/>
      <c r="Q92" s="194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</row>
    <row r="93">
      <c r="A93" s="101"/>
      <c r="B93" s="215"/>
      <c r="C93" s="212" t="s">
        <v>200</v>
      </c>
      <c r="D93" s="213"/>
      <c r="E93" s="172" t="s">
        <v>232</v>
      </c>
      <c r="F93" s="172">
        <v>31.0</v>
      </c>
      <c r="G93" s="173">
        <v>0.0</v>
      </c>
      <c r="H93" s="212" t="s">
        <v>233</v>
      </c>
      <c r="I93" s="213"/>
      <c r="J93" s="172" t="s">
        <v>234</v>
      </c>
      <c r="K93" s="172">
        <v>31.0</v>
      </c>
      <c r="L93" s="173">
        <v>0.0</v>
      </c>
      <c r="M93" s="215"/>
      <c r="N93" s="193"/>
      <c r="O93" s="193"/>
      <c r="P93" s="193"/>
      <c r="Q93" s="194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</row>
    <row r="94">
      <c r="A94" s="101"/>
      <c r="B94" s="215"/>
      <c r="C94" s="212" t="s">
        <v>235</v>
      </c>
      <c r="D94" s="213"/>
      <c r="E94" s="172" t="s">
        <v>236</v>
      </c>
      <c r="F94" s="172">
        <v>31.0</v>
      </c>
      <c r="G94" s="173">
        <v>0.0</v>
      </c>
      <c r="H94" s="212" t="s">
        <v>237</v>
      </c>
      <c r="I94" s="213"/>
      <c r="J94" s="172" t="s">
        <v>238</v>
      </c>
      <c r="K94" s="172">
        <v>31.0</v>
      </c>
      <c r="L94" s="173">
        <v>252.0</v>
      </c>
      <c r="M94" s="215"/>
      <c r="N94" s="193"/>
      <c r="O94" s="193"/>
      <c r="P94" s="193"/>
      <c r="Q94" s="194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</row>
    <row r="95">
      <c r="A95" s="101"/>
      <c r="B95" s="215"/>
      <c r="C95" s="216" t="s">
        <v>239</v>
      </c>
      <c r="D95" s="217"/>
      <c r="E95" s="218"/>
      <c r="F95" s="220" t="s">
        <v>240</v>
      </c>
      <c r="G95" s="83"/>
      <c r="H95" s="216" t="s">
        <v>241</v>
      </c>
      <c r="I95" s="217"/>
      <c r="J95" s="218"/>
      <c r="K95" s="220" t="s">
        <v>242</v>
      </c>
      <c r="L95" s="83"/>
      <c r="M95" s="235"/>
      <c r="N95" s="218"/>
      <c r="O95" s="218"/>
      <c r="P95" s="218"/>
      <c r="Q95" s="83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</row>
    <row r="96">
      <c r="A96" s="153"/>
      <c r="B96" s="236" t="s">
        <v>243</v>
      </c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5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</row>
    <row r="97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</row>
    <row r="98">
      <c r="A98" s="101"/>
      <c r="B98" s="237"/>
      <c r="C98" s="238" t="s">
        <v>244</v>
      </c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8"/>
    </row>
    <row r="99">
      <c r="A99" s="101"/>
      <c r="B99" s="79"/>
      <c r="C99" s="81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3"/>
    </row>
    <row r="100">
      <c r="A100" s="101"/>
      <c r="B100" s="79"/>
      <c r="C100" s="237"/>
      <c r="D100" s="77"/>
      <c r="E100" s="104"/>
      <c r="F100" s="239" t="s">
        <v>245</v>
      </c>
      <c r="G100" s="78"/>
      <c r="H100" s="237"/>
      <c r="I100" s="77"/>
      <c r="J100" s="104"/>
      <c r="K100" s="239" t="s">
        <v>246</v>
      </c>
      <c r="L100" s="78"/>
      <c r="M100" s="237"/>
      <c r="N100" s="77"/>
      <c r="O100" s="104"/>
      <c r="P100" s="239" t="s">
        <v>247</v>
      </c>
      <c r="Q100" s="78"/>
    </row>
    <row r="101">
      <c r="A101" s="101"/>
      <c r="B101" s="79"/>
      <c r="C101" s="79"/>
      <c r="E101" s="106"/>
      <c r="G101" s="80"/>
      <c r="H101" s="79"/>
      <c r="J101" s="106"/>
      <c r="L101" s="80"/>
      <c r="M101" s="79"/>
      <c r="O101" s="106"/>
      <c r="Q101" s="80"/>
    </row>
    <row r="102">
      <c r="A102" s="101"/>
      <c r="B102" s="107"/>
      <c r="C102" s="79"/>
      <c r="E102" s="106"/>
      <c r="G102" s="80"/>
      <c r="H102" s="79"/>
      <c r="J102" s="106"/>
      <c r="L102" s="80"/>
      <c r="M102" s="79"/>
      <c r="O102" s="106"/>
      <c r="Q102" s="80"/>
    </row>
    <row r="103">
      <c r="A103" s="108"/>
      <c r="B103" s="240" t="s">
        <v>60</v>
      </c>
      <c r="C103" s="79"/>
      <c r="E103" s="106"/>
      <c r="F103" s="110"/>
      <c r="G103" s="111"/>
      <c r="H103" s="79"/>
      <c r="J103" s="106"/>
      <c r="K103" s="110"/>
      <c r="L103" s="111"/>
      <c r="M103" s="79"/>
      <c r="O103" s="106"/>
      <c r="P103" s="110"/>
      <c r="Q103" s="111"/>
    </row>
    <row r="104">
      <c r="A104" s="108"/>
      <c r="B104" s="240" t="s">
        <v>61</v>
      </c>
      <c r="C104" s="79"/>
      <c r="E104" s="106"/>
      <c r="F104" s="241"/>
      <c r="G104" s="140"/>
      <c r="H104" s="79"/>
      <c r="J104" s="106"/>
      <c r="K104" s="241"/>
      <c r="L104" s="140"/>
      <c r="M104" s="79"/>
      <c r="O104" s="106"/>
      <c r="P104" s="241"/>
      <c r="Q104" s="140"/>
    </row>
    <row r="105">
      <c r="A105" s="108"/>
      <c r="B105" s="79"/>
      <c r="C105" s="81"/>
      <c r="D105" s="82"/>
      <c r="E105" s="54"/>
      <c r="F105" s="242"/>
      <c r="G105" s="243"/>
      <c r="H105" s="81"/>
      <c r="I105" s="82"/>
      <c r="J105" s="54"/>
      <c r="K105" s="244"/>
      <c r="L105" s="243"/>
      <c r="M105" s="81"/>
      <c r="N105" s="82"/>
      <c r="O105" s="54"/>
      <c r="P105" s="244"/>
      <c r="Q105" s="243"/>
    </row>
    <row r="106">
      <c r="A106" s="108"/>
      <c r="B106" s="117" t="s">
        <v>62</v>
      </c>
      <c r="C106" s="245">
        <v>47.0</v>
      </c>
      <c r="D106" s="246"/>
      <c r="E106" s="119" t="s">
        <v>63</v>
      </c>
      <c r="F106" s="119" t="s">
        <v>64</v>
      </c>
      <c r="G106" s="120" t="s">
        <v>65</v>
      </c>
      <c r="H106" s="245">
        <v>47.0</v>
      </c>
      <c r="I106" s="246"/>
      <c r="J106" s="119" t="s">
        <v>63</v>
      </c>
      <c r="K106" s="119" t="s">
        <v>64</v>
      </c>
      <c r="L106" s="120" t="s">
        <v>65</v>
      </c>
      <c r="M106" s="245">
        <v>47.0</v>
      </c>
      <c r="N106" s="246"/>
      <c r="O106" s="119" t="s">
        <v>63</v>
      </c>
      <c r="P106" s="119" t="s">
        <v>64</v>
      </c>
      <c r="Q106" s="120" t="s">
        <v>65</v>
      </c>
    </row>
    <row r="107">
      <c r="A107" s="108"/>
      <c r="B107" s="117" t="s">
        <v>66</v>
      </c>
      <c r="C107" s="247" t="s">
        <v>126</v>
      </c>
      <c r="D107" s="248"/>
      <c r="E107" s="249" t="s">
        <v>248</v>
      </c>
      <c r="F107" s="123">
        <v>31.0</v>
      </c>
      <c r="G107" s="124">
        <v>6.0</v>
      </c>
      <c r="H107" s="247" t="s">
        <v>126</v>
      </c>
      <c r="I107" s="248"/>
      <c r="J107" s="249" t="s">
        <v>249</v>
      </c>
      <c r="K107" s="123">
        <v>31.0</v>
      </c>
      <c r="L107" s="250">
        <v>6.0</v>
      </c>
      <c r="M107" s="247" t="s">
        <v>69</v>
      </c>
      <c r="N107" s="248"/>
      <c r="O107" s="249" t="s">
        <v>161</v>
      </c>
      <c r="P107" s="123">
        <v>31.0</v>
      </c>
      <c r="Q107" s="250">
        <v>6.0</v>
      </c>
    </row>
    <row r="108">
      <c r="A108" s="108"/>
      <c r="B108" s="117" t="s">
        <v>72</v>
      </c>
      <c r="C108" s="247" t="s">
        <v>250</v>
      </c>
      <c r="D108" s="248"/>
      <c r="E108" s="249" t="s">
        <v>251</v>
      </c>
      <c r="F108" s="123">
        <v>31.0</v>
      </c>
      <c r="G108" s="124">
        <v>0.0</v>
      </c>
      <c r="H108" s="247" t="s">
        <v>252</v>
      </c>
      <c r="I108" s="248"/>
      <c r="J108" s="249" t="s">
        <v>253</v>
      </c>
      <c r="K108" s="123">
        <v>31.0</v>
      </c>
      <c r="L108" s="250">
        <v>0.0</v>
      </c>
      <c r="M108" s="247" t="s">
        <v>254</v>
      </c>
      <c r="N108" s="248"/>
      <c r="O108" s="249" t="s">
        <v>255</v>
      </c>
      <c r="P108" s="123">
        <v>31.0</v>
      </c>
      <c r="Q108" s="250">
        <v>0.0</v>
      </c>
    </row>
    <row r="109">
      <c r="A109" s="108"/>
      <c r="B109" s="117" t="s">
        <v>79</v>
      </c>
      <c r="C109" s="247" t="s">
        <v>256</v>
      </c>
      <c r="D109" s="248"/>
      <c r="E109" s="249" t="s">
        <v>257</v>
      </c>
      <c r="F109" s="123">
        <v>31.0</v>
      </c>
      <c r="G109" s="124">
        <v>0.0</v>
      </c>
      <c r="H109" s="247" t="s">
        <v>258</v>
      </c>
      <c r="I109" s="248"/>
      <c r="J109" s="249" t="s">
        <v>259</v>
      </c>
      <c r="K109" s="123">
        <v>31.0</v>
      </c>
      <c r="L109" s="250">
        <v>0.0</v>
      </c>
      <c r="M109" s="247" t="s">
        <v>260</v>
      </c>
      <c r="N109" s="248"/>
      <c r="O109" s="249" t="s">
        <v>140</v>
      </c>
      <c r="P109" s="123">
        <v>31.0</v>
      </c>
      <c r="Q109" s="250">
        <v>0.0</v>
      </c>
    </row>
    <row r="110">
      <c r="A110" s="108"/>
      <c r="B110" s="206" t="s">
        <v>85</v>
      </c>
      <c r="C110" s="251" t="s">
        <v>261</v>
      </c>
      <c r="D110" s="252"/>
      <c r="E110" s="253" t="s">
        <v>262</v>
      </c>
      <c r="F110" s="207">
        <v>31.0</v>
      </c>
      <c r="G110" s="208">
        <v>252.0</v>
      </c>
      <c r="H110" s="251" t="s">
        <v>263</v>
      </c>
      <c r="I110" s="252"/>
      <c r="J110" s="253" t="s">
        <v>264</v>
      </c>
      <c r="K110" s="207">
        <v>31.0</v>
      </c>
      <c r="L110" s="254">
        <v>252.0</v>
      </c>
      <c r="M110" s="251" t="s">
        <v>265</v>
      </c>
      <c r="N110" s="252"/>
      <c r="O110" s="253" t="s">
        <v>266</v>
      </c>
      <c r="P110" s="207">
        <v>31.0</v>
      </c>
      <c r="Q110" s="254">
        <v>252.0</v>
      </c>
    </row>
    <row r="111">
      <c r="A111" s="101"/>
      <c r="B111" s="231"/>
      <c r="C111" s="251" t="s">
        <v>235</v>
      </c>
      <c r="D111" s="252"/>
      <c r="E111" s="253" t="s">
        <v>267</v>
      </c>
      <c r="F111" s="207">
        <v>31.0</v>
      </c>
      <c r="G111" s="208">
        <v>0.0</v>
      </c>
      <c r="H111" s="251" t="s">
        <v>261</v>
      </c>
      <c r="I111" s="252"/>
      <c r="J111" s="255" t="s">
        <v>268</v>
      </c>
      <c r="K111" s="207">
        <v>31.0</v>
      </c>
      <c r="L111" s="208">
        <v>0.0</v>
      </c>
      <c r="M111" s="251" t="s">
        <v>261</v>
      </c>
      <c r="N111" s="252"/>
      <c r="O111" s="253" t="s">
        <v>97</v>
      </c>
      <c r="P111" s="207">
        <v>31.0</v>
      </c>
      <c r="Q111" s="254">
        <v>0.0</v>
      </c>
    </row>
    <row r="112">
      <c r="A112" s="101"/>
      <c r="B112" s="231"/>
      <c r="C112" s="256" t="s">
        <v>269</v>
      </c>
      <c r="D112" s="252"/>
      <c r="E112" s="253" t="s">
        <v>270</v>
      </c>
      <c r="F112" s="207">
        <v>31.0</v>
      </c>
      <c r="G112" s="208">
        <v>252.0</v>
      </c>
      <c r="H112" s="251" t="s">
        <v>271</v>
      </c>
      <c r="I112" s="252"/>
      <c r="J112" s="253" t="s">
        <v>272</v>
      </c>
      <c r="K112" s="253">
        <v>31.0</v>
      </c>
      <c r="L112" s="254">
        <v>252.0</v>
      </c>
      <c r="M112" s="251" t="s">
        <v>273</v>
      </c>
      <c r="N112" s="252"/>
      <c r="O112" s="253" t="s">
        <v>274</v>
      </c>
      <c r="P112" s="207">
        <v>31.0</v>
      </c>
      <c r="Q112" s="254">
        <v>252.0</v>
      </c>
    </row>
    <row r="113">
      <c r="A113" s="101"/>
      <c r="B113" s="231"/>
      <c r="C113" s="256" t="s">
        <v>275</v>
      </c>
      <c r="D113" s="252"/>
      <c r="E113" s="232"/>
      <c r="F113" s="257" t="s">
        <v>276</v>
      </c>
      <c r="G113" s="80"/>
      <c r="H113" s="256" t="s">
        <v>277</v>
      </c>
      <c r="I113" s="252"/>
      <c r="J113" s="232"/>
      <c r="K113" s="257" t="s">
        <v>278</v>
      </c>
      <c r="L113" s="80"/>
      <c r="M113" s="251" t="s">
        <v>279</v>
      </c>
      <c r="N113" s="252"/>
      <c r="O113" s="232"/>
      <c r="P113" s="257" t="s">
        <v>280</v>
      </c>
      <c r="Q113" s="80"/>
    </row>
    <row r="114">
      <c r="A114" s="101"/>
      <c r="B114" s="231"/>
      <c r="C114" s="258"/>
      <c r="D114" s="259"/>
      <c r="E114" s="260"/>
      <c r="F114" s="261"/>
      <c r="G114" s="83"/>
      <c r="H114" s="258"/>
      <c r="I114" s="259"/>
      <c r="J114" s="260"/>
      <c r="K114" s="261" t="s">
        <v>281</v>
      </c>
      <c r="L114" s="83"/>
      <c r="M114" s="258"/>
      <c r="N114" s="259"/>
      <c r="O114" s="260"/>
      <c r="P114" s="261" t="s">
        <v>282</v>
      </c>
      <c r="Q114" s="83"/>
    </row>
    <row r="115">
      <c r="A115" s="101"/>
      <c r="B115" s="262"/>
      <c r="C115" s="237"/>
      <c r="D115" s="77"/>
      <c r="E115" s="104"/>
      <c r="F115" s="239" t="s">
        <v>283</v>
      </c>
      <c r="G115" s="78"/>
      <c r="H115" s="237"/>
      <c r="I115" s="77"/>
      <c r="J115" s="104"/>
      <c r="K115" s="239" t="s">
        <v>284</v>
      </c>
      <c r="L115" s="78"/>
      <c r="M115" s="237"/>
      <c r="N115" s="77"/>
      <c r="O115" s="104"/>
      <c r="P115" s="239" t="s">
        <v>285</v>
      </c>
      <c r="Q115" s="78"/>
    </row>
    <row r="116">
      <c r="A116" s="101"/>
      <c r="B116" s="79"/>
      <c r="C116" s="79"/>
      <c r="E116" s="106"/>
      <c r="G116" s="80"/>
      <c r="H116" s="79"/>
      <c r="J116" s="106"/>
      <c r="L116" s="80"/>
      <c r="M116" s="79"/>
      <c r="O116" s="106"/>
      <c r="Q116" s="80"/>
    </row>
    <row r="117">
      <c r="A117" s="101"/>
      <c r="B117" s="79"/>
      <c r="C117" s="79"/>
      <c r="E117" s="106"/>
      <c r="G117" s="80"/>
      <c r="H117" s="79"/>
      <c r="J117" s="106"/>
      <c r="L117" s="80"/>
      <c r="M117" s="79"/>
      <c r="O117" s="106"/>
      <c r="Q117" s="80"/>
    </row>
    <row r="118">
      <c r="A118" s="108"/>
      <c r="B118" s="240" t="s">
        <v>60</v>
      </c>
      <c r="C118" s="79"/>
      <c r="E118" s="106"/>
      <c r="F118" s="110"/>
      <c r="G118" s="111"/>
      <c r="H118" s="79"/>
      <c r="J118" s="106"/>
      <c r="K118" s="110"/>
      <c r="L118" s="111"/>
      <c r="M118" s="79"/>
      <c r="O118" s="106"/>
      <c r="P118" s="110"/>
      <c r="Q118" s="111"/>
    </row>
    <row r="119">
      <c r="A119" s="108"/>
      <c r="B119" s="240" t="s">
        <v>61</v>
      </c>
      <c r="C119" s="79"/>
      <c r="E119" s="106"/>
      <c r="F119" s="241"/>
      <c r="G119" s="140"/>
      <c r="H119" s="79"/>
      <c r="J119" s="106"/>
      <c r="K119" s="241"/>
      <c r="L119" s="140"/>
      <c r="M119" s="79"/>
      <c r="O119" s="106"/>
      <c r="P119" s="241"/>
      <c r="Q119" s="140"/>
    </row>
    <row r="120">
      <c r="A120" s="108"/>
      <c r="B120" s="79"/>
      <c r="C120" s="81"/>
      <c r="D120" s="82"/>
      <c r="E120" s="54"/>
      <c r="F120" s="244"/>
      <c r="G120" s="243"/>
      <c r="H120" s="81"/>
      <c r="I120" s="82"/>
      <c r="J120" s="54"/>
      <c r="K120" s="244"/>
      <c r="L120" s="243"/>
      <c r="M120" s="81"/>
      <c r="N120" s="82"/>
      <c r="O120" s="54"/>
      <c r="P120" s="244"/>
      <c r="Q120" s="243"/>
    </row>
    <row r="121">
      <c r="A121" s="108"/>
      <c r="B121" s="117" t="s">
        <v>62</v>
      </c>
      <c r="C121" s="245">
        <v>47.0</v>
      </c>
      <c r="D121" s="246"/>
      <c r="E121" s="119" t="s">
        <v>63</v>
      </c>
      <c r="F121" s="119" t="s">
        <v>64</v>
      </c>
      <c r="G121" s="120" t="s">
        <v>65</v>
      </c>
      <c r="H121" s="245">
        <v>47.0</v>
      </c>
      <c r="I121" s="246"/>
      <c r="J121" s="119" t="s">
        <v>63</v>
      </c>
      <c r="K121" s="119" t="s">
        <v>64</v>
      </c>
      <c r="L121" s="120" t="s">
        <v>65</v>
      </c>
      <c r="M121" s="245">
        <v>47.0</v>
      </c>
      <c r="N121" s="246"/>
      <c r="O121" s="119" t="s">
        <v>63</v>
      </c>
      <c r="P121" s="119" t="s">
        <v>64</v>
      </c>
      <c r="Q121" s="120" t="s">
        <v>65</v>
      </c>
    </row>
    <row r="122">
      <c r="A122" s="108"/>
      <c r="B122" s="117" t="s">
        <v>66</v>
      </c>
      <c r="C122" s="247" t="s">
        <v>286</v>
      </c>
      <c r="D122" s="248"/>
      <c r="E122" s="249" t="s">
        <v>188</v>
      </c>
      <c r="F122" s="123">
        <v>31.0</v>
      </c>
      <c r="G122" s="124">
        <v>0.0</v>
      </c>
      <c r="H122" s="263" t="s">
        <v>67</v>
      </c>
      <c r="I122" s="248"/>
      <c r="J122" s="264" t="s">
        <v>287</v>
      </c>
      <c r="K122" s="123">
        <v>31.0</v>
      </c>
      <c r="L122" s="124">
        <v>252.0</v>
      </c>
      <c r="M122" s="263" t="s">
        <v>128</v>
      </c>
      <c r="N122" s="248"/>
      <c r="O122" s="249" t="s">
        <v>288</v>
      </c>
      <c r="P122" s="123">
        <v>31.0</v>
      </c>
      <c r="Q122" s="250">
        <v>6.0</v>
      </c>
    </row>
    <row r="123">
      <c r="A123" s="108"/>
      <c r="B123" s="117" t="s">
        <v>72</v>
      </c>
      <c r="C123" s="247" t="s">
        <v>221</v>
      </c>
      <c r="D123" s="248"/>
      <c r="E123" s="249" t="s">
        <v>289</v>
      </c>
      <c r="F123" s="123">
        <v>31.0</v>
      </c>
      <c r="G123" s="250">
        <v>0.0</v>
      </c>
      <c r="H123" s="263" t="s">
        <v>290</v>
      </c>
      <c r="I123" s="248"/>
      <c r="J123" s="264" t="s">
        <v>291</v>
      </c>
      <c r="K123" s="249">
        <v>31.0</v>
      </c>
      <c r="L123" s="250">
        <v>6.0</v>
      </c>
      <c r="M123" s="263" t="s">
        <v>163</v>
      </c>
      <c r="N123" s="248"/>
      <c r="O123" s="249" t="s">
        <v>292</v>
      </c>
      <c r="P123" s="123">
        <v>31.0</v>
      </c>
      <c r="Q123" s="250">
        <v>252.0</v>
      </c>
    </row>
    <row r="124">
      <c r="A124" s="108"/>
      <c r="B124" s="117" t="s">
        <v>79</v>
      </c>
      <c r="C124" s="247" t="s">
        <v>293</v>
      </c>
      <c r="D124" s="248"/>
      <c r="E124" s="249" t="s">
        <v>294</v>
      </c>
      <c r="F124" s="123">
        <v>31.0</v>
      </c>
      <c r="G124" s="124">
        <v>252.0</v>
      </c>
      <c r="H124" s="263" t="s">
        <v>295</v>
      </c>
      <c r="I124" s="248"/>
      <c r="J124" s="264" t="s">
        <v>296</v>
      </c>
      <c r="K124" s="123">
        <v>31.0</v>
      </c>
      <c r="L124" s="124">
        <v>0.0</v>
      </c>
      <c r="M124" s="263" t="s">
        <v>297</v>
      </c>
      <c r="N124" s="248"/>
      <c r="O124" s="264" t="s">
        <v>298</v>
      </c>
      <c r="P124" s="123">
        <v>31.0</v>
      </c>
      <c r="Q124" s="124">
        <v>0.0</v>
      </c>
    </row>
    <row r="125">
      <c r="A125" s="108"/>
      <c r="B125" s="206" t="s">
        <v>85</v>
      </c>
      <c r="C125" s="251" t="s">
        <v>299</v>
      </c>
      <c r="D125" s="252"/>
      <c r="E125" s="253" t="s">
        <v>201</v>
      </c>
      <c r="F125" s="207">
        <v>31.0</v>
      </c>
      <c r="G125" s="254">
        <v>252.0</v>
      </c>
      <c r="H125" s="256" t="s">
        <v>300</v>
      </c>
      <c r="I125" s="252"/>
      <c r="J125" s="255" t="s">
        <v>142</v>
      </c>
      <c r="K125" s="253">
        <v>31.0</v>
      </c>
      <c r="L125" s="254">
        <v>252.0</v>
      </c>
      <c r="M125" s="256" t="s">
        <v>173</v>
      </c>
      <c r="N125" s="252"/>
      <c r="O125" s="253" t="s">
        <v>301</v>
      </c>
      <c r="P125" s="207">
        <v>31.0</v>
      </c>
      <c r="Q125" s="208">
        <v>0.0</v>
      </c>
    </row>
    <row r="126">
      <c r="A126" s="101"/>
      <c r="B126" s="231"/>
      <c r="C126" s="256" t="s">
        <v>302</v>
      </c>
      <c r="D126" s="252"/>
      <c r="E126" s="253" t="s">
        <v>303</v>
      </c>
      <c r="F126" s="207">
        <v>31.0</v>
      </c>
      <c r="G126" s="208">
        <v>6.0</v>
      </c>
      <c r="H126" s="256" t="s">
        <v>304</v>
      </c>
      <c r="I126" s="252"/>
      <c r="J126" s="255" t="s">
        <v>305</v>
      </c>
      <c r="K126" s="207">
        <v>31.0</v>
      </c>
      <c r="L126" s="208">
        <v>0.0</v>
      </c>
      <c r="M126" s="256" t="s">
        <v>306</v>
      </c>
      <c r="N126" s="252"/>
      <c r="O126" s="255" t="s">
        <v>307</v>
      </c>
      <c r="P126" s="207">
        <v>31.0</v>
      </c>
      <c r="Q126" s="208">
        <v>0.0</v>
      </c>
    </row>
    <row r="127">
      <c r="A127" s="101"/>
      <c r="B127" s="231"/>
      <c r="C127" s="256" t="s">
        <v>119</v>
      </c>
      <c r="D127" s="252"/>
      <c r="E127" s="253" t="s">
        <v>308</v>
      </c>
      <c r="F127" s="207">
        <v>31.0</v>
      </c>
      <c r="G127" s="208">
        <v>0.0</v>
      </c>
      <c r="H127" s="256" t="s">
        <v>309</v>
      </c>
      <c r="I127" s="252"/>
      <c r="J127" s="255" t="s">
        <v>310</v>
      </c>
      <c r="K127" s="207">
        <v>31.0</v>
      </c>
      <c r="L127" s="208">
        <v>0.0</v>
      </c>
      <c r="M127" s="256" t="s">
        <v>179</v>
      </c>
      <c r="N127" s="252"/>
      <c r="O127" s="255" t="s">
        <v>311</v>
      </c>
      <c r="P127" s="207">
        <v>31.0</v>
      </c>
      <c r="Q127" s="254">
        <v>252.0</v>
      </c>
    </row>
    <row r="128">
      <c r="A128" s="101"/>
      <c r="B128" s="231"/>
      <c r="C128" s="265" t="s">
        <v>207</v>
      </c>
      <c r="D128" s="266"/>
      <c r="E128" s="260"/>
      <c r="F128" s="267" t="s">
        <v>312</v>
      </c>
      <c r="G128" s="83"/>
      <c r="H128" s="265" t="s">
        <v>177</v>
      </c>
      <c r="I128" s="266"/>
      <c r="J128" s="260"/>
      <c r="K128" s="261" t="s">
        <v>313</v>
      </c>
      <c r="L128" s="83"/>
      <c r="M128" s="265" t="s">
        <v>177</v>
      </c>
      <c r="N128" s="266"/>
      <c r="O128" s="260"/>
      <c r="P128" s="261" t="s">
        <v>314</v>
      </c>
      <c r="Q128" s="83"/>
    </row>
    <row r="129">
      <c r="A129" s="153"/>
      <c r="B129" s="268" t="s">
        <v>315</v>
      </c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5"/>
    </row>
    <row r="130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</row>
    <row r="131">
      <c r="A131" s="101"/>
      <c r="B131" s="269"/>
      <c r="C131" s="270" t="s">
        <v>316</v>
      </c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8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</row>
    <row r="132">
      <c r="A132" s="101"/>
      <c r="B132" s="79"/>
      <c r="C132" s="81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3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</row>
    <row r="133">
      <c r="A133" s="101"/>
      <c r="B133" s="79"/>
      <c r="C133" s="269"/>
      <c r="D133" s="77"/>
      <c r="E133" s="104"/>
      <c r="F133" s="271" t="s">
        <v>317</v>
      </c>
      <c r="G133" s="78"/>
      <c r="H133" s="269"/>
      <c r="I133" s="77"/>
      <c r="J133" s="104"/>
      <c r="K133" s="271" t="s">
        <v>318</v>
      </c>
      <c r="L133" s="78"/>
      <c r="M133" s="269"/>
      <c r="N133" s="77"/>
      <c r="O133" s="104"/>
      <c r="P133" s="271" t="s">
        <v>319</v>
      </c>
      <c r="Q133" s="78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</row>
    <row r="134">
      <c r="A134" s="101"/>
      <c r="B134" s="79"/>
      <c r="C134" s="79"/>
      <c r="E134" s="106"/>
      <c r="G134" s="80"/>
      <c r="H134" s="79"/>
      <c r="J134" s="106"/>
      <c r="L134" s="80"/>
      <c r="M134" s="79"/>
      <c r="O134" s="106"/>
      <c r="Q134" s="8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</row>
    <row r="135">
      <c r="A135" s="101"/>
      <c r="B135" s="107"/>
      <c r="C135" s="79"/>
      <c r="E135" s="106"/>
      <c r="G135" s="80"/>
      <c r="H135" s="79"/>
      <c r="J135" s="106"/>
      <c r="L135" s="80"/>
      <c r="M135" s="79"/>
      <c r="O135" s="106"/>
      <c r="Q135" s="8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</row>
    <row r="136">
      <c r="A136" s="108"/>
      <c r="B136" s="272" t="s">
        <v>60</v>
      </c>
      <c r="C136" s="79"/>
      <c r="E136" s="106"/>
      <c r="F136" s="110"/>
      <c r="G136" s="111"/>
      <c r="H136" s="79"/>
      <c r="J136" s="106"/>
      <c r="K136" s="110"/>
      <c r="L136" s="111"/>
      <c r="M136" s="79"/>
      <c r="O136" s="106"/>
      <c r="P136" s="110"/>
      <c r="Q136" s="111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</row>
    <row r="137">
      <c r="A137" s="108"/>
      <c r="B137" s="272" t="s">
        <v>61</v>
      </c>
      <c r="C137" s="79"/>
      <c r="E137" s="106"/>
      <c r="F137" s="273"/>
      <c r="G137" s="80"/>
      <c r="H137" s="79"/>
      <c r="J137" s="106"/>
      <c r="K137" s="274"/>
      <c r="L137" s="80"/>
      <c r="M137" s="79"/>
      <c r="O137" s="106"/>
      <c r="P137" s="273"/>
      <c r="Q137" s="8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</row>
    <row r="138">
      <c r="A138" s="108"/>
      <c r="B138" s="79"/>
      <c r="C138" s="81"/>
      <c r="D138" s="82"/>
      <c r="E138" s="54"/>
      <c r="F138" s="275"/>
      <c r="G138" s="83"/>
      <c r="H138" s="81"/>
      <c r="I138" s="82"/>
      <c r="J138" s="54"/>
      <c r="K138" s="275"/>
      <c r="L138" s="83"/>
      <c r="M138" s="81"/>
      <c r="N138" s="82"/>
      <c r="O138" s="54"/>
      <c r="P138" s="275"/>
      <c r="Q138" s="83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</row>
    <row r="139">
      <c r="A139" s="108"/>
      <c r="B139" s="276" t="s">
        <v>62</v>
      </c>
      <c r="C139" s="277">
        <v>59.0</v>
      </c>
      <c r="D139" s="278"/>
      <c r="E139" s="278" t="s">
        <v>63</v>
      </c>
      <c r="F139" s="278" t="s">
        <v>64</v>
      </c>
      <c r="G139" s="279" t="s">
        <v>65</v>
      </c>
      <c r="H139" s="277">
        <v>59.0</v>
      </c>
      <c r="I139" s="278"/>
      <c r="J139" s="278" t="s">
        <v>63</v>
      </c>
      <c r="K139" s="278" t="s">
        <v>64</v>
      </c>
      <c r="L139" s="279" t="s">
        <v>65</v>
      </c>
      <c r="M139" s="277">
        <v>59.0</v>
      </c>
      <c r="N139" s="278"/>
      <c r="O139" s="278" t="s">
        <v>63</v>
      </c>
      <c r="P139" s="278" t="s">
        <v>64</v>
      </c>
      <c r="Q139" s="279" t="s">
        <v>65</v>
      </c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</row>
    <row r="140">
      <c r="A140" s="108"/>
      <c r="B140" s="276" t="s">
        <v>66</v>
      </c>
      <c r="C140" s="280" t="s">
        <v>126</v>
      </c>
      <c r="D140" s="281"/>
      <c r="E140" s="282" t="s">
        <v>70</v>
      </c>
      <c r="F140" s="282">
        <v>31.0</v>
      </c>
      <c r="G140" s="283">
        <v>6.0</v>
      </c>
      <c r="H140" s="280" t="s">
        <v>128</v>
      </c>
      <c r="I140" s="281"/>
      <c r="J140" s="282" t="s">
        <v>320</v>
      </c>
      <c r="K140" s="282">
        <v>31.0</v>
      </c>
      <c r="L140" s="283">
        <v>6.0</v>
      </c>
      <c r="M140" s="280" t="s">
        <v>69</v>
      </c>
      <c r="N140" s="281"/>
      <c r="O140" s="282" t="s">
        <v>321</v>
      </c>
      <c r="P140" s="282">
        <v>31.0</v>
      </c>
      <c r="Q140" s="283">
        <v>6.0</v>
      </c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</row>
    <row r="141">
      <c r="A141" s="108"/>
      <c r="B141" s="276" t="s">
        <v>72</v>
      </c>
      <c r="C141" s="280" t="s">
        <v>322</v>
      </c>
      <c r="D141" s="281"/>
      <c r="E141" s="282" t="s">
        <v>323</v>
      </c>
      <c r="F141" s="282">
        <v>31.0</v>
      </c>
      <c r="G141" s="283">
        <v>0.0</v>
      </c>
      <c r="H141" s="280" t="s">
        <v>324</v>
      </c>
      <c r="I141" s="281"/>
      <c r="J141" s="282" t="s">
        <v>223</v>
      </c>
      <c r="K141" s="282">
        <v>31.0</v>
      </c>
      <c r="L141" s="283">
        <v>252.0</v>
      </c>
      <c r="M141" s="280" t="s">
        <v>325</v>
      </c>
      <c r="N141" s="281"/>
      <c r="O141" s="282" t="s">
        <v>192</v>
      </c>
      <c r="P141" s="282">
        <v>30.0</v>
      </c>
      <c r="Q141" s="283">
        <v>0.0</v>
      </c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</row>
    <row r="142">
      <c r="A142" s="108"/>
      <c r="B142" s="276" t="s">
        <v>79</v>
      </c>
      <c r="C142" s="280" t="s">
        <v>326</v>
      </c>
      <c r="D142" s="281" t="str">
        <f>IMAGE("https://play.pokemonshowdown.com/sprites/itemicons/focus-sash.png")</f>
        <v/>
      </c>
      <c r="E142" s="282" t="s">
        <v>170</v>
      </c>
      <c r="F142" s="282">
        <v>31.0</v>
      </c>
      <c r="G142" s="283">
        <v>0.0</v>
      </c>
      <c r="H142" s="280" t="s">
        <v>327</v>
      </c>
      <c r="I142" s="281"/>
      <c r="J142" s="282" t="s">
        <v>225</v>
      </c>
      <c r="K142" s="282">
        <v>31.0</v>
      </c>
      <c r="L142" s="283">
        <v>0.0</v>
      </c>
      <c r="M142" s="280" t="s">
        <v>328</v>
      </c>
      <c r="N142" s="281" t="str">
        <f>IMAGE("https://play.pokemonshowdown.com/sprites/itemicons/expert-belt.png")</f>
        <v/>
      </c>
      <c r="O142" s="282" t="s">
        <v>138</v>
      </c>
      <c r="P142" s="282">
        <v>30.0</v>
      </c>
      <c r="Q142" s="283">
        <v>0.0</v>
      </c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</row>
    <row r="143">
      <c r="A143" s="108"/>
      <c r="B143" s="284" t="s">
        <v>85</v>
      </c>
      <c r="C143" s="285" t="s">
        <v>329</v>
      </c>
      <c r="D143" s="286"/>
      <c r="E143" s="287" t="s">
        <v>264</v>
      </c>
      <c r="F143" s="287">
        <v>31.0</v>
      </c>
      <c r="G143" s="288">
        <v>252.0</v>
      </c>
      <c r="H143" s="285" t="s">
        <v>306</v>
      </c>
      <c r="I143" s="286"/>
      <c r="J143" s="287" t="s">
        <v>203</v>
      </c>
      <c r="K143" s="287">
        <v>31.0</v>
      </c>
      <c r="L143" s="288">
        <v>0.0</v>
      </c>
      <c r="M143" s="285" t="s">
        <v>330</v>
      </c>
      <c r="N143" s="286"/>
      <c r="O143" s="287" t="s">
        <v>331</v>
      </c>
      <c r="P143" s="287">
        <v>31.0</v>
      </c>
      <c r="Q143" s="288">
        <v>252.0</v>
      </c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</row>
    <row r="144">
      <c r="A144" s="101"/>
      <c r="B144" s="289"/>
      <c r="C144" s="285" t="s">
        <v>332</v>
      </c>
      <c r="D144" s="286"/>
      <c r="E144" s="287" t="s">
        <v>174</v>
      </c>
      <c r="F144" s="287">
        <v>31.0</v>
      </c>
      <c r="G144" s="288">
        <v>0.0</v>
      </c>
      <c r="H144" s="285" t="s">
        <v>333</v>
      </c>
      <c r="I144" s="286"/>
      <c r="J144" s="287" t="s">
        <v>174</v>
      </c>
      <c r="K144" s="287">
        <v>31.0</v>
      </c>
      <c r="L144" s="288">
        <v>0.0</v>
      </c>
      <c r="M144" s="285" t="s">
        <v>334</v>
      </c>
      <c r="N144" s="286"/>
      <c r="O144" s="287" t="s">
        <v>97</v>
      </c>
      <c r="P144" s="287">
        <v>31.0</v>
      </c>
      <c r="Q144" s="288">
        <v>0.0</v>
      </c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</row>
    <row r="145">
      <c r="A145" s="101"/>
      <c r="B145" s="289"/>
      <c r="C145" s="285" t="s">
        <v>335</v>
      </c>
      <c r="D145" s="286"/>
      <c r="E145" s="287" t="s">
        <v>153</v>
      </c>
      <c r="F145" s="287">
        <v>31.0</v>
      </c>
      <c r="G145" s="288">
        <v>252.0</v>
      </c>
      <c r="H145" s="285" t="s">
        <v>336</v>
      </c>
      <c r="I145" s="286"/>
      <c r="J145" s="287" t="s">
        <v>337</v>
      </c>
      <c r="K145" s="287">
        <v>31.0</v>
      </c>
      <c r="L145" s="288">
        <v>252.0</v>
      </c>
      <c r="M145" s="285" t="s">
        <v>335</v>
      </c>
      <c r="N145" s="286"/>
      <c r="O145" s="287" t="s">
        <v>338</v>
      </c>
      <c r="P145" s="287">
        <v>31.0</v>
      </c>
      <c r="Q145" s="288">
        <v>252.0</v>
      </c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</row>
    <row r="146">
      <c r="A146" s="101"/>
      <c r="B146" s="289"/>
      <c r="C146" s="290" t="s">
        <v>339</v>
      </c>
      <c r="D146" s="291"/>
      <c r="E146" s="292"/>
      <c r="F146" s="293" t="s">
        <v>340</v>
      </c>
      <c r="G146" s="83"/>
      <c r="H146" s="290" t="s">
        <v>179</v>
      </c>
      <c r="I146" s="291"/>
      <c r="J146" s="292"/>
      <c r="K146" s="293" t="s">
        <v>341</v>
      </c>
      <c r="L146" s="83"/>
      <c r="M146" s="294" t="s">
        <v>207</v>
      </c>
      <c r="N146" s="291"/>
      <c r="O146" s="292"/>
      <c r="P146" s="293" t="s">
        <v>342</v>
      </c>
      <c r="Q146" s="83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</row>
    <row r="147">
      <c r="A147" s="101"/>
      <c r="B147" s="295"/>
      <c r="C147" s="269"/>
      <c r="D147" s="77"/>
      <c r="E147" s="104"/>
      <c r="F147" s="271" t="s">
        <v>343</v>
      </c>
      <c r="G147" s="78"/>
      <c r="H147" s="269"/>
      <c r="I147" s="77"/>
      <c r="J147" s="104"/>
      <c r="K147" s="271" t="s">
        <v>344</v>
      </c>
      <c r="L147" s="78"/>
      <c r="M147" s="269"/>
      <c r="N147" s="77"/>
      <c r="O147" s="104"/>
      <c r="P147" s="271" t="s">
        <v>345</v>
      </c>
      <c r="Q147" s="78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</row>
    <row r="148">
      <c r="A148" s="101"/>
      <c r="B148" s="79"/>
      <c r="C148" s="79"/>
      <c r="E148" s="106"/>
      <c r="G148" s="80"/>
      <c r="H148" s="79"/>
      <c r="J148" s="106"/>
      <c r="L148" s="80"/>
      <c r="M148" s="79"/>
      <c r="O148" s="106"/>
      <c r="Q148" s="8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</row>
    <row r="149">
      <c r="A149" s="101"/>
      <c r="B149" s="79"/>
      <c r="C149" s="79"/>
      <c r="E149" s="106"/>
      <c r="G149" s="80"/>
      <c r="H149" s="79"/>
      <c r="J149" s="106"/>
      <c r="L149" s="80"/>
      <c r="M149" s="79"/>
      <c r="O149" s="106"/>
      <c r="Q149" s="8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</row>
    <row r="150">
      <c r="A150" s="108"/>
      <c r="B150" s="272" t="s">
        <v>60</v>
      </c>
      <c r="C150" s="79"/>
      <c r="E150" s="106"/>
      <c r="F150" s="110"/>
      <c r="G150" s="111"/>
      <c r="H150" s="79"/>
      <c r="J150" s="106"/>
      <c r="K150" s="110"/>
      <c r="L150" s="111"/>
      <c r="M150" s="79"/>
      <c r="O150" s="106"/>
      <c r="P150" s="110"/>
      <c r="Q150" s="111"/>
      <c r="R150" s="100"/>
      <c r="S150" s="101"/>
      <c r="V150" s="296"/>
      <c r="X150" s="100"/>
      <c r="Y150" s="100"/>
      <c r="Z150" s="100"/>
      <c r="AA150" s="100"/>
      <c r="AB150" s="100"/>
      <c r="AC150" s="100"/>
      <c r="AD150" s="100"/>
    </row>
    <row r="151">
      <c r="A151" s="108"/>
      <c r="B151" s="272" t="s">
        <v>61</v>
      </c>
      <c r="C151" s="79"/>
      <c r="E151" s="106"/>
      <c r="F151" s="273"/>
      <c r="G151" s="80"/>
      <c r="H151" s="79"/>
      <c r="J151" s="106"/>
      <c r="K151" s="297"/>
      <c r="L151" s="138"/>
      <c r="M151" s="79"/>
      <c r="O151" s="106"/>
      <c r="P151" s="273"/>
      <c r="Q151" s="80"/>
      <c r="R151" s="100"/>
      <c r="X151" s="101"/>
      <c r="AA151" s="296"/>
      <c r="AC151" s="100"/>
      <c r="AD151" s="100"/>
    </row>
    <row r="152">
      <c r="A152" s="108"/>
      <c r="B152" s="79"/>
      <c r="C152" s="81"/>
      <c r="D152" s="82"/>
      <c r="E152" s="54"/>
      <c r="F152" s="275"/>
      <c r="G152" s="83"/>
      <c r="H152" s="81"/>
      <c r="I152" s="82"/>
      <c r="J152" s="54"/>
      <c r="K152" s="298"/>
      <c r="L152" s="83"/>
      <c r="M152" s="81"/>
      <c r="N152" s="82"/>
      <c r="O152" s="54"/>
      <c r="P152" s="275"/>
      <c r="Q152" s="83"/>
      <c r="R152" s="100"/>
      <c r="AC152" s="100"/>
      <c r="AD152" s="100"/>
    </row>
    <row r="153">
      <c r="A153" s="108"/>
      <c r="B153" s="276" t="s">
        <v>62</v>
      </c>
      <c r="C153" s="277">
        <v>59.0</v>
      </c>
      <c r="D153" s="278"/>
      <c r="E153" s="278" t="s">
        <v>63</v>
      </c>
      <c r="F153" s="278" t="s">
        <v>64</v>
      </c>
      <c r="G153" s="279" t="s">
        <v>65</v>
      </c>
      <c r="H153" s="277">
        <v>59.0</v>
      </c>
      <c r="I153" s="278"/>
      <c r="J153" s="278" t="s">
        <v>63</v>
      </c>
      <c r="K153" s="299" t="s">
        <v>64</v>
      </c>
      <c r="L153" s="300" t="s">
        <v>65</v>
      </c>
      <c r="M153" s="277">
        <v>59.0</v>
      </c>
      <c r="N153" s="278"/>
      <c r="O153" s="278" t="s">
        <v>63</v>
      </c>
      <c r="P153" s="278" t="s">
        <v>64</v>
      </c>
      <c r="Q153" s="279" t="s">
        <v>65</v>
      </c>
      <c r="R153" s="100"/>
      <c r="AC153" s="100"/>
      <c r="AD153" s="100"/>
    </row>
    <row r="154">
      <c r="A154" s="108"/>
      <c r="B154" s="276" t="s">
        <v>66</v>
      </c>
      <c r="C154" s="280" t="s">
        <v>128</v>
      </c>
      <c r="D154" s="281"/>
      <c r="E154" s="282" t="s">
        <v>187</v>
      </c>
      <c r="F154" s="282">
        <v>31.0</v>
      </c>
      <c r="G154" s="283">
        <v>6.0</v>
      </c>
      <c r="H154" s="280" t="s">
        <v>128</v>
      </c>
      <c r="I154" s="281"/>
      <c r="J154" s="282" t="s">
        <v>346</v>
      </c>
      <c r="K154" s="282">
        <v>31.0</v>
      </c>
      <c r="L154" s="283">
        <v>6.0</v>
      </c>
      <c r="M154" s="280" t="s">
        <v>128</v>
      </c>
      <c r="N154" s="281"/>
      <c r="O154" s="282" t="s">
        <v>347</v>
      </c>
      <c r="P154" s="282">
        <v>31.0</v>
      </c>
      <c r="Q154" s="283">
        <v>6.0</v>
      </c>
      <c r="R154" s="100"/>
      <c r="V154" s="301"/>
      <c r="AC154" s="100"/>
      <c r="AD154" s="100"/>
    </row>
    <row r="155">
      <c r="A155" s="108"/>
      <c r="B155" s="276" t="s">
        <v>72</v>
      </c>
      <c r="C155" s="280" t="s">
        <v>348</v>
      </c>
      <c r="D155" s="281"/>
      <c r="E155" s="282" t="s">
        <v>349</v>
      </c>
      <c r="F155" s="282">
        <v>31.0</v>
      </c>
      <c r="G155" s="283">
        <v>252.0</v>
      </c>
      <c r="H155" s="280" t="s">
        <v>350</v>
      </c>
      <c r="I155" s="281"/>
      <c r="J155" s="282" t="s">
        <v>351</v>
      </c>
      <c r="K155" s="282">
        <v>31.0</v>
      </c>
      <c r="L155" s="283">
        <v>252.0</v>
      </c>
      <c r="M155" s="302" t="s">
        <v>352</v>
      </c>
      <c r="N155" s="281"/>
      <c r="O155" s="282" t="s">
        <v>353</v>
      </c>
      <c r="P155" s="282">
        <v>31.0</v>
      </c>
      <c r="Q155" s="283">
        <v>252.0</v>
      </c>
      <c r="R155" s="100"/>
      <c r="V155" s="303"/>
      <c r="AA155" s="301"/>
      <c r="AC155" s="100"/>
      <c r="AD155" s="100"/>
    </row>
    <row r="156">
      <c r="A156" s="108"/>
      <c r="B156" s="276" t="s">
        <v>79</v>
      </c>
      <c r="C156" s="280" t="s">
        <v>354</v>
      </c>
      <c r="D156" s="281" t="str">
        <f>IMAGE("https://play.pokemonshowdown.com/sprites/itemicons/sitrus-berry.png")</f>
        <v/>
      </c>
      <c r="E156" s="282" t="s">
        <v>140</v>
      </c>
      <c r="F156" s="282">
        <v>31.0</v>
      </c>
      <c r="G156" s="283">
        <v>0.0</v>
      </c>
      <c r="H156" s="302" t="s">
        <v>355</v>
      </c>
      <c r="I156" s="281"/>
      <c r="J156" s="282" t="s">
        <v>296</v>
      </c>
      <c r="K156" s="282">
        <v>31.0</v>
      </c>
      <c r="L156" s="283">
        <v>0.0</v>
      </c>
      <c r="M156" s="302" t="s">
        <v>260</v>
      </c>
      <c r="N156" s="281"/>
      <c r="O156" s="282" t="s">
        <v>356</v>
      </c>
      <c r="P156" s="282">
        <v>31.0</v>
      </c>
      <c r="Q156" s="283">
        <v>0.0</v>
      </c>
      <c r="R156" s="100"/>
      <c r="S156" s="108"/>
      <c r="T156" s="108"/>
      <c r="U156" s="108"/>
      <c r="V156" s="108"/>
      <c r="W156" s="108"/>
      <c r="AA156" s="301"/>
      <c r="AC156" s="100"/>
      <c r="AD156" s="100"/>
    </row>
    <row r="157">
      <c r="A157" s="108"/>
      <c r="B157" s="284" t="s">
        <v>85</v>
      </c>
      <c r="C157" s="285" t="s">
        <v>357</v>
      </c>
      <c r="D157" s="286"/>
      <c r="E157" s="287" t="s">
        <v>358</v>
      </c>
      <c r="F157" s="287">
        <v>31.0</v>
      </c>
      <c r="G157" s="288">
        <v>0.0</v>
      </c>
      <c r="H157" s="285" t="s">
        <v>359</v>
      </c>
      <c r="I157" s="286"/>
      <c r="J157" s="304" t="s">
        <v>360</v>
      </c>
      <c r="K157" s="287">
        <v>31.0</v>
      </c>
      <c r="L157" s="288">
        <v>0.0</v>
      </c>
      <c r="M157" s="285" t="s">
        <v>361</v>
      </c>
      <c r="N157" s="286"/>
      <c r="O157" s="287" t="s">
        <v>362</v>
      </c>
      <c r="P157" s="287">
        <v>31.0</v>
      </c>
      <c r="Q157" s="288">
        <v>0.0</v>
      </c>
      <c r="R157" s="100"/>
      <c r="S157" s="305"/>
      <c r="T157" s="305"/>
      <c r="U157" s="108"/>
      <c r="V157" s="108"/>
      <c r="W157" s="108"/>
      <c r="X157" s="108"/>
      <c r="Y157" s="108"/>
      <c r="Z157" s="108"/>
      <c r="AA157" s="108"/>
      <c r="AB157" s="108"/>
      <c r="AC157" s="100"/>
      <c r="AD157" s="100"/>
    </row>
    <row r="158">
      <c r="A158" s="101"/>
      <c r="B158" s="289"/>
      <c r="C158" s="285" t="s">
        <v>363</v>
      </c>
      <c r="D158" s="286"/>
      <c r="E158" s="287" t="s">
        <v>97</v>
      </c>
      <c r="F158" s="287">
        <v>31.0</v>
      </c>
      <c r="G158" s="288">
        <v>0.0</v>
      </c>
      <c r="H158" s="285" t="s">
        <v>364</v>
      </c>
      <c r="I158" s="286"/>
      <c r="J158" s="304" t="s">
        <v>232</v>
      </c>
      <c r="K158" s="287">
        <v>31.0</v>
      </c>
      <c r="L158" s="288">
        <v>0.0</v>
      </c>
      <c r="M158" s="285" t="s">
        <v>179</v>
      </c>
      <c r="N158" s="286"/>
      <c r="O158" s="287" t="s">
        <v>365</v>
      </c>
      <c r="P158" s="287">
        <v>31.0</v>
      </c>
      <c r="Q158" s="288">
        <v>0.0</v>
      </c>
      <c r="R158" s="100"/>
      <c r="S158" s="305"/>
      <c r="T158" s="305"/>
      <c r="U158" s="108"/>
      <c r="V158" s="108"/>
      <c r="W158" s="108"/>
      <c r="X158" s="305"/>
      <c r="Y158" s="305"/>
      <c r="Z158" s="108"/>
      <c r="AA158" s="108"/>
      <c r="AB158" s="108"/>
      <c r="AC158" s="100"/>
      <c r="AD158" s="100"/>
    </row>
    <row r="159">
      <c r="A159" s="101"/>
      <c r="B159" s="289"/>
      <c r="C159" s="285" t="s">
        <v>366</v>
      </c>
      <c r="D159" s="286"/>
      <c r="E159" s="287" t="s">
        <v>367</v>
      </c>
      <c r="F159" s="287">
        <v>31.0</v>
      </c>
      <c r="G159" s="288">
        <v>252.0</v>
      </c>
      <c r="H159" s="285" t="s">
        <v>368</v>
      </c>
      <c r="I159" s="286"/>
      <c r="J159" s="287" t="s">
        <v>153</v>
      </c>
      <c r="K159" s="287">
        <v>31.0</v>
      </c>
      <c r="L159" s="288">
        <v>252.0</v>
      </c>
      <c r="M159" s="306" t="s">
        <v>306</v>
      </c>
      <c r="N159" s="286"/>
      <c r="O159" s="287" t="s">
        <v>369</v>
      </c>
      <c r="P159" s="287">
        <v>31.0</v>
      </c>
      <c r="Q159" s="288">
        <v>252.0</v>
      </c>
      <c r="R159" s="100"/>
      <c r="S159" s="305"/>
      <c r="T159" s="305"/>
      <c r="U159" s="108"/>
      <c r="V159" s="108"/>
      <c r="W159" s="108"/>
      <c r="X159" s="305"/>
      <c r="Y159" s="305"/>
      <c r="Z159" s="108"/>
      <c r="AA159" s="108"/>
      <c r="AB159" s="108"/>
      <c r="AC159" s="100"/>
      <c r="AD159" s="100"/>
    </row>
    <row r="160">
      <c r="A160" s="101"/>
      <c r="B160" s="289"/>
      <c r="C160" s="290" t="s">
        <v>359</v>
      </c>
      <c r="D160" s="291"/>
      <c r="E160" s="292"/>
      <c r="F160" s="293" t="s">
        <v>370</v>
      </c>
      <c r="G160" s="83"/>
      <c r="H160" s="290" t="s">
        <v>371</v>
      </c>
      <c r="I160" s="291"/>
      <c r="J160" s="292"/>
      <c r="K160" s="293" t="s">
        <v>340</v>
      </c>
      <c r="L160" s="83"/>
      <c r="M160" s="294" t="s">
        <v>372</v>
      </c>
      <c r="N160" s="291"/>
      <c r="O160" s="292"/>
      <c r="P160" s="293" t="s">
        <v>373</v>
      </c>
      <c r="Q160" s="83"/>
      <c r="R160" s="100"/>
      <c r="S160" s="307"/>
      <c r="T160" s="307"/>
      <c r="U160" s="108"/>
      <c r="V160" s="108"/>
      <c r="W160" s="108"/>
      <c r="X160" s="308"/>
      <c r="Y160" s="305"/>
      <c r="Z160" s="108"/>
      <c r="AA160" s="108"/>
      <c r="AB160" s="108"/>
      <c r="AC160" s="100"/>
      <c r="AD160" s="100"/>
    </row>
    <row r="161">
      <c r="A161" s="153"/>
      <c r="B161" s="309" t="s">
        <v>374</v>
      </c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5"/>
      <c r="R161" s="100"/>
      <c r="S161" s="307"/>
      <c r="T161" s="307"/>
      <c r="U161" s="108"/>
      <c r="V161" s="108"/>
      <c r="W161" s="108"/>
      <c r="X161" s="307"/>
      <c r="Y161" s="307"/>
      <c r="Z161" s="108"/>
      <c r="AA161" s="108"/>
      <c r="AB161" s="108"/>
      <c r="AC161" s="100"/>
      <c r="AD161" s="100"/>
    </row>
    <row r="162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307"/>
      <c r="T162" s="307"/>
      <c r="U162" s="108"/>
      <c r="V162" s="108"/>
      <c r="W162" s="108"/>
      <c r="X162" s="307"/>
      <c r="Y162" s="307"/>
      <c r="Z162" s="108"/>
      <c r="AA162" s="108"/>
      <c r="AB162" s="108"/>
      <c r="AC162" s="100"/>
      <c r="AD162" s="100"/>
    </row>
    <row r="163">
      <c r="A163" s="101"/>
      <c r="B163" s="310"/>
      <c r="C163" s="311" t="s">
        <v>375</v>
      </c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8"/>
      <c r="R163" s="100"/>
      <c r="S163" s="307"/>
      <c r="T163" s="307"/>
      <c r="U163" s="101"/>
      <c r="V163" s="305"/>
      <c r="X163" s="307"/>
      <c r="Y163" s="307"/>
      <c r="Z163" s="108"/>
      <c r="AA163" s="108"/>
      <c r="AB163" s="108"/>
      <c r="AC163" s="100"/>
      <c r="AD163" s="100"/>
    </row>
    <row r="164">
      <c r="A164" s="101"/>
      <c r="B164" s="157"/>
      <c r="C164" s="81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3"/>
      <c r="R164" s="100"/>
      <c r="S164" s="100"/>
      <c r="T164" s="100"/>
      <c r="U164" s="100"/>
      <c r="V164" s="100"/>
      <c r="W164" s="100"/>
      <c r="X164" s="307"/>
      <c r="Y164" s="307"/>
      <c r="Z164" s="101"/>
      <c r="AA164" s="305"/>
      <c r="AC164" s="100"/>
      <c r="AD164" s="100"/>
    </row>
    <row r="165">
      <c r="A165" s="101"/>
      <c r="B165" s="157"/>
      <c r="C165" s="312"/>
      <c r="D165" s="313"/>
      <c r="E165" s="314"/>
      <c r="F165" s="315" t="s">
        <v>376</v>
      </c>
      <c r="G165" s="78"/>
      <c r="H165" s="312"/>
      <c r="I165" s="313"/>
      <c r="J165" s="314"/>
      <c r="K165" s="315" t="s">
        <v>377</v>
      </c>
      <c r="L165" s="78"/>
      <c r="M165" s="312"/>
      <c r="N165" s="313"/>
      <c r="O165" s="314"/>
      <c r="P165" s="315" t="s">
        <v>378</v>
      </c>
      <c r="Q165" s="78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</row>
    <row r="166">
      <c r="A166" s="101"/>
      <c r="B166" s="157"/>
      <c r="C166" s="316"/>
      <c r="D166" s="317"/>
      <c r="E166" s="318"/>
      <c r="G166" s="80"/>
      <c r="H166" s="316"/>
      <c r="I166" s="317"/>
      <c r="J166" s="318"/>
      <c r="L166" s="80"/>
      <c r="M166" s="316"/>
      <c r="N166" s="317"/>
      <c r="O166" s="318"/>
      <c r="Q166" s="8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</row>
    <row r="167">
      <c r="A167" s="101"/>
      <c r="B167" s="160"/>
      <c r="C167" s="316"/>
      <c r="D167" s="317"/>
      <c r="E167" s="318"/>
      <c r="G167" s="80"/>
      <c r="H167" s="316"/>
      <c r="I167" s="317"/>
      <c r="J167" s="318"/>
      <c r="L167" s="80"/>
      <c r="M167" s="316"/>
      <c r="N167" s="317"/>
      <c r="O167" s="318"/>
      <c r="Q167" s="8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</row>
    <row r="168">
      <c r="A168" s="108"/>
      <c r="B168" s="319" t="s">
        <v>60</v>
      </c>
      <c r="C168" s="316"/>
      <c r="D168" s="317"/>
      <c r="E168" s="318"/>
      <c r="F168" s="110"/>
      <c r="G168" s="111"/>
      <c r="H168" s="316"/>
      <c r="I168" s="317"/>
      <c r="J168" s="318"/>
      <c r="K168" s="110"/>
      <c r="L168" s="111"/>
      <c r="M168" s="316"/>
      <c r="N168" s="317"/>
      <c r="O168" s="318"/>
      <c r="P168" s="110"/>
      <c r="Q168" s="111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</row>
    <row r="169">
      <c r="A169" s="108"/>
      <c r="B169" s="319" t="s">
        <v>61</v>
      </c>
      <c r="C169" s="316"/>
      <c r="D169" s="317"/>
      <c r="E169" s="318"/>
      <c r="F169" s="320"/>
      <c r="G169" s="80"/>
      <c r="H169" s="316"/>
      <c r="I169" s="317"/>
      <c r="J169" s="318"/>
      <c r="K169" s="321"/>
      <c r="L169" s="80"/>
      <c r="M169" s="316"/>
      <c r="N169" s="317"/>
      <c r="O169" s="318"/>
      <c r="P169" s="321"/>
      <c r="Q169" s="8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</row>
    <row r="170">
      <c r="A170" s="108"/>
      <c r="B170" s="157"/>
      <c r="C170" s="322"/>
      <c r="D170" s="323"/>
      <c r="E170" s="324"/>
      <c r="F170" s="325"/>
      <c r="G170" s="83"/>
      <c r="H170" s="322"/>
      <c r="I170" s="323"/>
      <c r="J170" s="324"/>
      <c r="K170" s="326"/>
      <c r="L170" s="83"/>
      <c r="M170" s="322"/>
      <c r="N170" s="323"/>
      <c r="O170" s="324"/>
      <c r="P170" s="326"/>
      <c r="Q170" s="83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</row>
    <row r="171">
      <c r="A171" s="108"/>
      <c r="B171" s="327" t="s">
        <v>62</v>
      </c>
      <c r="C171" s="328">
        <v>68.0</v>
      </c>
      <c r="D171" s="329"/>
      <c r="E171" s="329" t="s">
        <v>63</v>
      </c>
      <c r="F171" s="329" t="s">
        <v>64</v>
      </c>
      <c r="G171" s="330" t="s">
        <v>65</v>
      </c>
      <c r="H171" s="328">
        <v>68.0</v>
      </c>
      <c r="I171" s="329"/>
      <c r="J171" s="329" t="s">
        <v>63</v>
      </c>
      <c r="K171" s="329" t="s">
        <v>64</v>
      </c>
      <c r="L171" s="330" t="s">
        <v>65</v>
      </c>
      <c r="M171" s="328">
        <v>68.0</v>
      </c>
      <c r="N171" s="329"/>
      <c r="O171" s="329" t="s">
        <v>63</v>
      </c>
      <c r="P171" s="329" t="s">
        <v>64</v>
      </c>
      <c r="Q171" s="330" t="s">
        <v>65</v>
      </c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</row>
    <row r="172">
      <c r="A172" s="108"/>
      <c r="B172" s="327" t="s">
        <v>66</v>
      </c>
      <c r="C172" s="331" t="s">
        <v>128</v>
      </c>
      <c r="D172" s="332"/>
      <c r="E172" s="333" t="s">
        <v>161</v>
      </c>
      <c r="F172" s="333">
        <v>31.0</v>
      </c>
      <c r="G172" s="334">
        <v>6.0</v>
      </c>
      <c r="H172" s="331" t="s">
        <v>67</v>
      </c>
      <c r="I172" s="332"/>
      <c r="J172" s="333" t="s">
        <v>187</v>
      </c>
      <c r="K172" s="333">
        <v>31.0</v>
      </c>
      <c r="L172" s="334">
        <v>6.0</v>
      </c>
      <c r="M172" s="331" t="s">
        <v>379</v>
      </c>
      <c r="N172" s="332"/>
      <c r="O172" s="333" t="s">
        <v>380</v>
      </c>
      <c r="P172" s="333">
        <v>31.0</v>
      </c>
      <c r="Q172" s="334">
        <v>0.0</v>
      </c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</row>
    <row r="173">
      <c r="A173" s="108"/>
      <c r="B173" s="327" t="s">
        <v>72</v>
      </c>
      <c r="C173" s="331" t="s">
        <v>381</v>
      </c>
      <c r="D173" s="332"/>
      <c r="E173" s="333" t="s">
        <v>166</v>
      </c>
      <c r="F173" s="333">
        <v>31.0</v>
      </c>
      <c r="G173" s="334">
        <v>252.0</v>
      </c>
      <c r="H173" s="331" t="s">
        <v>382</v>
      </c>
      <c r="I173" s="332"/>
      <c r="J173" s="333" t="s">
        <v>132</v>
      </c>
      <c r="K173" s="333">
        <v>31.0</v>
      </c>
      <c r="L173" s="334">
        <v>252.0</v>
      </c>
      <c r="M173" s="331" t="s">
        <v>383</v>
      </c>
      <c r="N173" s="332"/>
      <c r="O173" s="333" t="s">
        <v>323</v>
      </c>
      <c r="P173" s="333">
        <v>30.0</v>
      </c>
      <c r="Q173" s="334">
        <v>252.0</v>
      </c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</row>
    <row r="174">
      <c r="A174" s="108"/>
      <c r="B174" s="327" t="s">
        <v>79</v>
      </c>
      <c r="C174" s="331" t="s">
        <v>384</v>
      </c>
      <c r="D174" s="332" t="str">
        <f>IMAGE("https://play.pokemonshowdown.com/sprites/itemicons/choice-band.png")</f>
        <v/>
      </c>
      <c r="E174" s="333" t="s">
        <v>385</v>
      </c>
      <c r="F174" s="333">
        <v>31.0</v>
      </c>
      <c r="G174" s="334">
        <v>0.0</v>
      </c>
      <c r="H174" s="331" t="s">
        <v>386</v>
      </c>
      <c r="I174" s="332"/>
      <c r="J174" s="333" t="s">
        <v>387</v>
      </c>
      <c r="K174" s="333">
        <v>31.0</v>
      </c>
      <c r="L174" s="334">
        <v>252.0</v>
      </c>
      <c r="M174" s="331" t="s">
        <v>260</v>
      </c>
      <c r="N174" s="332" t="str">
        <f>IMAGE("https://play.pokemonshowdown.com/sprites/itemicons/life-orb.png")</f>
        <v/>
      </c>
      <c r="O174" s="333" t="s">
        <v>388</v>
      </c>
      <c r="P174" s="333">
        <v>30.0</v>
      </c>
      <c r="Q174" s="334">
        <v>0.0</v>
      </c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</row>
    <row r="175">
      <c r="A175" s="108"/>
      <c r="B175" s="335" t="s">
        <v>85</v>
      </c>
      <c r="C175" s="336" t="s">
        <v>389</v>
      </c>
      <c r="D175" s="337"/>
      <c r="E175" s="338" t="s">
        <v>142</v>
      </c>
      <c r="F175" s="338">
        <v>31.0</v>
      </c>
      <c r="G175" s="339">
        <v>0.0</v>
      </c>
      <c r="H175" s="336" t="s">
        <v>390</v>
      </c>
      <c r="I175" s="337"/>
      <c r="J175" s="338" t="s">
        <v>362</v>
      </c>
      <c r="K175" s="338">
        <v>31.0</v>
      </c>
      <c r="L175" s="339">
        <v>0.0</v>
      </c>
      <c r="M175" s="336" t="s">
        <v>391</v>
      </c>
      <c r="N175" s="337"/>
      <c r="O175" s="338" t="s">
        <v>392</v>
      </c>
      <c r="P175" s="338">
        <v>31.0</v>
      </c>
      <c r="Q175" s="339">
        <v>6.0</v>
      </c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</row>
    <row r="176">
      <c r="A176" s="101"/>
      <c r="B176" s="340"/>
      <c r="C176" s="336" t="s">
        <v>393</v>
      </c>
      <c r="D176" s="337"/>
      <c r="E176" s="338" t="s">
        <v>174</v>
      </c>
      <c r="F176" s="338">
        <v>31.0</v>
      </c>
      <c r="G176" s="339">
        <v>0.0</v>
      </c>
      <c r="H176" s="336" t="s">
        <v>394</v>
      </c>
      <c r="I176" s="337"/>
      <c r="J176" s="338" t="s">
        <v>174</v>
      </c>
      <c r="K176" s="338">
        <v>31.0</v>
      </c>
      <c r="L176" s="339">
        <v>0.0</v>
      </c>
      <c r="M176" s="336" t="s">
        <v>395</v>
      </c>
      <c r="N176" s="337"/>
      <c r="O176" s="338" t="s">
        <v>305</v>
      </c>
      <c r="P176" s="338">
        <v>31.0</v>
      </c>
      <c r="Q176" s="339">
        <v>0.0</v>
      </c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</row>
    <row r="177">
      <c r="A177" s="101"/>
      <c r="B177" s="340"/>
      <c r="C177" s="336" t="s">
        <v>396</v>
      </c>
      <c r="D177" s="337"/>
      <c r="E177" s="338" t="s">
        <v>270</v>
      </c>
      <c r="F177" s="338">
        <v>31.0</v>
      </c>
      <c r="G177" s="339">
        <v>252.0</v>
      </c>
      <c r="H177" s="336" t="s">
        <v>173</v>
      </c>
      <c r="I177" s="337"/>
      <c r="J177" s="338" t="s">
        <v>176</v>
      </c>
      <c r="K177" s="338">
        <v>31.0</v>
      </c>
      <c r="L177" s="339">
        <v>0.0</v>
      </c>
      <c r="M177" s="336" t="s">
        <v>397</v>
      </c>
      <c r="N177" s="337"/>
      <c r="O177" s="338" t="s">
        <v>270</v>
      </c>
      <c r="P177" s="338">
        <v>31.0</v>
      </c>
      <c r="Q177" s="339">
        <v>252.0</v>
      </c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</row>
    <row r="178">
      <c r="A178" s="101"/>
      <c r="B178" s="340"/>
      <c r="C178" s="341" t="s">
        <v>306</v>
      </c>
      <c r="D178" s="342"/>
      <c r="E178" s="343"/>
      <c r="F178" s="344" t="s">
        <v>398</v>
      </c>
      <c r="G178" s="83"/>
      <c r="H178" s="341" t="s">
        <v>399</v>
      </c>
      <c r="I178" s="342"/>
      <c r="J178" s="343"/>
      <c r="K178" s="344" t="s">
        <v>400</v>
      </c>
      <c r="L178" s="83"/>
      <c r="M178" s="341" t="s">
        <v>401</v>
      </c>
      <c r="N178" s="342"/>
      <c r="O178" s="343"/>
      <c r="P178" s="344" t="s">
        <v>402</v>
      </c>
      <c r="Q178" s="83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</row>
    <row r="179">
      <c r="A179" s="101"/>
      <c r="B179" s="345"/>
      <c r="C179" s="312"/>
      <c r="D179" s="77"/>
      <c r="E179" s="104"/>
      <c r="F179" s="315" t="s">
        <v>403</v>
      </c>
      <c r="G179" s="78"/>
      <c r="H179" s="312"/>
      <c r="I179" s="77"/>
      <c r="J179" s="104"/>
      <c r="K179" s="315" t="s">
        <v>404</v>
      </c>
      <c r="L179" s="78"/>
      <c r="M179" s="312"/>
      <c r="N179" s="77"/>
      <c r="O179" s="104"/>
      <c r="P179" s="315" t="s">
        <v>405</v>
      </c>
      <c r="Q179" s="78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</row>
    <row r="180">
      <c r="A180" s="101"/>
      <c r="B180" s="79"/>
      <c r="C180" s="79"/>
      <c r="E180" s="106"/>
      <c r="G180" s="80"/>
      <c r="H180" s="79"/>
      <c r="J180" s="106"/>
      <c r="L180" s="80"/>
      <c r="M180" s="79"/>
      <c r="O180" s="106"/>
      <c r="Q180" s="8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</row>
    <row r="181">
      <c r="A181" s="101"/>
      <c r="B181" s="79"/>
      <c r="C181" s="79"/>
      <c r="E181" s="106"/>
      <c r="G181" s="80"/>
      <c r="H181" s="79"/>
      <c r="J181" s="106"/>
      <c r="L181" s="80"/>
      <c r="M181" s="79"/>
      <c r="O181" s="106"/>
      <c r="Q181" s="8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</row>
    <row r="182">
      <c r="A182" s="108"/>
      <c r="B182" s="346" t="s">
        <v>60</v>
      </c>
      <c r="C182" s="79"/>
      <c r="E182" s="106"/>
      <c r="F182" s="110"/>
      <c r="G182" s="111"/>
      <c r="H182" s="79"/>
      <c r="J182" s="106"/>
      <c r="K182" s="110"/>
      <c r="L182" s="111"/>
      <c r="M182" s="79"/>
      <c r="O182" s="106"/>
      <c r="P182" s="110"/>
      <c r="Q182" s="111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</row>
    <row r="183">
      <c r="A183" s="108"/>
      <c r="B183" s="346" t="s">
        <v>61</v>
      </c>
      <c r="C183" s="79"/>
      <c r="E183" s="106"/>
      <c r="F183" s="321"/>
      <c r="G183" s="80"/>
      <c r="H183" s="79"/>
      <c r="J183" s="106"/>
      <c r="K183" s="320"/>
      <c r="L183" s="80"/>
      <c r="M183" s="79"/>
      <c r="O183" s="106"/>
      <c r="P183" s="321"/>
      <c r="Q183" s="8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</row>
    <row r="184">
      <c r="A184" s="108"/>
      <c r="B184" s="79"/>
      <c r="C184" s="81"/>
      <c r="D184" s="82"/>
      <c r="E184" s="54"/>
      <c r="F184" s="325"/>
      <c r="G184" s="83"/>
      <c r="H184" s="81"/>
      <c r="I184" s="82"/>
      <c r="J184" s="54"/>
      <c r="K184" s="326"/>
      <c r="L184" s="83"/>
      <c r="M184" s="81"/>
      <c r="N184" s="82"/>
      <c r="O184" s="54"/>
      <c r="P184" s="326"/>
      <c r="Q184" s="83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</row>
    <row r="185">
      <c r="A185" s="108"/>
      <c r="B185" s="327" t="s">
        <v>62</v>
      </c>
      <c r="C185" s="328">
        <v>68.0</v>
      </c>
      <c r="D185" s="329"/>
      <c r="E185" s="329" t="s">
        <v>63</v>
      </c>
      <c r="F185" s="329" t="s">
        <v>64</v>
      </c>
      <c r="G185" s="330" t="s">
        <v>65</v>
      </c>
      <c r="H185" s="328">
        <v>68.0</v>
      </c>
      <c r="I185" s="329"/>
      <c r="J185" s="329" t="s">
        <v>63</v>
      </c>
      <c r="K185" s="329" t="s">
        <v>64</v>
      </c>
      <c r="L185" s="330" t="s">
        <v>65</v>
      </c>
      <c r="M185" s="328">
        <v>68.0</v>
      </c>
      <c r="N185" s="329"/>
      <c r="O185" s="329" t="s">
        <v>63</v>
      </c>
      <c r="P185" s="329" t="s">
        <v>64</v>
      </c>
      <c r="Q185" s="330" t="s">
        <v>65</v>
      </c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</row>
    <row r="186">
      <c r="A186" s="108"/>
      <c r="B186" s="327" t="s">
        <v>66</v>
      </c>
      <c r="C186" s="331" t="s">
        <v>126</v>
      </c>
      <c r="D186" s="332"/>
      <c r="E186" s="333" t="s">
        <v>187</v>
      </c>
      <c r="F186" s="333">
        <v>31.0</v>
      </c>
      <c r="G186" s="334">
        <v>6.0</v>
      </c>
      <c r="H186" s="331" t="s">
        <v>126</v>
      </c>
      <c r="I186" s="332"/>
      <c r="J186" s="333" t="s">
        <v>406</v>
      </c>
      <c r="K186" s="333">
        <v>31.0</v>
      </c>
      <c r="L186" s="334">
        <v>6.0</v>
      </c>
      <c r="M186" s="331" t="s">
        <v>128</v>
      </c>
      <c r="N186" s="332"/>
      <c r="O186" s="333" t="s">
        <v>161</v>
      </c>
      <c r="P186" s="333">
        <v>31.0</v>
      </c>
      <c r="Q186" s="334">
        <v>6.0</v>
      </c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</row>
    <row r="187">
      <c r="A187" s="108"/>
      <c r="B187" s="327" t="s">
        <v>72</v>
      </c>
      <c r="C187" s="331" t="s">
        <v>131</v>
      </c>
      <c r="D187" s="332"/>
      <c r="E187" s="333" t="s">
        <v>289</v>
      </c>
      <c r="F187" s="333">
        <v>31.0</v>
      </c>
      <c r="G187" s="334">
        <v>0.0</v>
      </c>
      <c r="H187" s="331" t="s">
        <v>191</v>
      </c>
      <c r="I187" s="332"/>
      <c r="J187" s="333" t="s">
        <v>164</v>
      </c>
      <c r="K187" s="333">
        <v>31.0</v>
      </c>
      <c r="L187" s="334">
        <v>0.0</v>
      </c>
      <c r="M187" s="331" t="s">
        <v>407</v>
      </c>
      <c r="N187" s="332"/>
      <c r="O187" s="333" t="s">
        <v>132</v>
      </c>
      <c r="P187" s="333">
        <v>31.0</v>
      </c>
      <c r="Q187" s="334">
        <v>252.0</v>
      </c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</row>
    <row r="188">
      <c r="A188" s="108"/>
      <c r="B188" s="327" t="s">
        <v>79</v>
      </c>
      <c r="C188" s="331" t="s">
        <v>408</v>
      </c>
      <c r="D188" s="332"/>
      <c r="E188" s="333" t="s">
        <v>140</v>
      </c>
      <c r="F188" s="333">
        <v>31.0</v>
      </c>
      <c r="G188" s="334">
        <v>0.0</v>
      </c>
      <c r="H188" s="331" t="s">
        <v>326</v>
      </c>
      <c r="I188" s="332" t="str">
        <f>IMAGE("https://play.pokemonshowdown.com/sprites/itemicons/focus-sash.png")</f>
        <v/>
      </c>
      <c r="J188" s="333" t="s">
        <v>385</v>
      </c>
      <c r="K188" s="333">
        <v>31.0</v>
      </c>
      <c r="L188" s="334">
        <v>0.0</v>
      </c>
      <c r="M188" s="331" t="s">
        <v>409</v>
      </c>
      <c r="N188" s="332"/>
      <c r="O188" s="333" t="s">
        <v>296</v>
      </c>
      <c r="P188" s="333">
        <v>31.0</v>
      </c>
      <c r="Q188" s="334">
        <v>0.0</v>
      </c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</row>
    <row r="189">
      <c r="A189" s="108"/>
      <c r="B189" s="335" t="s">
        <v>85</v>
      </c>
      <c r="C189" s="336" t="s">
        <v>410</v>
      </c>
      <c r="D189" s="337"/>
      <c r="E189" s="338" t="s">
        <v>264</v>
      </c>
      <c r="F189" s="338">
        <v>31.0</v>
      </c>
      <c r="G189" s="339">
        <v>252.0</v>
      </c>
      <c r="H189" s="336" t="s">
        <v>299</v>
      </c>
      <c r="I189" s="337"/>
      <c r="J189" s="338" t="s">
        <v>229</v>
      </c>
      <c r="K189" s="338">
        <v>30.0</v>
      </c>
      <c r="L189" s="339">
        <v>252.0</v>
      </c>
      <c r="M189" s="336" t="s">
        <v>371</v>
      </c>
      <c r="N189" s="337"/>
      <c r="O189" s="338" t="s">
        <v>231</v>
      </c>
      <c r="P189" s="338">
        <v>31.0</v>
      </c>
      <c r="Q189" s="339">
        <v>0.0</v>
      </c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</row>
    <row r="190">
      <c r="A190" s="101"/>
      <c r="B190" s="340"/>
      <c r="C190" s="336" t="s">
        <v>265</v>
      </c>
      <c r="D190" s="337"/>
      <c r="E190" s="338" t="s">
        <v>117</v>
      </c>
      <c r="F190" s="338">
        <v>31.0</v>
      </c>
      <c r="G190" s="339">
        <v>0.0</v>
      </c>
      <c r="H190" s="336" t="s">
        <v>411</v>
      </c>
      <c r="I190" s="337"/>
      <c r="J190" s="338" t="s">
        <v>305</v>
      </c>
      <c r="K190" s="338">
        <v>30.0</v>
      </c>
      <c r="L190" s="339">
        <v>0.0</v>
      </c>
      <c r="M190" s="336" t="s">
        <v>366</v>
      </c>
      <c r="N190" s="337"/>
      <c r="O190" s="338" t="s">
        <v>412</v>
      </c>
      <c r="P190" s="338">
        <v>31.0</v>
      </c>
      <c r="Q190" s="339">
        <v>0.0</v>
      </c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</row>
    <row r="191">
      <c r="A191" s="101"/>
      <c r="B191" s="340"/>
      <c r="C191" s="336" t="s">
        <v>228</v>
      </c>
      <c r="D191" s="337"/>
      <c r="E191" s="338" t="s">
        <v>152</v>
      </c>
      <c r="F191" s="338">
        <v>31.0</v>
      </c>
      <c r="G191" s="339">
        <v>252.0</v>
      </c>
      <c r="H191" s="336" t="s">
        <v>413</v>
      </c>
      <c r="I191" s="337"/>
      <c r="J191" s="338" t="s">
        <v>208</v>
      </c>
      <c r="K191" s="338">
        <v>30.0</v>
      </c>
      <c r="L191" s="339">
        <v>252.0</v>
      </c>
      <c r="M191" s="336" t="s">
        <v>359</v>
      </c>
      <c r="N191" s="337"/>
      <c r="O191" s="338" t="s">
        <v>414</v>
      </c>
      <c r="P191" s="338">
        <v>31.0</v>
      </c>
      <c r="Q191" s="339">
        <v>252.0</v>
      </c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</row>
    <row r="192">
      <c r="A192" s="101"/>
      <c r="B192" s="340"/>
      <c r="C192" s="341" t="s">
        <v>415</v>
      </c>
      <c r="D192" s="342"/>
      <c r="E192" s="343"/>
      <c r="F192" s="344" t="s">
        <v>416</v>
      </c>
      <c r="G192" s="83"/>
      <c r="H192" s="347" t="s">
        <v>417</v>
      </c>
      <c r="I192" s="342"/>
      <c r="J192" s="343"/>
      <c r="K192" s="344" t="s">
        <v>418</v>
      </c>
      <c r="L192" s="83"/>
      <c r="M192" s="341" t="s">
        <v>419</v>
      </c>
      <c r="N192" s="342"/>
      <c r="O192" s="343"/>
      <c r="P192" s="344" t="s">
        <v>420</v>
      </c>
      <c r="Q192" s="83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</row>
    <row r="193">
      <c r="A193" s="153"/>
      <c r="B193" s="348" t="s">
        <v>421</v>
      </c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5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</row>
    <row r="194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</row>
    <row r="195">
      <c r="A195" s="101"/>
      <c r="B195" s="349"/>
      <c r="C195" s="350" t="s">
        <v>422</v>
      </c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8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</row>
    <row r="196">
      <c r="A196" s="101"/>
      <c r="B196" s="157"/>
      <c r="C196" s="81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3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</row>
    <row r="197">
      <c r="A197" s="101"/>
      <c r="B197" s="157"/>
      <c r="C197" s="351"/>
      <c r="D197" s="77"/>
      <c r="E197" s="104"/>
      <c r="F197" s="352" t="s">
        <v>423</v>
      </c>
      <c r="G197" s="78"/>
      <c r="H197" s="351"/>
      <c r="I197" s="77"/>
      <c r="J197" s="104"/>
      <c r="K197" s="352" t="s">
        <v>424</v>
      </c>
      <c r="L197" s="78"/>
      <c r="M197" s="351"/>
      <c r="N197" s="77"/>
      <c r="O197" s="104"/>
      <c r="P197" s="352" t="s">
        <v>425</v>
      </c>
      <c r="Q197" s="78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</row>
    <row r="198">
      <c r="A198" s="101"/>
      <c r="B198" s="157"/>
      <c r="C198" s="79"/>
      <c r="E198" s="106"/>
      <c r="G198" s="80"/>
      <c r="H198" s="79"/>
      <c r="J198" s="106"/>
      <c r="L198" s="80"/>
      <c r="M198" s="79"/>
      <c r="O198" s="106"/>
      <c r="Q198" s="8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</row>
    <row r="199">
      <c r="A199" s="101"/>
      <c r="B199" s="160"/>
      <c r="C199" s="79"/>
      <c r="E199" s="106"/>
      <c r="G199" s="80"/>
      <c r="H199" s="79"/>
      <c r="J199" s="106"/>
      <c r="L199" s="80"/>
      <c r="M199" s="79"/>
      <c r="O199" s="106"/>
      <c r="Q199" s="8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</row>
    <row r="200">
      <c r="A200" s="108"/>
      <c r="B200" s="353" t="s">
        <v>60</v>
      </c>
      <c r="C200" s="79"/>
      <c r="E200" s="106"/>
      <c r="F200" s="110"/>
      <c r="G200" s="111"/>
      <c r="H200" s="79"/>
      <c r="J200" s="106"/>
      <c r="K200" s="110"/>
      <c r="L200" s="111"/>
      <c r="M200" s="79"/>
      <c r="O200" s="106"/>
      <c r="P200" s="110"/>
      <c r="Q200" s="111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</row>
    <row r="201">
      <c r="A201" s="108"/>
      <c r="B201" s="353" t="s">
        <v>61</v>
      </c>
      <c r="C201" s="79"/>
      <c r="E201" s="106"/>
      <c r="F201" s="354"/>
      <c r="G201" s="80"/>
      <c r="H201" s="79"/>
      <c r="J201" s="106"/>
      <c r="K201" s="354"/>
      <c r="L201" s="80"/>
      <c r="M201" s="79"/>
      <c r="O201" s="106"/>
      <c r="P201" s="354"/>
      <c r="Q201" s="8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</row>
    <row r="202">
      <c r="A202" s="108"/>
      <c r="B202" s="157"/>
      <c r="C202" s="81"/>
      <c r="D202" s="82"/>
      <c r="E202" s="54"/>
      <c r="F202" s="355"/>
      <c r="G202" s="83"/>
      <c r="H202" s="81"/>
      <c r="I202" s="82"/>
      <c r="J202" s="54"/>
      <c r="K202" s="355"/>
      <c r="L202" s="83"/>
      <c r="M202" s="81"/>
      <c r="N202" s="82"/>
      <c r="O202" s="54"/>
      <c r="P202" s="355"/>
      <c r="Q202" s="83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</row>
    <row r="203">
      <c r="A203" s="108"/>
      <c r="B203" s="356" t="s">
        <v>62</v>
      </c>
      <c r="C203" s="357">
        <v>76.0</v>
      </c>
      <c r="D203" s="358"/>
      <c r="E203" s="358" t="s">
        <v>63</v>
      </c>
      <c r="F203" s="358" t="s">
        <v>64</v>
      </c>
      <c r="G203" s="359" t="s">
        <v>65</v>
      </c>
      <c r="H203" s="357">
        <v>76.0</v>
      </c>
      <c r="I203" s="358"/>
      <c r="J203" s="358" t="s">
        <v>63</v>
      </c>
      <c r="K203" s="360" t="s">
        <v>64</v>
      </c>
      <c r="L203" s="361" t="s">
        <v>65</v>
      </c>
      <c r="M203" s="357">
        <v>76.0</v>
      </c>
      <c r="N203" s="358"/>
      <c r="O203" s="358" t="s">
        <v>63</v>
      </c>
      <c r="P203" s="360" t="s">
        <v>64</v>
      </c>
      <c r="Q203" s="361" t="s">
        <v>65</v>
      </c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</row>
    <row r="204">
      <c r="A204" s="108"/>
      <c r="B204" s="356" t="s">
        <v>66</v>
      </c>
      <c r="C204" s="362" t="s">
        <v>126</v>
      </c>
      <c r="D204" s="363"/>
      <c r="E204" s="364" t="s">
        <v>187</v>
      </c>
      <c r="F204" s="364">
        <v>31.0</v>
      </c>
      <c r="G204" s="365">
        <v>6.0</v>
      </c>
      <c r="H204" s="362" t="s">
        <v>126</v>
      </c>
      <c r="I204" s="363"/>
      <c r="J204" s="364" t="s">
        <v>220</v>
      </c>
      <c r="K204" s="364">
        <v>31.0</v>
      </c>
      <c r="L204" s="365">
        <v>6.0</v>
      </c>
      <c r="M204" s="362" t="s">
        <v>426</v>
      </c>
      <c r="N204" s="363"/>
      <c r="O204" s="364" t="s">
        <v>427</v>
      </c>
      <c r="P204" s="364">
        <v>31.0</v>
      </c>
      <c r="Q204" s="365">
        <v>0.0</v>
      </c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</row>
    <row r="205">
      <c r="A205" s="108"/>
      <c r="B205" s="356" t="s">
        <v>72</v>
      </c>
      <c r="C205" s="362" t="s">
        <v>428</v>
      </c>
      <c r="D205" s="363"/>
      <c r="E205" s="364" t="s">
        <v>74</v>
      </c>
      <c r="F205" s="364">
        <v>31.0</v>
      </c>
      <c r="G205" s="365">
        <v>0.0</v>
      </c>
      <c r="H205" s="362" t="s">
        <v>429</v>
      </c>
      <c r="I205" s="363"/>
      <c r="J205" s="364" t="s">
        <v>194</v>
      </c>
      <c r="K205" s="364">
        <v>31.0</v>
      </c>
      <c r="L205" s="365">
        <v>0.0</v>
      </c>
      <c r="M205" s="362" t="s">
        <v>430</v>
      </c>
      <c r="N205" s="363"/>
      <c r="O205" s="364" t="s">
        <v>431</v>
      </c>
      <c r="P205" s="364">
        <v>31.0</v>
      </c>
      <c r="Q205" s="365">
        <v>252.0</v>
      </c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</row>
    <row r="206">
      <c r="A206" s="108"/>
      <c r="B206" s="79"/>
      <c r="C206" s="79"/>
      <c r="D206" s="363"/>
      <c r="G206" s="80"/>
      <c r="H206" s="79"/>
      <c r="I206" s="363"/>
      <c r="L206" s="80"/>
      <c r="M206" s="362" t="s">
        <v>432</v>
      </c>
      <c r="N206" s="363"/>
      <c r="Q206" s="8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</row>
    <row r="207">
      <c r="A207" s="108"/>
      <c r="B207" s="356" t="s">
        <v>79</v>
      </c>
      <c r="C207" s="362" t="s">
        <v>195</v>
      </c>
      <c r="D207" s="363"/>
      <c r="E207" s="364" t="s">
        <v>257</v>
      </c>
      <c r="F207" s="364">
        <v>31.0</v>
      </c>
      <c r="G207" s="365">
        <v>0.0</v>
      </c>
      <c r="H207" s="362" t="s">
        <v>326</v>
      </c>
      <c r="I207" s="363" t="str">
        <f>IMAGE("https://play.pokemonshowdown.com/sprites/itemicons/focus-sash.png")</f>
        <v/>
      </c>
      <c r="J207" s="364" t="s">
        <v>170</v>
      </c>
      <c r="K207" s="364">
        <v>30.0</v>
      </c>
      <c r="L207" s="365">
        <v>0.0</v>
      </c>
      <c r="M207" s="362" t="s">
        <v>433</v>
      </c>
      <c r="N207" s="363"/>
      <c r="O207" s="364" t="s">
        <v>434</v>
      </c>
      <c r="P207" s="364">
        <v>31.0</v>
      </c>
      <c r="Q207" s="365">
        <v>0.0</v>
      </c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</row>
    <row r="208">
      <c r="A208" s="108"/>
      <c r="B208" s="366" t="s">
        <v>85</v>
      </c>
      <c r="C208" s="367" t="s">
        <v>435</v>
      </c>
      <c r="D208" s="368"/>
      <c r="E208" s="369" t="s">
        <v>436</v>
      </c>
      <c r="F208" s="369">
        <v>31.0</v>
      </c>
      <c r="G208" s="370">
        <v>252.0</v>
      </c>
      <c r="H208" s="367" t="s">
        <v>437</v>
      </c>
      <c r="I208" s="368"/>
      <c r="J208" s="369" t="s">
        <v>438</v>
      </c>
      <c r="K208" s="369">
        <v>30.0</v>
      </c>
      <c r="L208" s="370">
        <v>252.0</v>
      </c>
      <c r="M208" s="367" t="s">
        <v>368</v>
      </c>
      <c r="N208" s="368"/>
      <c r="O208" s="369" t="s">
        <v>362</v>
      </c>
      <c r="P208" s="369">
        <v>31.0</v>
      </c>
      <c r="Q208" s="370">
        <v>6.0</v>
      </c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</row>
    <row r="209">
      <c r="A209" s="101"/>
      <c r="B209" s="371"/>
      <c r="C209" s="367" t="s">
        <v>439</v>
      </c>
      <c r="D209" s="368"/>
      <c r="E209" s="369" t="s">
        <v>440</v>
      </c>
      <c r="F209" s="369">
        <v>31.0</v>
      </c>
      <c r="G209" s="370">
        <v>0.0</v>
      </c>
      <c r="H209" s="367" t="s">
        <v>200</v>
      </c>
      <c r="I209" s="368"/>
      <c r="J209" s="369" t="s">
        <v>174</v>
      </c>
      <c r="K209" s="369">
        <v>30.0</v>
      </c>
      <c r="L209" s="370">
        <v>0.0</v>
      </c>
      <c r="M209" s="367" t="s">
        <v>441</v>
      </c>
      <c r="N209" s="368"/>
      <c r="O209" s="369" t="s">
        <v>267</v>
      </c>
      <c r="P209" s="369">
        <v>31.0</v>
      </c>
      <c r="Q209" s="370">
        <v>0.0</v>
      </c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</row>
    <row r="210">
      <c r="A210" s="101"/>
      <c r="B210" s="371"/>
      <c r="C210" s="367" t="s">
        <v>299</v>
      </c>
      <c r="D210" s="368"/>
      <c r="E210" s="369" t="s">
        <v>369</v>
      </c>
      <c r="F210" s="369">
        <v>31.0</v>
      </c>
      <c r="G210" s="370">
        <v>252.0</v>
      </c>
      <c r="H210" s="367" t="s">
        <v>442</v>
      </c>
      <c r="I210" s="368"/>
      <c r="J210" s="369" t="s">
        <v>443</v>
      </c>
      <c r="K210" s="369">
        <v>30.0</v>
      </c>
      <c r="L210" s="370">
        <v>252.0</v>
      </c>
      <c r="M210" s="367" t="s">
        <v>444</v>
      </c>
      <c r="N210" s="368"/>
      <c r="O210" s="369" t="s">
        <v>270</v>
      </c>
      <c r="P210" s="369">
        <v>31.0</v>
      </c>
      <c r="Q210" s="370">
        <v>252.0</v>
      </c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</row>
    <row r="211">
      <c r="A211" s="101"/>
      <c r="B211" s="371"/>
      <c r="C211" s="372" t="s">
        <v>445</v>
      </c>
      <c r="D211" s="373"/>
      <c r="E211" s="374"/>
      <c r="F211" s="375" t="s">
        <v>446</v>
      </c>
      <c r="G211" s="83"/>
      <c r="H211" s="376" t="s">
        <v>150</v>
      </c>
      <c r="I211" s="373"/>
      <c r="J211" s="374"/>
      <c r="K211" s="377" t="s">
        <v>447</v>
      </c>
      <c r="L211" s="83"/>
      <c r="M211" s="372" t="s">
        <v>448</v>
      </c>
      <c r="N211" s="373"/>
      <c r="O211" s="374"/>
      <c r="P211" s="375" t="s">
        <v>449</v>
      </c>
      <c r="Q211" s="83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</row>
    <row r="212">
      <c r="A212" s="101"/>
      <c r="B212" s="378"/>
      <c r="C212" s="351"/>
      <c r="D212" s="77"/>
      <c r="E212" s="104"/>
      <c r="F212" s="352" t="s">
        <v>450</v>
      </c>
      <c r="G212" s="78"/>
      <c r="H212" s="351"/>
      <c r="I212" s="77"/>
      <c r="J212" s="104"/>
      <c r="K212" s="352" t="s">
        <v>451</v>
      </c>
      <c r="L212" s="78"/>
      <c r="M212" s="351"/>
      <c r="N212" s="77"/>
      <c r="O212" s="104"/>
      <c r="P212" s="352" t="s">
        <v>452</v>
      </c>
      <c r="Q212" s="78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</row>
    <row r="213">
      <c r="A213" s="101"/>
      <c r="B213" s="79"/>
      <c r="C213" s="79"/>
      <c r="E213" s="106"/>
      <c r="G213" s="80"/>
      <c r="H213" s="79"/>
      <c r="J213" s="106"/>
      <c r="L213" s="80"/>
      <c r="M213" s="79"/>
      <c r="O213" s="106"/>
      <c r="Q213" s="8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</row>
    <row r="214">
      <c r="A214" s="101"/>
      <c r="B214" s="79"/>
      <c r="C214" s="79"/>
      <c r="E214" s="106"/>
      <c r="G214" s="80"/>
      <c r="H214" s="79"/>
      <c r="J214" s="106"/>
      <c r="L214" s="80"/>
      <c r="M214" s="79"/>
      <c r="O214" s="106"/>
      <c r="Q214" s="8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</row>
    <row r="215">
      <c r="A215" s="108"/>
      <c r="B215" s="379" t="s">
        <v>60</v>
      </c>
      <c r="C215" s="79"/>
      <c r="E215" s="106"/>
      <c r="F215" s="110"/>
      <c r="G215" s="111"/>
      <c r="H215" s="79"/>
      <c r="J215" s="106"/>
      <c r="K215" s="110"/>
      <c r="L215" s="111"/>
      <c r="M215" s="79"/>
      <c r="O215" s="106"/>
      <c r="P215" s="110"/>
      <c r="Q215" s="111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</row>
    <row r="216">
      <c r="A216" s="108"/>
      <c r="B216" s="379" t="s">
        <v>61</v>
      </c>
      <c r="C216" s="79"/>
      <c r="E216" s="106"/>
      <c r="F216" s="354"/>
      <c r="G216" s="80"/>
      <c r="H216" s="79"/>
      <c r="J216" s="106"/>
      <c r="K216" s="354"/>
      <c r="L216" s="80"/>
      <c r="M216" s="79"/>
      <c r="O216" s="106"/>
      <c r="P216" s="354"/>
      <c r="Q216" s="8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</row>
    <row r="217">
      <c r="A217" s="108"/>
      <c r="B217" s="79"/>
      <c r="C217" s="81"/>
      <c r="D217" s="82"/>
      <c r="E217" s="54"/>
      <c r="F217" s="355"/>
      <c r="G217" s="83"/>
      <c r="H217" s="81"/>
      <c r="I217" s="82"/>
      <c r="J217" s="54"/>
      <c r="K217" s="355"/>
      <c r="L217" s="83"/>
      <c r="M217" s="81"/>
      <c r="N217" s="82"/>
      <c r="O217" s="54"/>
      <c r="P217" s="355"/>
      <c r="Q217" s="83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</row>
    <row r="218">
      <c r="A218" s="108"/>
      <c r="B218" s="356" t="s">
        <v>62</v>
      </c>
      <c r="C218" s="357">
        <v>76.0</v>
      </c>
      <c r="D218" s="358"/>
      <c r="E218" s="358" t="s">
        <v>63</v>
      </c>
      <c r="F218" s="358" t="s">
        <v>64</v>
      </c>
      <c r="G218" s="359" t="s">
        <v>65</v>
      </c>
      <c r="H218" s="357">
        <v>76.0</v>
      </c>
      <c r="I218" s="358"/>
      <c r="J218" s="358" t="s">
        <v>63</v>
      </c>
      <c r="K218" s="358" t="s">
        <v>64</v>
      </c>
      <c r="L218" s="359" t="s">
        <v>65</v>
      </c>
      <c r="M218" s="357">
        <v>76.0</v>
      </c>
      <c r="N218" s="358"/>
      <c r="O218" s="358" t="s">
        <v>63</v>
      </c>
      <c r="P218" s="360" t="s">
        <v>64</v>
      </c>
      <c r="Q218" s="361" t="s">
        <v>65</v>
      </c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</row>
    <row r="219">
      <c r="A219" s="108"/>
      <c r="B219" s="356" t="s">
        <v>66</v>
      </c>
      <c r="C219" s="362" t="s">
        <v>128</v>
      </c>
      <c r="D219" s="363"/>
      <c r="E219" s="364" t="s">
        <v>453</v>
      </c>
      <c r="F219" s="364">
        <v>31.0</v>
      </c>
      <c r="G219" s="365">
        <v>6.0</v>
      </c>
      <c r="H219" s="362" t="s">
        <v>69</v>
      </c>
      <c r="I219" s="363"/>
      <c r="J219" s="364" t="s">
        <v>454</v>
      </c>
      <c r="K219" s="364">
        <v>31.0</v>
      </c>
      <c r="L219" s="365">
        <v>6.0</v>
      </c>
      <c r="M219" s="362" t="s">
        <v>126</v>
      </c>
      <c r="N219" s="363"/>
      <c r="O219" s="364" t="s">
        <v>70</v>
      </c>
      <c r="P219" s="364">
        <v>31.0</v>
      </c>
      <c r="Q219" s="365">
        <v>6.0</v>
      </c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</row>
    <row r="220">
      <c r="A220" s="108"/>
      <c r="B220" s="356" t="s">
        <v>72</v>
      </c>
      <c r="C220" s="362" t="s">
        <v>455</v>
      </c>
      <c r="D220" s="363"/>
      <c r="E220" s="364" t="s">
        <v>456</v>
      </c>
      <c r="F220" s="364">
        <v>31.0</v>
      </c>
      <c r="G220" s="365">
        <v>252.0</v>
      </c>
      <c r="H220" s="362" t="s">
        <v>457</v>
      </c>
      <c r="I220" s="363"/>
      <c r="J220" s="364" t="s">
        <v>353</v>
      </c>
      <c r="K220" s="364">
        <v>31.0</v>
      </c>
      <c r="L220" s="365">
        <v>0.0</v>
      </c>
      <c r="M220" s="362" t="s">
        <v>458</v>
      </c>
      <c r="N220" s="363"/>
      <c r="O220" s="364" t="s">
        <v>459</v>
      </c>
      <c r="P220" s="364">
        <v>31.0</v>
      </c>
      <c r="Q220" s="365">
        <v>0.0</v>
      </c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</row>
    <row r="221">
      <c r="A221" s="108"/>
      <c r="B221" s="356" t="s">
        <v>79</v>
      </c>
      <c r="C221" s="380" t="s">
        <v>260</v>
      </c>
      <c r="D221" s="363"/>
      <c r="E221" s="364" t="s">
        <v>460</v>
      </c>
      <c r="F221" s="364">
        <v>31.0</v>
      </c>
      <c r="G221" s="365">
        <v>0.0</v>
      </c>
      <c r="H221" s="362" t="s">
        <v>386</v>
      </c>
      <c r="I221" s="363"/>
      <c r="J221" s="364" t="s">
        <v>385</v>
      </c>
      <c r="K221" s="364">
        <v>31.0</v>
      </c>
      <c r="L221" s="365">
        <v>0.0</v>
      </c>
      <c r="M221" s="362" t="s">
        <v>461</v>
      </c>
      <c r="N221" s="363"/>
      <c r="O221" s="364" t="s">
        <v>140</v>
      </c>
      <c r="P221" s="364">
        <v>31.0</v>
      </c>
      <c r="Q221" s="365">
        <v>0.0</v>
      </c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</row>
    <row r="222">
      <c r="A222" s="108"/>
      <c r="B222" s="366" t="s">
        <v>85</v>
      </c>
      <c r="C222" s="367" t="s">
        <v>462</v>
      </c>
      <c r="D222" s="368"/>
      <c r="E222" s="369" t="s">
        <v>463</v>
      </c>
      <c r="F222" s="369">
        <v>31.0</v>
      </c>
      <c r="G222" s="370">
        <v>0.0</v>
      </c>
      <c r="H222" s="367" t="s">
        <v>464</v>
      </c>
      <c r="I222" s="368"/>
      <c r="J222" s="369" t="s">
        <v>231</v>
      </c>
      <c r="K222" s="369">
        <v>30.0</v>
      </c>
      <c r="L222" s="370">
        <v>252.0</v>
      </c>
      <c r="M222" s="367" t="s">
        <v>464</v>
      </c>
      <c r="N222" s="368"/>
      <c r="O222" s="369" t="s">
        <v>465</v>
      </c>
      <c r="P222" s="369">
        <v>31.0</v>
      </c>
      <c r="Q222" s="370">
        <v>252.0</v>
      </c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</row>
    <row r="223">
      <c r="A223" s="101"/>
      <c r="B223" s="371"/>
      <c r="C223" s="367" t="s">
        <v>466</v>
      </c>
      <c r="D223" s="368"/>
      <c r="E223" s="369" t="s">
        <v>467</v>
      </c>
      <c r="F223" s="369">
        <v>31.0</v>
      </c>
      <c r="G223" s="370">
        <v>0.0</v>
      </c>
      <c r="H223" s="367" t="s">
        <v>335</v>
      </c>
      <c r="I223" s="368"/>
      <c r="J223" s="369" t="s">
        <v>206</v>
      </c>
      <c r="K223" s="369">
        <v>30.0</v>
      </c>
      <c r="L223" s="370">
        <v>0.0</v>
      </c>
      <c r="M223" s="367" t="s">
        <v>269</v>
      </c>
      <c r="N223" s="368"/>
      <c r="O223" s="369" t="s">
        <v>412</v>
      </c>
      <c r="P223" s="369">
        <v>31.0</v>
      </c>
      <c r="Q223" s="370">
        <v>0.0</v>
      </c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</row>
    <row r="224">
      <c r="A224" s="101"/>
      <c r="B224" s="371"/>
      <c r="C224" s="367" t="s">
        <v>468</v>
      </c>
      <c r="D224" s="368"/>
      <c r="E224" s="369" t="s">
        <v>469</v>
      </c>
      <c r="F224" s="369">
        <v>31.0</v>
      </c>
      <c r="G224" s="370">
        <v>252.0</v>
      </c>
      <c r="H224" s="367" t="s">
        <v>470</v>
      </c>
      <c r="I224" s="368"/>
      <c r="J224" s="369" t="s">
        <v>471</v>
      </c>
      <c r="K224" s="369">
        <v>30.0</v>
      </c>
      <c r="L224" s="370">
        <v>252.0</v>
      </c>
      <c r="M224" s="367" t="s">
        <v>472</v>
      </c>
      <c r="N224" s="368"/>
      <c r="O224" s="369" t="s">
        <v>473</v>
      </c>
      <c r="P224" s="369">
        <v>31.0</v>
      </c>
      <c r="Q224" s="370">
        <v>252.0</v>
      </c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</row>
    <row r="225">
      <c r="A225" s="101"/>
      <c r="B225" s="371"/>
      <c r="C225" s="372" t="s">
        <v>474</v>
      </c>
      <c r="D225" s="373"/>
      <c r="E225" s="374"/>
      <c r="F225" s="375" t="s">
        <v>475</v>
      </c>
      <c r="G225" s="83"/>
      <c r="H225" s="372" t="s">
        <v>439</v>
      </c>
      <c r="I225" s="373"/>
      <c r="J225" s="374"/>
      <c r="K225" s="375" t="s">
        <v>476</v>
      </c>
      <c r="L225" s="83"/>
      <c r="M225" s="372" t="s">
        <v>477</v>
      </c>
      <c r="N225" s="373"/>
      <c r="O225" s="374"/>
      <c r="P225" s="375" t="s">
        <v>478</v>
      </c>
      <c r="Q225" s="83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</row>
    <row r="226">
      <c r="A226" s="153"/>
      <c r="B226" s="381" t="s">
        <v>479</v>
      </c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5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</row>
    <row r="227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</row>
    <row r="228">
      <c r="A228" s="101"/>
      <c r="B228" s="382"/>
      <c r="C228" s="383" t="s">
        <v>480</v>
      </c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8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</row>
    <row r="229">
      <c r="A229" s="101"/>
      <c r="B229" s="79"/>
      <c r="C229" s="81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3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</row>
    <row r="230">
      <c r="A230" s="101"/>
      <c r="B230" s="79"/>
      <c r="C230" s="384"/>
      <c r="E230" s="106"/>
      <c r="F230" s="385" t="s">
        <v>481</v>
      </c>
      <c r="G230" s="80"/>
      <c r="H230" s="384"/>
      <c r="J230" s="106"/>
      <c r="K230" s="385" t="s">
        <v>482</v>
      </c>
      <c r="L230" s="80"/>
      <c r="M230" s="384"/>
      <c r="O230" s="106"/>
      <c r="P230" s="385" t="s">
        <v>483</v>
      </c>
      <c r="Q230" s="8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</row>
    <row r="231">
      <c r="A231" s="101"/>
      <c r="B231" s="79"/>
      <c r="C231" s="79"/>
      <c r="E231" s="106"/>
      <c r="G231" s="80"/>
      <c r="H231" s="79"/>
      <c r="J231" s="106"/>
      <c r="L231" s="80"/>
      <c r="M231" s="79"/>
      <c r="O231" s="106"/>
      <c r="Q231" s="8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</row>
    <row r="232">
      <c r="A232" s="101"/>
      <c r="B232" s="107"/>
      <c r="C232" s="79"/>
      <c r="E232" s="106"/>
      <c r="G232" s="80"/>
      <c r="H232" s="79"/>
      <c r="J232" s="106"/>
      <c r="L232" s="80"/>
      <c r="M232" s="79"/>
      <c r="O232" s="106"/>
      <c r="Q232" s="8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</row>
    <row r="233">
      <c r="A233" s="108"/>
      <c r="B233" s="356" t="s">
        <v>60</v>
      </c>
      <c r="C233" s="79"/>
      <c r="E233" s="106"/>
      <c r="F233" s="110"/>
      <c r="G233" s="111"/>
      <c r="H233" s="79"/>
      <c r="J233" s="106"/>
      <c r="K233" s="110"/>
      <c r="L233" s="111"/>
      <c r="M233" s="79"/>
      <c r="O233" s="106"/>
      <c r="P233" s="110"/>
      <c r="Q233" s="111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</row>
    <row r="234">
      <c r="A234" s="108"/>
      <c r="B234" s="356" t="s">
        <v>61</v>
      </c>
      <c r="C234" s="79"/>
      <c r="E234" s="106"/>
      <c r="F234" s="386"/>
      <c r="G234" s="80"/>
      <c r="H234" s="79"/>
      <c r="J234" s="106"/>
      <c r="K234" s="386"/>
      <c r="L234" s="80"/>
      <c r="M234" s="79"/>
      <c r="O234" s="106"/>
      <c r="P234" s="386"/>
      <c r="Q234" s="8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</row>
    <row r="235">
      <c r="A235" s="108"/>
      <c r="B235" s="79"/>
      <c r="C235" s="107"/>
      <c r="D235" s="110"/>
      <c r="E235" s="49"/>
      <c r="F235" s="386"/>
      <c r="G235" s="80"/>
      <c r="H235" s="107"/>
      <c r="I235" s="110"/>
      <c r="J235" s="49"/>
      <c r="K235" s="386"/>
      <c r="L235" s="80"/>
      <c r="M235" s="107"/>
      <c r="N235" s="110"/>
      <c r="O235" s="49"/>
      <c r="P235" s="386"/>
      <c r="Q235" s="8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</row>
    <row r="236">
      <c r="A236" s="108"/>
      <c r="B236" s="335" t="s">
        <v>62</v>
      </c>
      <c r="C236" s="387">
        <v>82.0</v>
      </c>
      <c r="D236" s="388"/>
      <c r="E236" s="388" t="s">
        <v>63</v>
      </c>
      <c r="F236" s="388" t="s">
        <v>64</v>
      </c>
      <c r="G236" s="389" t="s">
        <v>65</v>
      </c>
      <c r="H236" s="387">
        <v>82.0</v>
      </c>
      <c r="I236" s="388"/>
      <c r="J236" s="388" t="s">
        <v>63</v>
      </c>
      <c r="K236" s="388" t="s">
        <v>64</v>
      </c>
      <c r="L236" s="389" t="s">
        <v>65</v>
      </c>
      <c r="M236" s="387">
        <v>82.0</v>
      </c>
      <c r="N236" s="388"/>
      <c r="O236" s="388" t="s">
        <v>63</v>
      </c>
      <c r="P236" s="388" t="s">
        <v>64</v>
      </c>
      <c r="Q236" s="389" t="s">
        <v>65</v>
      </c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</row>
    <row r="237">
      <c r="A237" s="108"/>
      <c r="B237" s="335" t="s">
        <v>66</v>
      </c>
      <c r="C237" s="390" t="s">
        <v>126</v>
      </c>
      <c r="D237" s="391"/>
      <c r="E237" s="338" t="s">
        <v>187</v>
      </c>
      <c r="F237" s="338">
        <v>31.0</v>
      </c>
      <c r="G237" s="339">
        <v>6.0</v>
      </c>
      <c r="H237" s="390" t="s">
        <v>128</v>
      </c>
      <c r="I237" s="391"/>
      <c r="J237" s="338" t="s">
        <v>161</v>
      </c>
      <c r="K237" s="338">
        <v>31.0</v>
      </c>
      <c r="L237" s="339">
        <v>6.0</v>
      </c>
      <c r="M237" s="390" t="s">
        <v>128</v>
      </c>
      <c r="N237" s="391"/>
      <c r="O237" s="338" t="s">
        <v>71</v>
      </c>
      <c r="P237" s="338">
        <v>31.0</v>
      </c>
      <c r="Q237" s="339">
        <v>6.0</v>
      </c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</row>
    <row r="238">
      <c r="A238" s="108"/>
      <c r="B238" s="335" t="s">
        <v>72</v>
      </c>
      <c r="C238" s="390" t="s">
        <v>484</v>
      </c>
      <c r="D238" s="391"/>
      <c r="E238" s="338" t="s">
        <v>78</v>
      </c>
      <c r="F238" s="338">
        <v>31.0</v>
      </c>
      <c r="G238" s="339">
        <v>0.0</v>
      </c>
      <c r="H238" s="390" t="s">
        <v>485</v>
      </c>
      <c r="I238" s="391"/>
      <c r="J238" s="338" t="s">
        <v>74</v>
      </c>
      <c r="K238" s="338">
        <v>31.0</v>
      </c>
      <c r="L238" s="339">
        <v>252.0</v>
      </c>
      <c r="M238" s="390" t="s">
        <v>486</v>
      </c>
      <c r="N238" s="391"/>
      <c r="O238" s="338" t="s">
        <v>323</v>
      </c>
      <c r="P238" s="338">
        <v>31.0</v>
      </c>
      <c r="Q238" s="339">
        <v>252.0</v>
      </c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</row>
    <row r="239">
      <c r="A239" s="108"/>
      <c r="B239" s="335" t="s">
        <v>79</v>
      </c>
      <c r="C239" s="390" t="s">
        <v>195</v>
      </c>
      <c r="D239" s="391"/>
      <c r="E239" s="338" t="s">
        <v>487</v>
      </c>
      <c r="F239" s="338">
        <v>31.0</v>
      </c>
      <c r="G239" s="339">
        <v>0.0</v>
      </c>
      <c r="H239" s="390" t="s">
        <v>488</v>
      </c>
      <c r="I239" s="391" t="str">
        <f>IMAGE("https://play.pokemonshowdown.com/sprites/itemicons/shuca-berry.png")</f>
        <v/>
      </c>
      <c r="J239" s="338" t="s">
        <v>489</v>
      </c>
      <c r="K239" s="338">
        <v>31.0</v>
      </c>
      <c r="L239" s="339">
        <v>0.0</v>
      </c>
      <c r="M239" s="390" t="s">
        <v>260</v>
      </c>
      <c r="N239" s="391" t="str">
        <f>IMAGE("https://play.pokemonshowdown.com/sprites/itemicons/life-orb.png")</f>
        <v/>
      </c>
      <c r="O239" s="338" t="s">
        <v>385</v>
      </c>
      <c r="P239" s="338">
        <v>31.0</v>
      </c>
      <c r="Q239" s="339">
        <v>0.0</v>
      </c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</row>
    <row r="240">
      <c r="A240" s="108"/>
      <c r="B240" s="327" t="s">
        <v>85</v>
      </c>
      <c r="C240" s="392" t="s">
        <v>435</v>
      </c>
      <c r="D240" s="393"/>
      <c r="E240" s="333" t="s">
        <v>360</v>
      </c>
      <c r="F240" s="333">
        <v>31.0</v>
      </c>
      <c r="G240" s="334">
        <v>252.0</v>
      </c>
      <c r="H240" s="392" t="s">
        <v>490</v>
      </c>
      <c r="I240" s="393"/>
      <c r="J240" s="333" t="s">
        <v>463</v>
      </c>
      <c r="K240" s="333">
        <v>31.0</v>
      </c>
      <c r="L240" s="334">
        <v>0.0</v>
      </c>
      <c r="M240" s="392" t="s">
        <v>309</v>
      </c>
      <c r="N240" s="393"/>
      <c r="O240" s="333" t="s">
        <v>491</v>
      </c>
      <c r="P240" s="333">
        <v>31.0</v>
      </c>
      <c r="Q240" s="334">
        <v>0.0</v>
      </c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</row>
    <row r="241">
      <c r="A241" s="101"/>
      <c r="B241" s="394"/>
      <c r="C241" s="392" t="s">
        <v>410</v>
      </c>
      <c r="D241" s="393"/>
      <c r="E241" s="333" t="s">
        <v>492</v>
      </c>
      <c r="F241" s="333">
        <v>31.0</v>
      </c>
      <c r="G241" s="334">
        <v>0.0</v>
      </c>
      <c r="H241" s="392" t="s">
        <v>364</v>
      </c>
      <c r="I241" s="393"/>
      <c r="J241" s="333" t="s">
        <v>412</v>
      </c>
      <c r="K241" s="333">
        <v>31.0</v>
      </c>
      <c r="L241" s="334">
        <v>0.0</v>
      </c>
      <c r="M241" s="392" t="s">
        <v>364</v>
      </c>
      <c r="N241" s="393"/>
      <c r="O241" s="333" t="s">
        <v>305</v>
      </c>
      <c r="P241" s="333">
        <v>31.0</v>
      </c>
      <c r="Q241" s="334">
        <v>0.0</v>
      </c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</row>
    <row r="242">
      <c r="A242" s="101"/>
      <c r="B242" s="394"/>
      <c r="C242" s="392" t="s">
        <v>493</v>
      </c>
      <c r="D242" s="393"/>
      <c r="E242" s="333" t="s">
        <v>102</v>
      </c>
      <c r="F242" s="333">
        <v>31.0</v>
      </c>
      <c r="G242" s="334">
        <v>252.0</v>
      </c>
      <c r="H242" s="392" t="s">
        <v>494</v>
      </c>
      <c r="I242" s="393"/>
      <c r="J242" s="333" t="s">
        <v>495</v>
      </c>
      <c r="K242" s="333">
        <v>31.0</v>
      </c>
      <c r="L242" s="334">
        <v>252.0</v>
      </c>
      <c r="M242" s="392" t="s">
        <v>496</v>
      </c>
      <c r="N242" s="393"/>
      <c r="O242" s="333" t="s">
        <v>209</v>
      </c>
      <c r="P242" s="333">
        <v>31.0</v>
      </c>
      <c r="Q242" s="334">
        <v>252.0</v>
      </c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</row>
    <row r="243">
      <c r="A243" s="101"/>
      <c r="B243" s="394"/>
      <c r="C243" s="395" t="s">
        <v>497</v>
      </c>
      <c r="D243" s="396"/>
      <c r="E243" s="397"/>
      <c r="F243" s="398" t="s">
        <v>498</v>
      </c>
      <c r="G243" s="83"/>
      <c r="H243" s="395" t="s">
        <v>448</v>
      </c>
      <c r="I243" s="396"/>
      <c r="J243" s="397"/>
      <c r="K243" s="398" t="s">
        <v>499</v>
      </c>
      <c r="L243" s="83"/>
      <c r="M243" s="395" t="s">
        <v>500</v>
      </c>
      <c r="N243" s="396"/>
      <c r="O243" s="397"/>
      <c r="P243" s="398" t="s">
        <v>501</v>
      </c>
      <c r="Q243" s="83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</row>
    <row r="244">
      <c r="A244" s="101"/>
      <c r="B244" s="399"/>
      <c r="C244" s="382"/>
      <c r="D244" s="77"/>
      <c r="E244" s="104"/>
      <c r="F244" s="400" t="s">
        <v>502</v>
      </c>
      <c r="G244" s="78"/>
      <c r="H244" s="382"/>
      <c r="I244" s="77"/>
      <c r="J244" s="104"/>
      <c r="K244" s="400" t="s">
        <v>503</v>
      </c>
      <c r="L244" s="78"/>
      <c r="M244" s="382"/>
      <c r="N244" s="77"/>
      <c r="O244" s="104"/>
      <c r="P244" s="400" t="s">
        <v>504</v>
      </c>
      <c r="Q244" s="78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</row>
    <row r="245">
      <c r="A245" s="101"/>
      <c r="B245" s="79"/>
      <c r="C245" s="79"/>
      <c r="E245" s="106"/>
      <c r="G245" s="80"/>
      <c r="H245" s="79"/>
      <c r="J245" s="106"/>
      <c r="L245" s="80"/>
      <c r="M245" s="79"/>
      <c r="O245" s="106"/>
      <c r="Q245" s="8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</row>
    <row r="246">
      <c r="A246" s="101"/>
      <c r="B246" s="79"/>
      <c r="C246" s="79"/>
      <c r="E246" s="106"/>
      <c r="G246" s="80"/>
      <c r="H246" s="79"/>
      <c r="J246" s="106"/>
      <c r="L246" s="80"/>
      <c r="M246" s="79"/>
      <c r="O246" s="106"/>
      <c r="Q246" s="8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</row>
    <row r="247">
      <c r="A247" s="108"/>
      <c r="B247" s="356" t="s">
        <v>60</v>
      </c>
      <c r="C247" s="79"/>
      <c r="E247" s="106"/>
      <c r="F247" s="110"/>
      <c r="G247" s="111"/>
      <c r="H247" s="79"/>
      <c r="J247" s="106"/>
      <c r="K247" s="110"/>
      <c r="L247" s="111"/>
      <c r="M247" s="79"/>
      <c r="O247" s="106"/>
      <c r="P247" s="110"/>
      <c r="Q247" s="111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</row>
    <row r="248">
      <c r="A248" s="108"/>
      <c r="B248" s="356" t="s">
        <v>61</v>
      </c>
      <c r="C248" s="79"/>
      <c r="E248" s="106"/>
      <c r="F248" s="401"/>
      <c r="G248" s="80"/>
      <c r="H248" s="79"/>
      <c r="J248" s="106"/>
      <c r="K248" s="386"/>
      <c r="L248" s="80"/>
      <c r="M248" s="79"/>
      <c r="O248" s="106"/>
      <c r="P248" s="386"/>
      <c r="Q248" s="8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</row>
    <row r="249">
      <c r="A249" s="108"/>
      <c r="B249" s="79"/>
      <c r="C249" s="107"/>
      <c r="D249" s="110"/>
      <c r="E249" s="49"/>
      <c r="F249" s="386"/>
      <c r="G249" s="80"/>
      <c r="H249" s="107"/>
      <c r="I249" s="110"/>
      <c r="J249" s="49"/>
      <c r="K249" s="386"/>
      <c r="L249" s="80"/>
      <c r="M249" s="107"/>
      <c r="N249" s="110"/>
      <c r="O249" s="49"/>
      <c r="P249" s="386"/>
      <c r="Q249" s="8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</row>
    <row r="250">
      <c r="A250" s="108"/>
      <c r="B250" s="335" t="s">
        <v>62</v>
      </c>
      <c r="C250" s="387">
        <v>82.0</v>
      </c>
      <c r="D250" s="388"/>
      <c r="E250" s="388" t="s">
        <v>63</v>
      </c>
      <c r="F250" s="388" t="s">
        <v>64</v>
      </c>
      <c r="G250" s="389" t="s">
        <v>65</v>
      </c>
      <c r="H250" s="387">
        <v>82.0</v>
      </c>
      <c r="I250" s="388"/>
      <c r="J250" s="388" t="s">
        <v>63</v>
      </c>
      <c r="K250" s="388" t="s">
        <v>64</v>
      </c>
      <c r="L250" s="389" t="s">
        <v>65</v>
      </c>
      <c r="M250" s="387">
        <v>82.0</v>
      </c>
      <c r="N250" s="388"/>
      <c r="O250" s="388" t="s">
        <v>63</v>
      </c>
      <c r="P250" s="388" t="s">
        <v>64</v>
      </c>
      <c r="Q250" s="389" t="s">
        <v>65</v>
      </c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</row>
    <row r="251">
      <c r="A251" s="108"/>
      <c r="B251" s="335" t="s">
        <v>66</v>
      </c>
      <c r="C251" s="390" t="s">
        <v>67</v>
      </c>
      <c r="D251" s="391"/>
      <c r="E251" s="338" t="s">
        <v>505</v>
      </c>
      <c r="F251" s="338">
        <v>31.0</v>
      </c>
      <c r="G251" s="339">
        <v>6.0</v>
      </c>
      <c r="H251" s="390" t="s">
        <v>126</v>
      </c>
      <c r="I251" s="391"/>
      <c r="J251" s="338" t="s">
        <v>70</v>
      </c>
      <c r="K251" s="338">
        <v>31.0</v>
      </c>
      <c r="L251" s="339">
        <v>6.0</v>
      </c>
      <c r="M251" s="390" t="s">
        <v>126</v>
      </c>
      <c r="N251" s="391"/>
      <c r="O251" s="338" t="s">
        <v>188</v>
      </c>
      <c r="P251" s="338">
        <v>31.0</v>
      </c>
      <c r="Q251" s="339">
        <v>6.0</v>
      </c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</row>
    <row r="252">
      <c r="A252" s="108"/>
      <c r="B252" s="335" t="s">
        <v>72</v>
      </c>
      <c r="C252" s="402" t="s">
        <v>506</v>
      </c>
      <c r="D252" s="391"/>
      <c r="E252" s="338" t="s">
        <v>507</v>
      </c>
      <c r="F252" s="338">
        <v>31.0</v>
      </c>
      <c r="G252" s="339">
        <v>252.0</v>
      </c>
      <c r="H252" s="390" t="s">
        <v>252</v>
      </c>
      <c r="I252" s="391"/>
      <c r="J252" s="338" t="s">
        <v>130</v>
      </c>
      <c r="K252" s="338">
        <v>31.0</v>
      </c>
      <c r="L252" s="339">
        <v>0.0</v>
      </c>
      <c r="M252" s="390" t="s">
        <v>508</v>
      </c>
      <c r="N252" s="391"/>
      <c r="O252" s="338" t="s">
        <v>351</v>
      </c>
      <c r="P252" s="338">
        <v>31.0</v>
      </c>
      <c r="Q252" s="339">
        <v>0.0</v>
      </c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</row>
    <row r="253">
      <c r="A253" s="108"/>
      <c r="B253" s="335" t="s">
        <v>79</v>
      </c>
      <c r="C253" s="390" t="s">
        <v>386</v>
      </c>
      <c r="D253" s="391"/>
      <c r="E253" s="338" t="s">
        <v>84</v>
      </c>
      <c r="F253" s="338">
        <v>31.0</v>
      </c>
      <c r="G253" s="339">
        <v>0.0</v>
      </c>
      <c r="H253" s="390" t="s">
        <v>509</v>
      </c>
      <c r="I253" s="391" t="str">
        <f>IMAGE("https://play.pokemonshowdown.com/sprites/itemicons/choice-specs.png")</f>
        <v/>
      </c>
      <c r="J253" s="338" t="s">
        <v>510</v>
      </c>
      <c r="K253" s="338">
        <v>31.0</v>
      </c>
      <c r="L253" s="339">
        <v>0.0</v>
      </c>
      <c r="M253" s="390" t="s">
        <v>511</v>
      </c>
      <c r="N253" s="391"/>
      <c r="O253" s="338" t="s">
        <v>296</v>
      </c>
      <c r="P253" s="338">
        <v>31.0</v>
      </c>
      <c r="Q253" s="339">
        <v>0.0</v>
      </c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</row>
    <row r="254">
      <c r="A254" s="108"/>
      <c r="B254" s="327" t="s">
        <v>85</v>
      </c>
      <c r="C254" s="403" t="s">
        <v>361</v>
      </c>
      <c r="D254" s="393"/>
      <c r="E254" s="333" t="s">
        <v>115</v>
      </c>
      <c r="F254" s="333">
        <v>31.0</v>
      </c>
      <c r="G254" s="334">
        <v>0.0</v>
      </c>
      <c r="H254" s="392" t="s">
        <v>235</v>
      </c>
      <c r="I254" s="393"/>
      <c r="J254" s="333" t="s">
        <v>512</v>
      </c>
      <c r="K254" s="333">
        <v>31.0</v>
      </c>
      <c r="L254" s="334">
        <v>252.0</v>
      </c>
      <c r="M254" s="392" t="s">
        <v>435</v>
      </c>
      <c r="N254" s="393"/>
      <c r="O254" s="333" t="s">
        <v>513</v>
      </c>
      <c r="P254" s="333">
        <v>31.0</v>
      </c>
      <c r="Q254" s="334">
        <v>252.0</v>
      </c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</row>
    <row r="255">
      <c r="A255" s="101"/>
      <c r="B255" s="394"/>
      <c r="C255" s="392" t="s">
        <v>306</v>
      </c>
      <c r="D255" s="393"/>
      <c r="E255" s="333" t="s">
        <v>305</v>
      </c>
      <c r="F255" s="333">
        <v>31.0</v>
      </c>
      <c r="G255" s="334">
        <v>0.0</v>
      </c>
      <c r="H255" s="392" t="s">
        <v>477</v>
      </c>
      <c r="I255" s="393"/>
      <c r="J255" s="333" t="s">
        <v>514</v>
      </c>
      <c r="K255" s="333">
        <v>31.0</v>
      </c>
      <c r="L255" s="334">
        <v>0.0</v>
      </c>
      <c r="M255" s="392" t="s">
        <v>515</v>
      </c>
      <c r="N255" s="393"/>
      <c r="O255" s="333" t="s">
        <v>516</v>
      </c>
      <c r="P255" s="333">
        <v>31.0</v>
      </c>
      <c r="Q255" s="334">
        <v>0.0</v>
      </c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</row>
    <row r="256">
      <c r="A256" s="101"/>
      <c r="B256" s="394"/>
      <c r="C256" s="392" t="s">
        <v>391</v>
      </c>
      <c r="D256" s="393"/>
      <c r="E256" s="333" t="s">
        <v>176</v>
      </c>
      <c r="F256" s="333">
        <v>31.0</v>
      </c>
      <c r="G256" s="334">
        <v>252.0</v>
      </c>
      <c r="H256" s="392" t="s">
        <v>435</v>
      </c>
      <c r="I256" s="393"/>
      <c r="J256" s="333" t="s">
        <v>517</v>
      </c>
      <c r="K256" s="333">
        <v>31.0</v>
      </c>
      <c r="L256" s="334">
        <v>252.0</v>
      </c>
      <c r="M256" s="392" t="s">
        <v>330</v>
      </c>
      <c r="N256" s="393"/>
      <c r="O256" s="333" t="s">
        <v>153</v>
      </c>
      <c r="P256" s="333">
        <v>31.0</v>
      </c>
      <c r="Q256" s="334">
        <v>252.0</v>
      </c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</row>
    <row r="257">
      <c r="A257" s="101"/>
      <c r="B257" s="394"/>
      <c r="C257" s="395" t="s">
        <v>364</v>
      </c>
      <c r="D257" s="396"/>
      <c r="E257" s="397"/>
      <c r="F257" s="398" t="s">
        <v>518</v>
      </c>
      <c r="G257" s="83"/>
      <c r="H257" s="395" t="s">
        <v>269</v>
      </c>
      <c r="I257" s="396"/>
      <c r="J257" s="397"/>
      <c r="K257" s="398" t="s">
        <v>519</v>
      </c>
      <c r="L257" s="83"/>
      <c r="M257" s="395" t="s">
        <v>445</v>
      </c>
      <c r="N257" s="396"/>
      <c r="O257" s="397"/>
      <c r="P257" s="398" t="s">
        <v>520</v>
      </c>
      <c r="Q257" s="83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</row>
    <row r="258">
      <c r="A258" s="153"/>
      <c r="B258" s="404" t="s">
        <v>521</v>
      </c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5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</row>
    <row r="259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</row>
    <row r="260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</row>
    <row r="26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</row>
    <row r="262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</row>
    <row r="263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</row>
    <row r="264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</row>
    <row r="26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</row>
    <row r="266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</row>
    <row r="267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</row>
    <row r="268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</row>
    <row r="269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</row>
    <row r="270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</row>
    <row r="27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</row>
    <row r="272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</row>
    <row r="273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</row>
    <row r="274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</row>
    <row r="275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</row>
    <row r="276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</row>
    <row r="277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</row>
    <row r="278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</row>
    <row r="279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</row>
    <row r="280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</row>
    <row r="28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</row>
    <row r="282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</row>
    <row r="283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</row>
    <row r="284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</row>
    <row r="285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</row>
    <row r="286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</row>
    <row r="287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</row>
    <row r="288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</row>
    <row r="289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</row>
    <row r="290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</row>
    <row r="29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</row>
    <row r="292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</row>
    <row r="293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</row>
    <row r="294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</row>
    <row r="295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</row>
    <row r="296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</row>
    <row r="297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</row>
    <row r="298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</row>
    <row r="299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</row>
    <row r="300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</row>
    <row r="30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</row>
    <row r="302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</row>
    <row r="303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</row>
    <row r="304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</row>
    <row r="305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</row>
    <row r="306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</row>
    <row r="307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</row>
    <row r="308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</row>
    <row r="309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</row>
    <row r="310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</row>
    <row r="31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</row>
    <row r="312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</row>
    <row r="313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</row>
    <row r="314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</row>
    <row r="31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</row>
    <row r="316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</row>
    <row r="317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</row>
    <row r="318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</row>
    <row r="319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</row>
    <row r="320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</row>
    <row r="32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</row>
    <row r="322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</row>
    <row r="323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</row>
    <row r="324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</row>
    <row r="32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</row>
    <row r="326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</row>
    <row r="327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</row>
    <row r="328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</row>
    <row r="329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</row>
    <row r="330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</row>
    <row r="33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</row>
    <row r="333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</row>
    <row r="33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</row>
    <row r="336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</row>
    <row r="337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</row>
    <row r="338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</row>
    <row r="339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</row>
    <row r="340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</row>
    <row r="34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</row>
    <row r="342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</row>
    <row r="343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</row>
    <row r="34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</row>
    <row r="346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</row>
    <row r="347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</row>
    <row r="348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</row>
    <row r="349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</row>
    <row r="350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</row>
    <row r="352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</row>
    <row r="353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</row>
    <row r="354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</row>
    <row r="35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</row>
    <row r="356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</row>
    <row r="357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</row>
    <row r="358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</row>
    <row r="359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</row>
    <row r="360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</row>
    <row r="362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</row>
    <row r="363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</row>
    <row r="364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</row>
    <row r="366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</row>
    <row r="367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</row>
    <row r="369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</row>
    <row r="370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</row>
    <row r="37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</row>
    <row r="372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</row>
    <row r="373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</row>
    <row r="374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</row>
    <row r="37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</row>
    <row r="377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</row>
    <row r="378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</row>
    <row r="379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</row>
    <row r="380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</row>
    <row r="38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</row>
    <row r="382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</row>
    <row r="383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</row>
    <row r="384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</row>
    <row r="38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</row>
    <row r="386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</row>
    <row r="387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</row>
    <row r="388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</row>
    <row r="389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</row>
    <row r="390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</row>
    <row r="39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</row>
    <row r="392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</row>
    <row r="394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</row>
    <row r="39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</row>
    <row r="396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</row>
    <row r="398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</row>
    <row r="400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</row>
    <row r="40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</row>
    <row r="403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</row>
    <row r="404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</row>
    <row r="40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</row>
    <row r="406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</row>
    <row r="407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</row>
    <row r="409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</row>
    <row r="410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</row>
    <row r="41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</row>
    <row r="412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</row>
    <row r="413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</row>
    <row r="414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</row>
    <row r="41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</row>
    <row r="416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</row>
    <row r="417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</row>
    <row r="418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</row>
    <row r="419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</row>
    <row r="420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</row>
    <row r="42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</row>
    <row r="422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</row>
    <row r="423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</row>
    <row r="424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</row>
    <row r="97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</row>
    <row r="973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</row>
    <row r="974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</row>
    <row r="97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</row>
    <row r="976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</row>
    <row r="977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</row>
    <row r="978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</row>
    <row r="979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</row>
    <row r="980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</row>
    <row r="98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</row>
    <row r="982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</row>
    <row r="983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</row>
    <row r="984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</row>
    <row r="985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AA985" s="100"/>
      <c r="AB985" s="100"/>
      <c r="AC985" s="100"/>
      <c r="AD985" s="100"/>
    </row>
    <row r="986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AA986" s="100"/>
      <c r="AB986" s="100"/>
      <c r="AC986" s="100"/>
      <c r="AD986" s="100"/>
    </row>
    <row r="987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AA987" s="100"/>
      <c r="AB987" s="100"/>
      <c r="AC987" s="100"/>
      <c r="AD987" s="100"/>
    </row>
    <row r="988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AA988" s="100"/>
      <c r="AB988" s="100"/>
      <c r="AC988" s="100"/>
      <c r="AD988" s="100"/>
    </row>
    <row r="989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AA989" s="100"/>
      <c r="AB989" s="100"/>
      <c r="AC989" s="100"/>
      <c r="AD989" s="100"/>
    </row>
    <row r="990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AA990" s="100"/>
      <c r="AB990" s="100"/>
      <c r="AC990" s="100"/>
      <c r="AD990" s="100"/>
    </row>
    <row r="99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AA991" s="100"/>
      <c r="AB991" s="100"/>
      <c r="AC991" s="100"/>
      <c r="AD991" s="100"/>
    </row>
    <row r="992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AA992" s="100"/>
      <c r="AB992" s="100"/>
      <c r="AC992" s="100"/>
      <c r="AD992" s="100"/>
    </row>
    <row r="993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AA993" s="100"/>
      <c r="AB993" s="100"/>
      <c r="AC993" s="100"/>
      <c r="AD993" s="100"/>
    </row>
    <row r="994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AA994" s="100"/>
      <c r="AB994" s="100"/>
      <c r="AC994" s="100"/>
      <c r="AD994" s="100"/>
    </row>
    <row r="995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AA995" s="100"/>
      <c r="AB995" s="100"/>
      <c r="AC995" s="100"/>
      <c r="AD995" s="100"/>
    </row>
    <row r="996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AA996" s="100"/>
      <c r="AB996" s="100"/>
      <c r="AC996" s="100"/>
      <c r="AD996" s="100"/>
    </row>
    <row r="997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AA997" s="100"/>
      <c r="AB997" s="100"/>
      <c r="AC997" s="100"/>
      <c r="AD997" s="100"/>
    </row>
    <row r="998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AA998" s="100"/>
      <c r="AB998" s="100"/>
      <c r="AC998" s="100"/>
      <c r="AD998" s="100"/>
    </row>
    <row r="999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AA999" s="100"/>
      <c r="AB999" s="100"/>
      <c r="AC999" s="100"/>
      <c r="AD999" s="100"/>
    </row>
    <row r="1000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AA1000" s="100"/>
      <c r="AB1000" s="100"/>
      <c r="AC1000" s="100"/>
      <c r="AD1000" s="100"/>
    </row>
  </sheetData>
  <mergeCells count="304">
    <mergeCell ref="F54:G54"/>
    <mergeCell ref="F63:G63"/>
    <mergeCell ref="K63:L63"/>
    <mergeCell ref="B64:Q64"/>
    <mergeCell ref="C66:Q67"/>
    <mergeCell ref="C68:E73"/>
    <mergeCell ref="B72:B73"/>
    <mergeCell ref="F73:G73"/>
    <mergeCell ref="F68:G71"/>
    <mergeCell ref="F72:G72"/>
    <mergeCell ref="F81:G81"/>
    <mergeCell ref="B82:B84"/>
    <mergeCell ref="C82:E87"/>
    <mergeCell ref="F82:G85"/>
    <mergeCell ref="B86:B87"/>
    <mergeCell ref="H68:J73"/>
    <mergeCell ref="K68:L71"/>
    <mergeCell ref="K72:L72"/>
    <mergeCell ref="K73:L73"/>
    <mergeCell ref="K81:L81"/>
    <mergeCell ref="H82:J87"/>
    <mergeCell ref="K82:L85"/>
    <mergeCell ref="M68:O73"/>
    <mergeCell ref="P68:Q71"/>
    <mergeCell ref="P72:Q72"/>
    <mergeCell ref="P73:Q73"/>
    <mergeCell ref="P81:Q81"/>
    <mergeCell ref="M82:O87"/>
    <mergeCell ref="P82:Q85"/>
    <mergeCell ref="B115:B117"/>
    <mergeCell ref="B119:B120"/>
    <mergeCell ref="K119:L119"/>
    <mergeCell ref="P119:Q119"/>
    <mergeCell ref="K120:L120"/>
    <mergeCell ref="P120:Q120"/>
    <mergeCell ref="B129:Q129"/>
    <mergeCell ref="C131:Q132"/>
    <mergeCell ref="F86:G86"/>
    <mergeCell ref="F87:G87"/>
    <mergeCell ref="F95:G95"/>
    <mergeCell ref="B98:B102"/>
    <mergeCell ref="C100:E105"/>
    <mergeCell ref="H100:J105"/>
    <mergeCell ref="B104:B105"/>
    <mergeCell ref="F105:G105"/>
    <mergeCell ref="F100:G103"/>
    <mergeCell ref="F104:G104"/>
    <mergeCell ref="F113:G113"/>
    <mergeCell ref="F114:G114"/>
    <mergeCell ref="C115:E120"/>
    <mergeCell ref="F115:G118"/>
    <mergeCell ref="H115:J120"/>
    <mergeCell ref="F119:G119"/>
    <mergeCell ref="F120:G120"/>
    <mergeCell ref="F128:G128"/>
    <mergeCell ref="B131:B135"/>
    <mergeCell ref="C133:E138"/>
    <mergeCell ref="H133:J138"/>
    <mergeCell ref="B137:B138"/>
    <mergeCell ref="F138:G138"/>
    <mergeCell ref="F133:G136"/>
    <mergeCell ref="F137:G137"/>
    <mergeCell ref="F146:G146"/>
    <mergeCell ref="B147:B149"/>
    <mergeCell ref="C147:E152"/>
    <mergeCell ref="H147:J152"/>
    <mergeCell ref="B151:B152"/>
    <mergeCell ref="F152:G152"/>
    <mergeCell ref="F170:G170"/>
    <mergeCell ref="F178:G178"/>
    <mergeCell ref="K178:L178"/>
    <mergeCell ref="F147:G150"/>
    <mergeCell ref="F151:G151"/>
    <mergeCell ref="F160:G160"/>
    <mergeCell ref="B163:B167"/>
    <mergeCell ref="F165:G168"/>
    <mergeCell ref="B169:B170"/>
    <mergeCell ref="F169:G169"/>
    <mergeCell ref="B179:B181"/>
    <mergeCell ref="C179:E184"/>
    <mergeCell ref="F179:G182"/>
    <mergeCell ref="H179:J184"/>
    <mergeCell ref="K179:L182"/>
    <mergeCell ref="B183:B184"/>
    <mergeCell ref="K183:L183"/>
    <mergeCell ref="K184:L184"/>
    <mergeCell ref="F216:G216"/>
    <mergeCell ref="F217:G217"/>
    <mergeCell ref="F225:G225"/>
    <mergeCell ref="K225:L225"/>
    <mergeCell ref="B226:Q226"/>
    <mergeCell ref="B228:B232"/>
    <mergeCell ref="C228:Q229"/>
    <mergeCell ref="P234:Q234"/>
    <mergeCell ref="P235:Q235"/>
    <mergeCell ref="P243:Q243"/>
    <mergeCell ref="P244:Q247"/>
    <mergeCell ref="P248:Q248"/>
    <mergeCell ref="P249:Q249"/>
    <mergeCell ref="P257:Q257"/>
    <mergeCell ref="C230:E235"/>
    <mergeCell ref="F230:G233"/>
    <mergeCell ref="H230:J235"/>
    <mergeCell ref="M230:O235"/>
    <mergeCell ref="P230:Q233"/>
    <mergeCell ref="B234:B235"/>
    <mergeCell ref="K235:L235"/>
    <mergeCell ref="K243:L243"/>
    <mergeCell ref="K244:L247"/>
    <mergeCell ref="M244:O249"/>
    <mergeCell ref="K248:L248"/>
    <mergeCell ref="K249:L249"/>
    <mergeCell ref="K257:L257"/>
    <mergeCell ref="B258:Q258"/>
    <mergeCell ref="F244:G247"/>
    <mergeCell ref="F248:G248"/>
    <mergeCell ref="F257:G257"/>
    <mergeCell ref="F234:G234"/>
    <mergeCell ref="F235:G235"/>
    <mergeCell ref="F243:G243"/>
    <mergeCell ref="B244:B246"/>
    <mergeCell ref="C244:E249"/>
    <mergeCell ref="H244:J249"/>
    <mergeCell ref="B248:B249"/>
    <mergeCell ref="F249:G249"/>
    <mergeCell ref="H197:J202"/>
    <mergeCell ref="K197:L200"/>
    <mergeCell ref="M197:O202"/>
    <mergeCell ref="P197:Q200"/>
    <mergeCell ref="K201:L201"/>
    <mergeCell ref="P201:Q201"/>
    <mergeCell ref="K202:L202"/>
    <mergeCell ref="P202:Q202"/>
    <mergeCell ref="F197:G200"/>
    <mergeCell ref="F201:G201"/>
    <mergeCell ref="F211:G211"/>
    <mergeCell ref="F212:G215"/>
    <mergeCell ref="F183:G183"/>
    <mergeCell ref="F184:G184"/>
    <mergeCell ref="F192:G192"/>
    <mergeCell ref="K192:L192"/>
    <mergeCell ref="B195:B199"/>
    <mergeCell ref="C197:E202"/>
    <mergeCell ref="F202:G202"/>
    <mergeCell ref="J205:J206"/>
    <mergeCell ref="K205:K206"/>
    <mergeCell ref="L205:L206"/>
    <mergeCell ref="O205:O206"/>
    <mergeCell ref="P205:P206"/>
    <mergeCell ref="Q205:Q206"/>
    <mergeCell ref="K211:L211"/>
    <mergeCell ref="P211:Q211"/>
    <mergeCell ref="B201:B202"/>
    <mergeCell ref="B205:B206"/>
    <mergeCell ref="C205:C206"/>
    <mergeCell ref="E205:E206"/>
    <mergeCell ref="F205:F206"/>
    <mergeCell ref="G205:G206"/>
    <mergeCell ref="H205:H206"/>
    <mergeCell ref="P216:Q216"/>
    <mergeCell ref="P217:Q217"/>
    <mergeCell ref="P225:Q225"/>
    <mergeCell ref="K230:L233"/>
    <mergeCell ref="K234:L234"/>
    <mergeCell ref="M36:O41"/>
    <mergeCell ref="P36:Q39"/>
    <mergeCell ref="P40:Q40"/>
    <mergeCell ref="F31:G31"/>
    <mergeCell ref="B32:Q32"/>
    <mergeCell ref="C34:Q35"/>
    <mergeCell ref="C36:E41"/>
    <mergeCell ref="H36:J41"/>
    <mergeCell ref="K36:L39"/>
    <mergeCell ref="K40:L40"/>
    <mergeCell ref="K41:L41"/>
    <mergeCell ref="K49:L49"/>
    <mergeCell ref="K50:L53"/>
    <mergeCell ref="K4:L7"/>
    <mergeCell ref="K8:L8"/>
    <mergeCell ref="K17:L17"/>
    <mergeCell ref="K18:L21"/>
    <mergeCell ref="K22:L22"/>
    <mergeCell ref="K23:L23"/>
    <mergeCell ref="K31:L31"/>
    <mergeCell ref="B2:B6"/>
    <mergeCell ref="B8:B9"/>
    <mergeCell ref="B18:B20"/>
    <mergeCell ref="B22:B23"/>
    <mergeCell ref="B34:B38"/>
    <mergeCell ref="B50:B52"/>
    <mergeCell ref="B54:B55"/>
    <mergeCell ref="B66:B70"/>
    <mergeCell ref="C2:Q3"/>
    <mergeCell ref="C4:E9"/>
    <mergeCell ref="F4:G7"/>
    <mergeCell ref="H4:J9"/>
    <mergeCell ref="M4:O9"/>
    <mergeCell ref="P4:Q7"/>
    <mergeCell ref="K9:L9"/>
    <mergeCell ref="F8:G8"/>
    <mergeCell ref="F9:G9"/>
    <mergeCell ref="F17:G17"/>
    <mergeCell ref="C18:E23"/>
    <mergeCell ref="F18:G21"/>
    <mergeCell ref="H18:J23"/>
    <mergeCell ref="F22:G22"/>
    <mergeCell ref="B40:B41"/>
    <mergeCell ref="F41:G41"/>
    <mergeCell ref="P31:Q31"/>
    <mergeCell ref="P49:Q49"/>
    <mergeCell ref="M50:O55"/>
    <mergeCell ref="P50:Q53"/>
    <mergeCell ref="P54:Q55"/>
    <mergeCell ref="P63:Q63"/>
    <mergeCell ref="P8:Q8"/>
    <mergeCell ref="P9:Q9"/>
    <mergeCell ref="P17:Q17"/>
    <mergeCell ref="M18:O23"/>
    <mergeCell ref="P18:Q21"/>
    <mergeCell ref="P22:Q22"/>
    <mergeCell ref="P23:Q23"/>
    <mergeCell ref="F36:G39"/>
    <mergeCell ref="F40:G40"/>
    <mergeCell ref="F49:G49"/>
    <mergeCell ref="C50:E55"/>
    <mergeCell ref="F50:G53"/>
    <mergeCell ref="H50:J55"/>
    <mergeCell ref="K54:L54"/>
    <mergeCell ref="P86:Q87"/>
    <mergeCell ref="P95:Q95"/>
    <mergeCell ref="B96:Q96"/>
    <mergeCell ref="C98:Q99"/>
    <mergeCell ref="K86:L86"/>
    <mergeCell ref="K87:L87"/>
    <mergeCell ref="K95:L95"/>
    <mergeCell ref="K100:L103"/>
    <mergeCell ref="M100:O105"/>
    <mergeCell ref="P100:Q103"/>
    <mergeCell ref="P104:Q104"/>
    <mergeCell ref="P105:Q105"/>
    <mergeCell ref="P147:Q150"/>
    <mergeCell ref="P151:Q151"/>
    <mergeCell ref="P178:Q178"/>
    <mergeCell ref="K146:L146"/>
    <mergeCell ref="P146:Q146"/>
    <mergeCell ref="K147:L150"/>
    <mergeCell ref="M147:O152"/>
    <mergeCell ref="S150:U155"/>
    <mergeCell ref="V150:W153"/>
    <mergeCell ref="K151:L151"/>
    <mergeCell ref="K160:L160"/>
    <mergeCell ref="P160:Q160"/>
    <mergeCell ref="B161:Q161"/>
    <mergeCell ref="C163:Q164"/>
    <mergeCell ref="V163:W163"/>
    <mergeCell ref="AA164:AB164"/>
    <mergeCell ref="P165:Q168"/>
    <mergeCell ref="P183:Q183"/>
    <mergeCell ref="P184:Q184"/>
    <mergeCell ref="P192:Q192"/>
    <mergeCell ref="B193:Q193"/>
    <mergeCell ref="C195:Q196"/>
    <mergeCell ref="K165:L168"/>
    <mergeCell ref="K169:L169"/>
    <mergeCell ref="P169:Q169"/>
    <mergeCell ref="K170:L170"/>
    <mergeCell ref="P170:Q170"/>
    <mergeCell ref="M179:O184"/>
    <mergeCell ref="P179:Q182"/>
    <mergeCell ref="P114:Q114"/>
    <mergeCell ref="P115:Q118"/>
    <mergeCell ref="K104:L104"/>
    <mergeCell ref="K105:L105"/>
    <mergeCell ref="K113:L113"/>
    <mergeCell ref="P113:Q113"/>
    <mergeCell ref="K114:L114"/>
    <mergeCell ref="K115:L118"/>
    <mergeCell ref="M115:O120"/>
    <mergeCell ref="P137:Q137"/>
    <mergeCell ref="P138:Q138"/>
    <mergeCell ref="K128:L128"/>
    <mergeCell ref="P128:Q128"/>
    <mergeCell ref="K133:L136"/>
    <mergeCell ref="M133:O138"/>
    <mergeCell ref="P133:Q136"/>
    <mergeCell ref="K137:L137"/>
    <mergeCell ref="K138:L138"/>
    <mergeCell ref="X151:Z156"/>
    <mergeCell ref="AA151:AB154"/>
    <mergeCell ref="AA155:AB155"/>
    <mergeCell ref="AA156:AB156"/>
    <mergeCell ref="K152:L152"/>
    <mergeCell ref="P152:Q152"/>
    <mergeCell ref="V154:W154"/>
    <mergeCell ref="V155:W155"/>
    <mergeCell ref="K212:L215"/>
    <mergeCell ref="K216:L216"/>
    <mergeCell ref="B212:B214"/>
    <mergeCell ref="C212:E217"/>
    <mergeCell ref="H212:J217"/>
    <mergeCell ref="M212:O217"/>
    <mergeCell ref="P212:Q215"/>
    <mergeCell ref="B216:B217"/>
    <mergeCell ref="K217:L217"/>
  </mergeCells>
  <hyperlinks>
    <hyperlink r:id="rId1" ref="B32"/>
    <hyperlink r:id="rId2" ref="B64"/>
    <hyperlink r:id="rId3" ref="B96"/>
    <hyperlink r:id="rId4" ref="B129"/>
    <hyperlink r:id="rId5" ref="B161"/>
    <hyperlink r:id="rId6" ref="B193"/>
    <hyperlink r:id="rId7" ref="B226"/>
    <hyperlink r:id="rId8" ref="B258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4.5"/>
    <col customWidth="1" min="4" max="4" width="2.63"/>
    <col customWidth="1" min="5" max="5" width="8.75"/>
    <col customWidth="1" min="7" max="7" width="5.75"/>
    <col customWidth="1" min="8" max="8" width="14.0"/>
    <col customWidth="1" min="9" max="9" width="2.63"/>
    <col customWidth="1" min="10" max="10" width="10.13"/>
    <col customWidth="1" min="12" max="12" width="5.5"/>
    <col customWidth="1" min="13" max="13" width="14.5"/>
    <col customWidth="1" min="14" max="14" width="2.63"/>
    <col customWidth="1" min="15" max="15" width="8.75"/>
    <col customWidth="1" min="17" max="17" width="5.5"/>
    <col customWidth="1" min="18" max="18" width="18.5"/>
  </cols>
  <sheetData>
    <row r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</row>
    <row r="2">
      <c r="A2" s="101"/>
      <c r="B2" s="310"/>
      <c r="C2" s="311" t="s">
        <v>522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</row>
    <row r="3">
      <c r="A3" s="101"/>
      <c r="B3" s="157"/>
      <c r="C3" s="81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</row>
    <row r="4">
      <c r="A4" s="101"/>
      <c r="B4" s="157"/>
      <c r="C4" s="312"/>
      <c r="D4" s="77"/>
      <c r="E4" s="104"/>
      <c r="F4" s="315" t="s">
        <v>523</v>
      </c>
      <c r="G4" s="78"/>
      <c r="H4" s="312"/>
      <c r="I4" s="77"/>
      <c r="J4" s="104"/>
      <c r="K4" s="315" t="s">
        <v>524</v>
      </c>
      <c r="L4" s="78"/>
      <c r="M4" s="312"/>
      <c r="N4" s="77"/>
      <c r="O4" s="104"/>
      <c r="P4" s="315" t="s">
        <v>525</v>
      </c>
      <c r="Q4" s="78"/>
      <c r="R4" s="405" t="s">
        <v>526</v>
      </c>
    </row>
    <row r="5">
      <c r="A5" s="101"/>
      <c r="B5" s="157"/>
      <c r="C5" s="79"/>
      <c r="E5" s="106"/>
      <c r="G5" s="80"/>
      <c r="H5" s="79"/>
      <c r="J5" s="106"/>
      <c r="L5" s="80"/>
      <c r="M5" s="79"/>
      <c r="O5" s="106"/>
      <c r="Q5" s="80"/>
      <c r="R5" s="83"/>
    </row>
    <row r="6">
      <c r="A6" s="101"/>
      <c r="B6" s="160"/>
      <c r="C6" s="79"/>
      <c r="E6" s="106"/>
      <c r="G6" s="80"/>
      <c r="H6" s="79"/>
      <c r="J6" s="106"/>
      <c r="L6" s="80"/>
      <c r="M6" s="79"/>
      <c r="O6" s="106"/>
      <c r="Q6" s="80"/>
      <c r="R6" s="406" t="s">
        <v>527</v>
      </c>
    </row>
    <row r="7">
      <c r="A7" s="108"/>
      <c r="B7" s="319" t="s">
        <v>60</v>
      </c>
      <c r="C7" s="79"/>
      <c r="E7" s="106"/>
      <c r="F7" s="110"/>
      <c r="G7" s="111"/>
      <c r="H7" s="79"/>
      <c r="J7" s="106"/>
      <c r="K7" s="110"/>
      <c r="L7" s="111"/>
      <c r="M7" s="79"/>
      <c r="O7" s="106"/>
      <c r="P7" s="110"/>
      <c r="Q7" s="111"/>
      <c r="R7" s="406" t="s">
        <v>139</v>
      </c>
    </row>
    <row r="8">
      <c r="A8" s="108"/>
      <c r="B8" s="319" t="s">
        <v>61</v>
      </c>
      <c r="C8" s="79"/>
      <c r="E8" s="106"/>
      <c r="F8" s="321"/>
      <c r="G8" s="80"/>
      <c r="H8" s="79"/>
      <c r="J8" s="106"/>
      <c r="K8" s="321"/>
      <c r="L8" s="80"/>
      <c r="M8" s="79"/>
      <c r="O8" s="106"/>
      <c r="P8" s="321"/>
      <c r="Q8" s="80"/>
      <c r="R8" s="407"/>
    </row>
    <row r="9">
      <c r="A9" s="108"/>
      <c r="B9" s="157"/>
      <c r="C9" s="81"/>
      <c r="D9" s="82"/>
      <c r="E9" s="54"/>
      <c r="F9" s="326"/>
      <c r="G9" s="83"/>
      <c r="H9" s="81"/>
      <c r="I9" s="82"/>
      <c r="J9" s="54"/>
      <c r="K9" s="326"/>
      <c r="L9" s="83"/>
      <c r="M9" s="81"/>
      <c r="N9" s="82"/>
      <c r="O9" s="54"/>
      <c r="P9" s="326"/>
      <c r="Q9" s="83"/>
      <c r="R9" s="408"/>
    </row>
    <row r="10">
      <c r="A10" s="108"/>
      <c r="B10" s="327" t="s">
        <v>62</v>
      </c>
      <c r="C10" s="409" t="s">
        <v>528</v>
      </c>
      <c r="D10" s="410"/>
      <c r="E10" s="410" t="s">
        <v>63</v>
      </c>
      <c r="F10" s="411" t="s">
        <v>64</v>
      </c>
      <c r="G10" s="412" t="s">
        <v>65</v>
      </c>
      <c r="H10" s="409" t="s">
        <v>529</v>
      </c>
      <c r="I10" s="410"/>
      <c r="J10" s="410" t="s">
        <v>63</v>
      </c>
      <c r="K10" s="410" t="s">
        <v>64</v>
      </c>
      <c r="L10" s="413" t="s">
        <v>65</v>
      </c>
      <c r="M10" s="409" t="s">
        <v>529</v>
      </c>
      <c r="N10" s="410"/>
      <c r="O10" s="410" t="s">
        <v>63</v>
      </c>
      <c r="P10" s="411" t="s">
        <v>64</v>
      </c>
      <c r="Q10" s="412" t="s">
        <v>65</v>
      </c>
      <c r="R10" s="408"/>
    </row>
    <row r="11">
      <c r="A11" s="108"/>
      <c r="B11" s="327" t="s">
        <v>66</v>
      </c>
      <c r="C11" s="414" t="s">
        <v>530</v>
      </c>
      <c r="D11" s="332"/>
      <c r="E11" s="333" t="s">
        <v>287</v>
      </c>
      <c r="F11" s="333">
        <v>31.0</v>
      </c>
      <c r="G11" s="415">
        <v>0.0</v>
      </c>
      <c r="H11" s="414" t="s">
        <v>531</v>
      </c>
      <c r="I11" s="332"/>
      <c r="J11" s="416" t="s">
        <v>187</v>
      </c>
      <c r="K11" s="333">
        <v>31.0</v>
      </c>
      <c r="L11" s="415">
        <v>0.0</v>
      </c>
      <c r="M11" s="414" t="s">
        <v>67</v>
      </c>
      <c r="N11" s="332"/>
      <c r="O11" s="416" t="s">
        <v>532</v>
      </c>
      <c r="P11" s="333">
        <v>31.0</v>
      </c>
      <c r="Q11" s="415">
        <v>0.0</v>
      </c>
      <c r="R11" s="408"/>
    </row>
    <row r="12">
      <c r="A12" s="108"/>
      <c r="B12" s="327" t="s">
        <v>72</v>
      </c>
      <c r="C12" s="414" t="s">
        <v>533</v>
      </c>
      <c r="D12" s="332"/>
      <c r="E12" s="416" t="s">
        <v>534</v>
      </c>
      <c r="F12" s="333">
        <v>31.0</v>
      </c>
      <c r="G12" s="415">
        <v>0.0</v>
      </c>
      <c r="H12" s="414" t="s">
        <v>535</v>
      </c>
      <c r="I12" s="332"/>
      <c r="J12" s="416" t="s">
        <v>536</v>
      </c>
      <c r="K12" s="333">
        <v>31.0</v>
      </c>
      <c r="L12" s="415">
        <v>0.0</v>
      </c>
      <c r="M12" s="414" t="s">
        <v>537</v>
      </c>
      <c r="N12" s="332"/>
      <c r="O12" s="416" t="s">
        <v>323</v>
      </c>
      <c r="P12" s="333">
        <v>31.0</v>
      </c>
      <c r="Q12" s="415">
        <v>0.0</v>
      </c>
      <c r="R12" s="408"/>
    </row>
    <row r="13">
      <c r="A13" s="108"/>
      <c r="B13" s="327" t="s">
        <v>79</v>
      </c>
      <c r="C13" s="414" t="s">
        <v>224</v>
      </c>
      <c r="D13" s="417"/>
      <c r="E13" s="416" t="s">
        <v>538</v>
      </c>
      <c r="F13" s="333">
        <v>31.0</v>
      </c>
      <c r="G13" s="415">
        <v>0.0</v>
      </c>
      <c r="H13" s="414" t="s">
        <v>82</v>
      </c>
      <c r="I13" s="417"/>
      <c r="J13" s="416" t="s">
        <v>538</v>
      </c>
      <c r="K13" s="333">
        <v>31.0</v>
      </c>
      <c r="L13" s="415">
        <v>0.0</v>
      </c>
      <c r="M13" s="414" t="s">
        <v>139</v>
      </c>
      <c r="N13" s="417"/>
      <c r="O13" s="416" t="s">
        <v>83</v>
      </c>
      <c r="P13" s="333">
        <v>31.0</v>
      </c>
      <c r="Q13" s="415">
        <v>0.0</v>
      </c>
      <c r="R13" s="408"/>
    </row>
    <row r="14">
      <c r="A14" s="108"/>
      <c r="B14" s="335" t="s">
        <v>85</v>
      </c>
      <c r="C14" s="418" t="s">
        <v>539</v>
      </c>
      <c r="D14" s="337"/>
      <c r="E14" s="419" t="s">
        <v>540</v>
      </c>
      <c r="F14" s="338">
        <v>31.0</v>
      </c>
      <c r="G14" s="420">
        <v>0.0</v>
      </c>
      <c r="H14" s="418" t="s">
        <v>541</v>
      </c>
      <c r="I14" s="337"/>
      <c r="J14" s="419" t="s">
        <v>145</v>
      </c>
      <c r="K14" s="419">
        <v>30.0</v>
      </c>
      <c r="L14" s="420">
        <v>0.0</v>
      </c>
      <c r="M14" s="418" t="s">
        <v>542</v>
      </c>
      <c r="N14" s="337"/>
      <c r="O14" s="419" t="s">
        <v>543</v>
      </c>
      <c r="P14" s="338">
        <v>31.0</v>
      </c>
      <c r="Q14" s="420">
        <v>0.0</v>
      </c>
      <c r="R14" s="408"/>
    </row>
    <row r="15">
      <c r="A15" s="101"/>
      <c r="B15" s="340"/>
      <c r="C15" s="418" t="s">
        <v>143</v>
      </c>
      <c r="D15" s="337"/>
      <c r="E15" s="419" t="s">
        <v>174</v>
      </c>
      <c r="F15" s="338">
        <v>31.0</v>
      </c>
      <c r="G15" s="420">
        <v>0.0</v>
      </c>
      <c r="H15" s="418" t="s">
        <v>544</v>
      </c>
      <c r="I15" s="337"/>
      <c r="J15" s="419" t="s">
        <v>147</v>
      </c>
      <c r="K15" s="419">
        <v>30.0</v>
      </c>
      <c r="L15" s="420">
        <v>0.0</v>
      </c>
      <c r="M15" s="418" t="s">
        <v>148</v>
      </c>
      <c r="N15" s="337"/>
      <c r="O15" s="419" t="s">
        <v>545</v>
      </c>
      <c r="P15" s="338">
        <v>31.0</v>
      </c>
      <c r="Q15" s="420">
        <v>0.0</v>
      </c>
      <c r="R15" s="408"/>
    </row>
    <row r="16">
      <c r="A16" s="101"/>
      <c r="B16" s="340"/>
      <c r="C16" s="418" t="s">
        <v>541</v>
      </c>
      <c r="D16" s="337"/>
      <c r="E16" s="419" t="s">
        <v>175</v>
      </c>
      <c r="F16" s="338">
        <v>31.0</v>
      </c>
      <c r="G16" s="420">
        <v>0.0</v>
      </c>
      <c r="H16" s="418" t="s">
        <v>417</v>
      </c>
      <c r="I16" s="337"/>
      <c r="J16" s="419" t="s">
        <v>99</v>
      </c>
      <c r="K16" s="419">
        <v>30.0</v>
      </c>
      <c r="L16" s="420">
        <v>0.0</v>
      </c>
      <c r="M16" s="418" t="s">
        <v>143</v>
      </c>
      <c r="N16" s="337"/>
      <c r="O16" s="419" t="s">
        <v>443</v>
      </c>
      <c r="P16" s="338">
        <v>31.0</v>
      </c>
      <c r="Q16" s="420">
        <v>0.0</v>
      </c>
      <c r="R16" s="408"/>
    </row>
    <row r="17">
      <c r="A17" s="101"/>
      <c r="B17" s="340"/>
      <c r="C17" s="418" t="s">
        <v>546</v>
      </c>
      <c r="D17" s="337"/>
      <c r="E17" s="421"/>
      <c r="F17" s="422" t="s">
        <v>547</v>
      </c>
      <c r="G17" s="83"/>
      <c r="H17" s="418" t="s">
        <v>548</v>
      </c>
      <c r="I17" s="337"/>
      <c r="J17" s="421"/>
      <c r="K17" s="422" t="s">
        <v>104</v>
      </c>
      <c r="L17" s="83"/>
      <c r="M17" s="418" t="s">
        <v>549</v>
      </c>
      <c r="N17" s="337"/>
      <c r="O17" s="421"/>
      <c r="P17" s="422" t="s">
        <v>550</v>
      </c>
      <c r="Q17" s="83"/>
      <c r="R17" s="408"/>
    </row>
    <row r="18">
      <c r="A18" s="100"/>
      <c r="B18" s="345"/>
      <c r="C18" s="312"/>
      <c r="D18" s="77"/>
      <c r="E18" s="104"/>
      <c r="F18" s="315" t="s">
        <v>551</v>
      </c>
      <c r="G18" s="78"/>
      <c r="H18" s="312"/>
      <c r="I18" s="77"/>
      <c r="J18" s="104"/>
      <c r="K18" s="315"/>
      <c r="L18" s="78"/>
      <c r="M18" s="312"/>
      <c r="N18" s="77"/>
      <c r="O18" s="104"/>
      <c r="P18" s="315"/>
      <c r="Q18" s="78"/>
      <c r="R18" s="423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</row>
    <row r="19">
      <c r="A19" s="100"/>
      <c r="B19" s="79"/>
      <c r="C19" s="79"/>
      <c r="E19" s="106"/>
      <c r="G19" s="80"/>
      <c r="H19" s="79"/>
      <c r="J19" s="106"/>
      <c r="L19" s="80"/>
      <c r="M19" s="79"/>
      <c r="O19" s="106"/>
      <c r="Q19" s="8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</row>
    <row r="20">
      <c r="A20" s="100"/>
      <c r="B20" s="79"/>
      <c r="C20" s="79"/>
      <c r="E20" s="106"/>
      <c r="G20" s="80"/>
      <c r="H20" s="79"/>
      <c r="J20" s="106"/>
      <c r="L20" s="80"/>
      <c r="M20" s="79"/>
      <c r="O20" s="106"/>
      <c r="Q20" s="8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</row>
    <row r="21">
      <c r="A21" s="100"/>
      <c r="B21" s="346" t="s">
        <v>60</v>
      </c>
      <c r="C21" s="79"/>
      <c r="E21" s="106"/>
      <c r="F21" s="110"/>
      <c r="G21" s="111"/>
      <c r="H21" s="79"/>
      <c r="J21" s="106"/>
      <c r="K21" s="110"/>
      <c r="L21" s="111"/>
      <c r="M21" s="79"/>
      <c r="O21" s="106"/>
      <c r="P21" s="110"/>
      <c r="Q21" s="111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</row>
    <row r="22">
      <c r="A22" s="100"/>
      <c r="B22" s="346" t="s">
        <v>61</v>
      </c>
      <c r="C22" s="79"/>
      <c r="E22" s="106"/>
      <c r="F22" s="321"/>
      <c r="G22" s="80"/>
      <c r="H22" s="79"/>
      <c r="J22" s="106"/>
      <c r="K22" s="321"/>
      <c r="L22" s="80"/>
      <c r="M22" s="79"/>
      <c r="O22" s="106"/>
      <c r="P22" s="321"/>
      <c r="Q22" s="8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</row>
    <row r="23">
      <c r="A23" s="100"/>
      <c r="B23" s="79"/>
      <c r="C23" s="81"/>
      <c r="D23" s="82"/>
      <c r="E23" s="54"/>
      <c r="F23" s="326"/>
      <c r="G23" s="83"/>
      <c r="H23" s="81"/>
      <c r="I23" s="82"/>
      <c r="J23" s="54"/>
      <c r="K23" s="326"/>
      <c r="L23" s="83"/>
      <c r="M23" s="81"/>
      <c r="N23" s="82"/>
      <c r="O23" s="54"/>
      <c r="P23" s="326"/>
      <c r="Q23" s="83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</row>
    <row r="24">
      <c r="A24" s="100"/>
      <c r="B24" s="327" t="s">
        <v>62</v>
      </c>
      <c r="C24" s="409" t="s">
        <v>529</v>
      </c>
      <c r="D24" s="424"/>
      <c r="E24" s="410" t="s">
        <v>63</v>
      </c>
      <c r="F24" s="410" t="s">
        <v>64</v>
      </c>
      <c r="G24" s="413" t="s">
        <v>65</v>
      </c>
      <c r="H24" s="425"/>
      <c r="I24" s="410"/>
      <c r="J24" s="410"/>
      <c r="K24" s="410"/>
      <c r="L24" s="413"/>
      <c r="M24" s="425"/>
      <c r="N24" s="410"/>
      <c r="O24" s="410"/>
      <c r="P24" s="411"/>
      <c r="Q24" s="412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</row>
    <row r="25">
      <c r="A25" s="100"/>
      <c r="B25" s="327" t="s">
        <v>66</v>
      </c>
      <c r="C25" s="414" t="s">
        <v>128</v>
      </c>
      <c r="D25" s="332"/>
      <c r="E25" s="416" t="s">
        <v>552</v>
      </c>
      <c r="F25" s="333">
        <v>31.0</v>
      </c>
      <c r="G25" s="415">
        <v>0.0</v>
      </c>
      <c r="H25" s="331"/>
      <c r="I25" s="332"/>
      <c r="J25" s="333"/>
      <c r="K25" s="333"/>
      <c r="L25" s="334"/>
      <c r="M25" s="331"/>
      <c r="N25" s="332"/>
      <c r="O25" s="333"/>
      <c r="P25" s="333"/>
      <c r="Q25" s="334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</row>
    <row r="26">
      <c r="A26" s="100"/>
      <c r="B26" s="327" t="s">
        <v>72</v>
      </c>
      <c r="C26" s="414" t="s">
        <v>553</v>
      </c>
      <c r="D26" s="332"/>
      <c r="E26" s="416" t="s">
        <v>554</v>
      </c>
      <c r="F26" s="333">
        <v>31.0</v>
      </c>
      <c r="G26" s="415">
        <v>0.0</v>
      </c>
      <c r="H26" s="331"/>
      <c r="I26" s="332"/>
      <c r="J26" s="333"/>
      <c r="K26" s="333"/>
      <c r="L26" s="334"/>
      <c r="M26" s="331"/>
      <c r="N26" s="332"/>
      <c r="O26" s="333"/>
      <c r="P26" s="333"/>
      <c r="Q26" s="334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</row>
    <row r="27">
      <c r="A27" s="100"/>
      <c r="B27" s="327" t="s">
        <v>79</v>
      </c>
      <c r="C27" s="414" t="s">
        <v>139</v>
      </c>
      <c r="D27" s="417"/>
      <c r="E27" s="416" t="s">
        <v>83</v>
      </c>
      <c r="F27" s="333">
        <v>31.0</v>
      </c>
      <c r="G27" s="415">
        <v>0.0</v>
      </c>
      <c r="H27" s="331"/>
      <c r="I27" s="417"/>
      <c r="J27" s="333"/>
      <c r="K27" s="333"/>
      <c r="L27" s="334"/>
      <c r="M27" s="331"/>
      <c r="N27" s="332"/>
      <c r="O27" s="333"/>
      <c r="P27" s="333"/>
      <c r="Q27" s="334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</row>
    <row r="28">
      <c r="A28" s="100"/>
      <c r="B28" s="335" t="s">
        <v>85</v>
      </c>
      <c r="C28" s="418" t="s">
        <v>241</v>
      </c>
      <c r="D28" s="337"/>
      <c r="E28" s="419" t="s">
        <v>87</v>
      </c>
      <c r="F28" s="338">
        <v>31.0</v>
      </c>
      <c r="G28" s="420">
        <v>0.0</v>
      </c>
      <c r="H28" s="336"/>
      <c r="I28" s="337"/>
      <c r="J28" s="338"/>
      <c r="K28" s="338"/>
      <c r="L28" s="339"/>
      <c r="M28" s="336"/>
      <c r="N28" s="337"/>
      <c r="O28" s="338"/>
      <c r="P28" s="338"/>
      <c r="Q28" s="339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</row>
    <row r="29">
      <c r="A29" s="100"/>
      <c r="B29" s="340"/>
      <c r="C29" s="418" t="s">
        <v>103</v>
      </c>
      <c r="D29" s="337"/>
      <c r="E29" s="419" t="s">
        <v>555</v>
      </c>
      <c r="F29" s="338">
        <v>31.0</v>
      </c>
      <c r="G29" s="420">
        <v>0.0</v>
      </c>
      <c r="H29" s="336"/>
      <c r="I29" s="337"/>
      <c r="J29" s="338"/>
      <c r="K29" s="338"/>
      <c r="L29" s="339"/>
      <c r="M29" s="336"/>
      <c r="N29" s="337"/>
      <c r="O29" s="338"/>
      <c r="P29" s="338"/>
      <c r="Q29" s="339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</row>
    <row r="30">
      <c r="A30" s="100"/>
      <c r="B30" s="340"/>
      <c r="C30" s="418" t="s">
        <v>98</v>
      </c>
      <c r="D30" s="337"/>
      <c r="E30" s="419" t="s">
        <v>236</v>
      </c>
      <c r="F30" s="338">
        <v>31.0</v>
      </c>
      <c r="G30" s="420">
        <v>0.0</v>
      </c>
      <c r="H30" s="336"/>
      <c r="I30" s="337"/>
      <c r="J30" s="338"/>
      <c r="K30" s="338"/>
      <c r="L30" s="339"/>
      <c r="M30" s="336"/>
      <c r="N30" s="337"/>
      <c r="O30" s="338"/>
      <c r="P30" s="338"/>
      <c r="Q30" s="339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</row>
    <row r="31">
      <c r="A31" s="100"/>
      <c r="B31" s="340"/>
      <c r="C31" s="418" t="s">
        <v>143</v>
      </c>
      <c r="D31" s="337"/>
      <c r="E31" s="421"/>
      <c r="F31" s="426" t="s">
        <v>556</v>
      </c>
      <c r="H31" s="336"/>
      <c r="I31" s="337"/>
      <c r="J31" s="421"/>
      <c r="K31" s="391"/>
      <c r="M31" s="336"/>
      <c r="N31" s="337"/>
      <c r="O31" s="421"/>
      <c r="P31" s="391"/>
      <c r="Q31" s="8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</row>
    <row r="32">
      <c r="A32" s="100"/>
      <c r="B32" s="340"/>
      <c r="C32" s="418"/>
      <c r="D32" s="337"/>
      <c r="E32" s="421"/>
      <c r="F32" s="426" t="s">
        <v>557</v>
      </c>
      <c r="G32" s="427"/>
      <c r="H32" s="337"/>
      <c r="I32" s="337"/>
      <c r="J32" s="421"/>
      <c r="K32" s="391"/>
      <c r="L32" s="428"/>
      <c r="M32" s="337"/>
      <c r="N32" s="337"/>
      <c r="O32" s="421"/>
      <c r="P32" s="391"/>
      <c r="Q32" s="428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</row>
    <row r="33">
      <c r="A33" s="100"/>
      <c r="B33" s="429" t="s">
        <v>558</v>
      </c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5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</row>
    <row r="34">
      <c r="A34" s="100"/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</row>
    <row r="35">
      <c r="A35" s="101"/>
      <c r="B35" s="430"/>
      <c r="C35" s="431" t="s">
        <v>559</v>
      </c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8"/>
      <c r="R35" s="432" t="s">
        <v>526</v>
      </c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</row>
    <row r="36">
      <c r="A36" s="101"/>
      <c r="B36" s="79"/>
      <c r="C36" s="79"/>
      <c r="Q36" s="80"/>
      <c r="R36" s="83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</row>
    <row r="37">
      <c r="A37" s="101"/>
      <c r="B37" s="79"/>
      <c r="C37" s="430"/>
      <c r="D37" s="77"/>
      <c r="E37" s="104"/>
      <c r="F37" s="433" t="s">
        <v>560</v>
      </c>
      <c r="G37" s="434"/>
      <c r="H37" s="430"/>
      <c r="I37" s="77"/>
      <c r="J37" s="104"/>
      <c r="K37" s="433" t="s">
        <v>561</v>
      </c>
      <c r="L37" s="78"/>
      <c r="M37" s="435"/>
      <c r="N37" s="77"/>
      <c r="O37" s="104"/>
      <c r="P37" s="433" t="s">
        <v>562</v>
      </c>
      <c r="Q37" s="78"/>
      <c r="R37" s="436" t="s">
        <v>563</v>
      </c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</row>
    <row r="38">
      <c r="A38" s="101"/>
      <c r="B38" s="79"/>
      <c r="C38" s="79"/>
      <c r="E38" s="106"/>
      <c r="G38" s="437"/>
      <c r="H38" s="79"/>
      <c r="J38" s="106"/>
      <c r="L38" s="80"/>
      <c r="M38" s="438"/>
      <c r="O38" s="106"/>
      <c r="Q38" s="80"/>
      <c r="R38" s="436" t="s">
        <v>167</v>
      </c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</row>
    <row r="39">
      <c r="A39" s="101"/>
      <c r="B39" s="107"/>
      <c r="C39" s="79"/>
      <c r="E39" s="106"/>
      <c r="G39" s="437"/>
      <c r="H39" s="79"/>
      <c r="J39" s="106"/>
      <c r="L39" s="80"/>
      <c r="M39" s="438"/>
      <c r="O39" s="106"/>
      <c r="Q39" s="80"/>
      <c r="R39" s="436" t="s">
        <v>564</v>
      </c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</row>
    <row r="40">
      <c r="A40" s="108"/>
      <c r="B40" s="439" t="s">
        <v>60</v>
      </c>
      <c r="C40" s="79"/>
      <c r="E40" s="106"/>
      <c r="F40" s="110"/>
      <c r="G40" s="440"/>
      <c r="H40" s="79"/>
      <c r="J40" s="106"/>
      <c r="K40" s="110"/>
      <c r="L40" s="111"/>
      <c r="M40" s="438"/>
      <c r="O40" s="106"/>
      <c r="P40" s="110"/>
      <c r="Q40" s="111"/>
      <c r="R40" s="441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</row>
    <row r="41">
      <c r="A41" s="108"/>
      <c r="B41" s="439" t="s">
        <v>61</v>
      </c>
      <c r="C41" s="79"/>
      <c r="E41" s="106"/>
      <c r="F41" s="442"/>
      <c r="H41" s="79"/>
      <c r="J41" s="106"/>
      <c r="K41" s="442"/>
      <c r="L41" s="80"/>
      <c r="M41" s="438"/>
      <c r="O41" s="106"/>
      <c r="P41" s="442"/>
      <c r="Q41" s="80"/>
      <c r="R41" s="441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</row>
    <row r="42">
      <c r="A42" s="108"/>
      <c r="B42" s="79"/>
      <c r="C42" s="81"/>
      <c r="D42" s="82"/>
      <c r="E42" s="54"/>
      <c r="F42" s="443"/>
      <c r="G42" s="444"/>
      <c r="H42" s="81"/>
      <c r="I42" s="82"/>
      <c r="J42" s="54"/>
      <c r="K42" s="443"/>
      <c r="L42" s="83"/>
      <c r="M42" s="445"/>
      <c r="N42" s="82"/>
      <c r="O42" s="54"/>
      <c r="P42" s="443"/>
      <c r="Q42" s="83"/>
      <c r="R42" s="441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</row>
    <row r="43">
      <c r="A43" s="108"/>
      <c r="B43" s="446" t="s">
        <v>62</v>
      </c>
      <c r="C43" s="446" t="s">
        <v>565</v>
      </c>
      <c r="D43" s="447"/>
      <c r="E43" s="447" t="s">
        <v>63</v>
      </c>
      <c r="F43" s="447" t="s">
        <v>64</v>
      </c>
      <c r="G43" s="448" t="s">
        <v>65</v>
      </c>
      <c r="H43" s="446" t="s">
        <v>566</v>
      </c>
      <c r="I43" s="447"/>
      <c r="J43" s="447" t="s">
        <v>63</v>
      </c>
      <c r="K43" s="447" t="s">
        <v>64</v>
      </c>
      <c r="L43" s="448" t="s">
        <v>65</v>
      </c>
      <c r="M43" s="447" t="s">
        <v>566</v>
      </c>
      <c r="N43" s="447"/>
      <c r="O43" s="447" t="s">
        <v>63</v>
      </c>
      <c r="P43" s="447" t="s">
        <v>64</v>
      </c>
      <c r="Q43" s="448" t="s">
        <v>65</v>
      </c>
      <c r="R43" s="441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</row>
    <row r="44">
      <c r="A44" s="108"/>
      <c r="B44" s="446" t="s">
        <v>66</v>
      </c>
      <c r="C44" s="449" t="s">
        <v>126</v>
      </c>
      <c r="D44" s="450"/>
      <c r="E44" s="447" t="s">
        <v>287</v>
      </c>
      <c r="F44" s="451">
        <v>31.0</v>
      </c>
      <c r="G44" s="448">
        <v>0.0</v>
      </c>
      <c r="H44" s="449" t="s">
        <v>531</v>
      </c>
      <c r="I44" s="450"/>
      <c r="J44" s="447" t="s">
        <v>567</v>
      </c>
      <c r="K44" s="447">
        <v>31.0</v>
      </c>
      <c r="L44" s="448">
        <v>0.0</v>
      </c>
      <c r="M44" s="450" t="s">
        <v>67</v>
      </c>
      <c r="N44" s="450"/>
      <c r="O44" s="447" t="s">
        <v>453</v>
      </c>
      <c r="P44" s="447">
        <v>31.0</v>
      </c>
      <c r="Q44" s="448">
        <v>0.0</v>
      </c>
      <c r="R44" s="441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</row>
    <row r="45">
      <c r="A45" s="108"/>
      <c r="B45" s="446" t="s">
        <v>72</v>
      </c>
      <c r="C45" s="449" t="s">
        <v>568</v>
      </c>
      <c r="D45" s="450"/>
      <c r="E45" s="447" t="s">
        <v>192</v>
      </c>
      <c r="F45" s="451">
        <v>30.0</v>
      </c>
      <c r="G45" s="448">
        <v>0.0</v>
      </c>
      <c r="H45" s="449" t="s">
        <v>569</v>
      </c>
      <c r="I45" s="450"/>
      <c r="J45" s="447" t="s">
        <v>570</v>
      </c>
      <c r="K45" s="447">
        <v>31.0</v>
      </c>
      <c r="L45" s="448">
        <v>0.0</v>
      </c>
      <c r="M45" s="450" t="s">
        <v>111</v>
      </c>
      <c r="N45" s="450"/>
      <c r="O45" s="447" t="s">
        <v>323</v>
      </c>
      <c r="P45" s="447">
        <v>31.0</v>
      </c>
      <c r="Q45" s="448">
        <v>0.0</v>
      </c>
      <c r="R45" s="441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</row>
    <row r="46">
      <c r="A46" s="108"/>
      <c r="B46" s="446" t="s">
        <v>79</v>
      </c>
      <c r="C46" s="449" t="s">
        <v>571</v>
      </c>
      <c r="D46" s="450" t="str">
        <f>IMAGE("https://play.pokemonshowdown.com/sprites/itemicons/miracle-seed.png")</f>
        <v/>
      </c>
      <c r="E46" s="447" t="s">
        <v>140</v>
      </c>
      <c r="F46" s="447">
        <v>31.0</v>
      </c>
      <c r="G46" s="448">
        <v>0.0</v>
      </c>
      <c r="H46" s="449" t="s">
        <v>354</v>
      </c>
      <c r="I46" s="450" t="str">
        <f>IMAGE("https://play.pokemonshowdown.com/sprites/itemicons/sitrus-berry.png")</f>
        <v/>
      </c>
      <c r="J46" s="447" t="s">
        <v>170</v>
      </c>
      <c r="K46" s="447">
        <v>31.0</v>
      </c>
      <c r="L46" s="448">
        <v>0.0</v>
      </c>
      <c r="M46" s="450" t="s">
        <v>139</v>
      </c>
      <c r="N46" s="450" t="str">
        <f>IMAGE("https://play.pokemonshowdown.com/sprites/itemicons/muscle-band.png")</f>
        <v/>
      </c>
      <c r="O46" s="447" t="s">
        <v>487</v>
      </c>
      <c r="P46" s="447">
        <v>31.0</v>
      </c>
      <c r="Q46" s="448">
        <v>0.0</v>
      </c>
      <c r="R46" s="441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</row>
    <row r="47">
      <c r="A47" s="108"/>
      <c r="B47" s="452" t="s">
        <v>85</v>
      </c>
      <c r="C47" s="453" t="s">
        <v>265</v>
      </c>
      <c r="D47" s="454"/>
      <c r="E47" s="455" t="s">
        <v>264</v>
      </c>
      <c r="F47" s="455">
        <v>30.0</v>
      </c>
      <c r="G47" s="456">
        <v>0.0</v>
      </c>
      <c r="H47" s="453" t="s">
        <v>572</v>
      </c>
      <c r="I47" s="454"/>
      <c r="J47" s="455" t="s">
        <v>573</v>
      </c>
      <c r="K47" s="455">
        <v>31.0</v>
      </c>
      <c r="L47" s="456">
        <v>0.0</v>
      </c>
      <c r="M47" s="454" t="s">
        <v>86</v>
      </c>
      <c r="N47" s="454"/>
      <c r="O47" s="455" t="s">
        <v>87</v>
      </c>
      <c r="P47" s="455">
        <v>31.0</v>
      </c>
      <c r="Q47" s="456">
        <v>0.0</v>
      </c>
      <c r="R47" s="441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</row>
    <row r="48">
      <c r="A48" s="101"/>
      <c r="B48" s="457"/>
      <c r="C48" s="453" t="s">
        <v>574</v>
      </c>
      <c r="D48" s="454"/>
      <c r="E48" s="455" t="s">
        <v>412</v>
      </c>
      <c r="F48" s="455">
        <v>31.0</v>
      </c>
      <c r="G48" s="456">
        <v>0.0</v>
      </c>
      <c r="H48" s="453" t="s">
        <v>575</v>
      </c>
      <c r="I48" s="454"/>
      <c r="J48" s="455" t="s">
        <v>576</v>
      </c>
      <c r="K48" s="455">
        <v>31.0</v>
      </c>
      <c r="L48" s="456">
        <v>0.0</v>
      </c>
      <c r="M48" s="454" t="s">
        <v>98</v>
      </c>
      <c r="N48" s="454"/>
      <c r="O48" s="455" t="s">
        <v>97</v>
      </c>
      <c r="P48" s="455">
        <v>31.0</v>
      </c>
      <c r="Q48" s="456">
        <v>0.0</v>
      </c>
      <c r="R48" s="441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</row>
    <row r="49">
      <c r="A49" s="101"/>
      <c r="B49" s="457"/>
      <c r="C49" s="453" t="s">
        <v>546</v>
      </c>
      <c r="D49" s="454"/>
      <c r="E49" s="455" t="s">
        <v>151</v>
      </c>
      <c r="F49" s="455">
        <v>30.0</v>
      </c>
      <c r="G49" s="456">
        <v>0.0</v>
      </c>
      <c r="H49" s="453" t="s">
        <v>539</v>
      </c>
      <c r="I49" s="454"/>
      <c r="J49" s="455" t="s">
        <v>577</v>
      </c>
      <c r="K49" s="455">
        <v>31.0</v>
      </c>
      <c r="L49" s="456">
        <v>0.0</v>
      </c>
      <c r="M49" s="454" t="s">
        <v>578</v>
      </c>
      <c r="N49" s="454"/>
      <c r="O49" s="455" t="s">
        <v>118</v>
      </c>
      <c r="P49" s="455">
        <v>31.0</v>
      </c>
      <c r="Q49" s="456">
        <v>0.0</v>
      </c>
      <c r="R49" s="441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</row>
    <row r="50">
      <c r="A50" s="101"/>
      <c r="B50" s="457"/>
      <c r="C50" s="458" t="s">
        <v>579</v>
      </c>
      <c r="D50" s="454"/>
      <c r="E50" s="459"/>
      <c r="F50" s="460" t="s">
        <v>580</v>
      </c>
      <c r="G50" s="80"/>
      <c r="H50" s="454" t="s">
        <v>361</v>
      </c>
      <c r="I50" s="454"/>
      <c r="J50" s="459"/>
      <c r="K50" s="460" t="s">
        <v>556</v>
      </c>
      <c r="L50" s="80"/>
      <c r="M50" s="454" t="s">
        <v>368</v>
      </c>
      <c r="N50" s="454"/>
      <c r="O50" s="459"/>
      <c r="P50" s="460" t="s">
        <v>581</v>
      </c>
      <c r="Q50" s="80"/>
      <c r="R50" s="441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</row>
    <row r="51">
      <c r="A51" s="101"/>
      <c r="B51" s="457"/>
      <c r="C51" s="461" t="s">
        <v>582</v>
      </c>
      <c r="D51" s="462"/>
      <c r="E51" s="463"/>
      <c r="F51" s="464"/>
      <c r="G51" s="465"/>
      <c r="H51" s="466" t="s">
        <v>582</v>
      </c>
      <c r="I51" s="462"/>
      <c r="J51" s="463"/>
      <c r="K51" s="467"/>
      <c r="L51" s="465"/>
      <c r="M51" s="466" t="s">
        <v>582</v>
      </c>
      <c r="N51" s="462"/>
      <c r="O51" s="463"/>
      <c r="P51" s="467"/>
      <c r="Q51" s="465"/>
      <c r="R51" s="468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</row>
    <row r="52">
      <c r="A52" s="101"/>
      <c r="B52" s="469"/>
      <c r="C52" s="470"/>
      <c r="E52" s="106"/>
      <c r="F52" s="471" t="s">
        <v>583</v>
      </c>
      <c r="G52" s="80"/>
      <c r="H52" s="470"/>
      <c r="J52" s="106"/>
      <c r="K52" s="471" t="s">
        <v>583</v>
      </c>
      <c r="L52" s="80"/>
      <c r="M52" s="470"/>
      <c r="O52" s="106"/>
      <c r="P52" s="472"/>
      <c r="Q52" s="80"/>
      <c r="R52" s="473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</row>
    <row r="53">
      <c r="A53" s="101"/>
      <c r="B53" s="79"/>
      <c r="C53" s="79"/>
      <c r="E53" s="106"/>
      <c r="G53" s="80"/>
      <c r="H53" s="79"/>
      <c r="J53" s="106"/>
      <c r="L53" s="80"/>
      <c r="M53" s="79"/>
      <c r="O53" s="106"/>
      <c r="Q53" s="80"/>
      <c r="R53" s="473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</row>
    <row r="54">
      <c r="A54" s="101"/>
      <c r="B54" s="79"/>
      <c r="C54" s="79"/>
      <c r="E54" s="106"/>
      <c r="G54" s="80"/>
      <c r="H54" s="79"/>
      <c r="J54" s="106"/>
      <c r="L54" s="80"/>
      <c r="M54" s="79"/>
      <c r="O54" s="106"/>
      <c r="Q54" s="80"/>
      <c r="R54" s="473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</row>
    <row r="55">
      <c r="A55" s="108"/>
      <c r="B55" s="439" t="s">
        <v>60</v>
      </c>
      <c r="C55" s="79"/>
      <c r="E55" s="106"/>
      <c r="F55" s="110"/>
      <c r="G55" s="111"/>
      <c r="H55" s="79"/>
      <c r="J55" s="106"/>
      <c r="K55" s="110"/>
      <c r="L55" s="111"/>
      <c r="M55" s="79"/>
      <c r="O55" s="106"/>
      <c r="P55" s="110"/>
      <c r="Q55" s="111"/>
      <c r="R55" s="473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</row>
    <row r="56">
      <c r="A56" s="108"/>
      <c r="B56" s="439" t="s">
        <v>61</v>
      </c>
      <c r="C56" s="79"/>
      <c r="E56" s="106"/>
      <c r="F56" s="442"/>
      <c r="H56" s="79"/>
      <c r="J56" s="106"/>
      <c r="K56" s="442"/>
      <c r="M56" s="79"/>
      <c r="O56" s="106"/>
      <c r="P56" s="474"/>
      <c r="Q56" s="138"/>
      <c r="R56" s="473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</row>
    <row r="57">
      <c r="A57" s="108"/>
      <c r="B57" s="79"/>
      <c r="C57" s="81"/>
      <c r="D57" s="82"/>
      <c r="E57" s="54"/>
      <c r="F57" s="443"/>
      <c r="G57" s="83"/>
      <c r="H57" s="81"/>
      <c r="I57" s="82"/>
      <c r="J57" s="54"/>
      <c r="K57" s="443"/>
      <c r="L57" s="83"/>
      <c r="M57" s="81"/>
      <c r="N57" s="82"/>
      <c r="O57" s="54"/>
      <c r="P57" s="190"/>
      <c r="Q57" s="83"/>
      <c r="R57" s="473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</row>
    <row r="58">
      <c r="A58" s="108"/>
      <c r="B58" s="446" t="s">
        <v>62</v>
      </c>
      <c r="C58" s="475" t="s">
        <v>566</v>
      </c>
      <c r="D58" s="476"/>
      <c r="E58" s="476" t="s">
        <v>63</v>
      </c>
      <c r="F58" s="476" t="s">
        <v>64</v>
      </c>
      <c r="G58" s="477" t="s">
        <v>65</v>
      </c>
      <c r="H58" s="475" t="s">
        <v>566</v>
      </c>
      <c r="I58" s="476"/>
      <c r="J58" s="476" t="s">
        <v>63</v>
      </c>
      <c r="K58" s="476" t="s">
        <v>64</v>
      </c>
      <c r="L58" s="477" t="s">
        <v>65</v>
      </c>
      <c r="M58" s="478"/>
      <c r="N58" s="479"/>
      <c r="O58" s="479"/>
      <c r="P58" s="479"/>
      <c r="Q58" s="480"/>
      <c r="R58" s="473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</row>
    <row r="59">
      <c r="A59" s="108"/>
      <c r="B59" s="446" t="s">
        <v>66</v>
      </c>
      <c r="C59" s="449" t="s">
        <v>286</v>
      </c>
      <c r="D59" s="450"/>
      <c r="E59" s="447" t="s">
        <v>287</v>
      </c>
      <c r="F59" s="447">
        <v>31.0</v>
      </c>
      <c r="G59" s="448">
        <v>0.0</v>
      </c>
      <c r="H59" s="449" t="s">
        <v>286</v>
      </c>
      <c r="I59" s="450"/>
      <c r="J59" s="447" t="s">
        <v>287</v>
      </c>
      <c r="K59" s="447">
        <v>31.0</v>
      </c>
      <c r="L59" s="448">
        <v>0.0</v>
      </c>
      <c r="M59" s="481"/>
      <c r="N59" s="482"/>
      <c r="O59" s="482"/>
      <c r="P59" s="482"/>
      <c r="Q59" s="441"/>
      <c r="R59" s="473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</row>
    <row r="60">
      <c r="A60" s="108"/>
      <c r="B60" s="446" t="s">
        <v>72</v>
      </c>
      <c r="C60" s="449" t="s">
        <v>584</v>
      </c>
      <c r="D60" s="450"/>
      <c r="E60" s="447" t="s">
        <v>289</v>
      </c>
      <c r="F60" s="447">
        <v>31.0</v>
      </c>
      <c r="G60" s="448">
        <v>0.0</v>
      </c>
      <c r="H60" s="449" t="s">
        <v>584</v>
      </c>
      <c r="I60" s="450"/>
      <c r="J60" s="447" t="s">
        <v>289</v>
      </c>
      <c r="K60" s="447">
        <v>31.0</v>
      </c>
      <c r="L60" s="448">
        <v>0.0</v>
      </c>
      <c r="M60" s="481"/>
      <c r="N60" s="482"/>
      <c r="O60" s="482"/>
      <c r="P60" s="482"/>
      <c r="Q60" s="441"/>
      <c r="R60" s="473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</row>
    <row r="61">
      <c r="A61" s="108"/>
      <c r="B61" s="446" t="s">
        <v>79</v>
      </c>
      <c r="C61" s="449" t="s">
        <v>167</v>
      </c>
      <c r="D61" s="450" t="str">
        <f>IMAGE("https://play.pokemonshowdown.com/sprites/itemicons/eviolite.png")</f>
        <v/>
      </c>
      <c r="E61" s="447" t="s">
        <v>385</v>
      </c>
      <c r="F61" s="447">
        <v>31.0</v>
      </c>
      <c r="G61" s="448">
        <v>0.0</v>
      </c>
      <c r="H61" s="449" t="s">
        <v>167</v>
      </c>
      <c r="I61" s="450" t="str">
        <f>IMAGE("https://play.pokemonshowdown.com/sprites/itemicons/eviolite.png")</f>
        <v/>
      </c>
      <c r="J61" s="447" t="s">
        <v>385</v>
      </c>
      <c r="K61" s="447">
        <v>31.0</v>
      </c>
      <c r="L61" s="448">
        <v>0.0</v>
      </c>
      <c r="M61" s="481"/>
      <c r="N61" s="482"/>
      <c r="O61" s="482"/>
      <c r="P61" s="482"/>
      <c r="Q61" s="441"/>
      <c r="R61" s="473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</row>
    <row r="62">
      <c r="A62" s="108"/>
      <c r="B62" s="452" t="s">
        <v>85</v>
      </c>
      <c r="C62" s="453" t="s">
        <v>539</v>
      </c>
      <c r="D62" s="454"/>
      <c r="E62" s="455" t="s">
        <v>358</v>
      </c>
      <c r="F62" s="455">
        <v>31.0</v>
      </c>
      <c r="G62" s="456">
        <v>0.0</v>
      </c>
      <c r="H62" s="453" t="s">
        <v>574</v>
      </c>
      <c r="I62" s="454"/>
      <c r="J62" s="455" t="s">
        <v>358</v>
      </c>
      <c r="K62" s="455">
        <v>31.0</v>
      </c>
      <c r="L62" s="456">
        <v>0.0</v>
      </c>
      <c r="M62" s="457"/>
      <c r="N62" s="459"/>
      <c r="O62" s="459"/>
      <c r="P62" s="459"/>
      <c r="Q62" s="483"/>
      <c r="R62" s="473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</row>
    <row r="63">
      <c r="A63" s="101"/>
      <c r="B63" s="457"/>
      <c r="C63" s="453" t="s">
        <v>585</v>
      </c>
      <c r="D63" s="454"/>
      <c r="E63" s="455" t="s">
        <v>232</v>
      </c>
      <c r="F63" s="455">
        <v>31.0</v>
      </c>
      <c r="G63" s="456">
        <v>0.0</v>
      </c>
      <c r="H63" s="453" t="s">
        <v>586</v>
      </c>
      <c r="I63" s="454"/>
      <c r="J63" s="455" t="s">
        <v>232</v>
      </c>
      <c r="K63" s="455">
        <v>31.0</v>
      </c>
      <c r="L63" s="456">
        <v>0.0</v>
      </c>
      <c r="M63" s="457"/>
      <c r="N63" s="459"/>
      <c r="O63" s="459"/>
      <c r="P63" s="459"/>
      <c r="Q63" s="483"/>
      <c r="R63" s="473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</row>
    <row r="64">
      <c r="A64" s="101"/>
      <c r="B64" s="457"/>
      <c r="C64" s="453" t="s">
        <v>572</v>
      </c>
      <c r="D64" s="454"/>
      <c r="E64" s="455" t="s">
        <v>175</v>
      </c>
      <c r="F64" s="455">
        <v>31.0</v>
      </c>
      <c r="G64" s="456">
        <v>0.0</v>
      </c>
      <c r="H64" s="453" t="s">
        <v>572</v>
      </c>
      <c r="I64" s="454"/>
      <c r="J64" s="455" t="s">
        <v>175</v>
      </c>
      <c r="K64" s="455">
        <v>31.0</v>
      </c>
      <c r="L64" s="456">
        <v>0.0</v>
      </c>
      <c r="M64" s="457"/>
      <c r="N64" s="459"/>
      <c r="O64" s="459"/>
      <c r="P64" s="459"/>
      <c r="Q64" s="483"/>
      <c r="R64" s="473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</row>
    <row r="65">
      <c r="A65" s="101"/>
      <c r="B65" s="457"/>
      <c r="C65" s="453" t="s">
        <v>587</v>
      </c>
      <c r="D65" s="454"/>
      <c r="E65" s="459"/>
      <c r="F65" s="460" t="s">
        <v>588</v>
      </c>
      <c r="G65" s="80"/>
      <c r="H65" s="454" t="s">
        <v>589</v>
      </c>
      <c r="I65" s="454"/>
      <c r="J65" s="459"/>
      <c r="K65" s="460" t="s">
        <v>588</v>
      </c>
      <c r="L65" s="80"/>
      <c r="M65" s="459"/>
      <c r="N65" s="459"/>
      <c r="O65" s="459"/>
      <c r="P65" s="459"/>
      <c r="Q65" s="80"/>
      <c r="R65" s="473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</row>
    <row r="66">
      <c r="A66" s="101"/>
      <c r="B66" s="457"/>
      <c r="C66" s="461" t="s">
        <v>582</v>
      </c>
      <c r="D66" s="462"/>
      <c r="E66" s="463"/>
      <c r="F66" s="467"/>
      <c r="G66" s="484"/>
      <c r="H66" s="466" t="s">
        <v>582</v>
      </c>
      <c r="I66" s="462"/>
      <c r="J66" s="463"/>
      <c r="K66" s="467"/>
      <c r="L66" s="484"/>
      <c r="M66" s="463"/>
      <c r="N66" s="463"/>
      <c r="O66" s="463"/>
      <c r="P66" s="463"/>
      <c r="Q66" s="483"/>
      <c r="R66" s="473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</row>
    <row r="67">
      <c r="A67" s="153"/>
      <c r="B67" s="485" t="s">
        <v>590</v>
      </c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5"/>
      <c r="R67" s="473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</row>
    <row r="68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</row>
    <row r="69">
      <c r="A69" s="101"/>
      <c r="B69" s="430"/>
      <c r="C69" s="486" t="s">
        <v>591</v>
      </c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8"/>
      <c r="R69" s="487" t="s">
        <v>526</v>
      </c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</row>
    <row r="70">
      <c r="A70" s="101"/>
      <c r="B70" s="79"/>
      <c r="C70" s="81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3"/>
      <c r="R70" s="488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</row>
    <row r="71">
      <c r="A71" s="101"/>
      <c r="B71" s="79"/>
      <c r="C71" s="430"/>
      <c r="D71" s="77"/>
      <c r="E71" s="104"/>
      <c r="F71" s="433" t="s">
        <v>592</v>
      </c>
      <c r="G71" s="78"/>
      <c r="H71" s="430"/>
      <c r="I71" s="77"/>
      <c r="J71" s="104"/>
      <c r="K71" s="433" t="s">
        <v>593</v>
      </c>
      <c r="L71" s="78"/>
      <c r="M71" s="489"/>
      <c r="O71" s="106"/>
      <c r="P71" s="433" t="s">
        <v>562</v>
      </c>
      <c r="Q71" s="78"/>
      <c r="R71" s="490" t="s">
        <v>563</v>
      </c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</row>
    <row r="72">
      <c r="A72" s="101"/>
      <c r="B72" s="79"/>
      <c r="C72" s="79"/>
      <c r="E72" s="106"/>
      <c r="G72" s="80"/>
      <c r="H72" s="79"/>
      <c r="J72" s="106"/>
      <c r="L72" s="80"/>
      <c r="M72" s="491"/>
      <c r="O72" s="106"/>
      <c r="Q72" s="80"/>
      <c r="R72" s="490" t="s">
        <v>167</v>
      </c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</row>
    <row r="73">
      <c r="A73" s="101"/>
      <c r="B73" s="107"/>
      <c r="C73" s="79"/>
      <c r="E73" s="106"/>
      <c r="G73" s="80"/>
      <c r="H73" s="79"/>
      <c r="J73" s="106"/>
      <c r="L73" s="80"/>
      <c r="M73" s="491"/>
      <c r="O73" s="106"/>
      <c r="Q73" s="80"/>
      <c r="R73" s="490" t="s">
        <v>564</v>
      </c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</row>
    <row r="74">
      <c r="A74" s="108"/>
      <c r="B74" s="439" t="s">
        <v>60</v>
      </c>
      <c r="C74" s="79"/>
      <c r="E74" s="106"/>
      <c r="F74" s="110"/>
      <c r="G74" s="111"/>
      <c r="H74" s="79"/>
      <c r="J74" s="106"/>
      <c r="K74" s="110"/>
      <c r="L74" s="111"/>
      <c r="M74" s="491"/>
      <c r="O74" s="106"/>
      <c r="P74" s="110"/>
      <c r="Q74" s="111"/>
      <c r="R74" s="492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</row>
    <row r="75">
      <c r="A75" s="108"/>
      <c r="B75" s="439" t="s">
        <v>61</v>
      </c>
      <c r="C75" s="79"/>
      <c r="E75" s="106"/>
      <c r="F75" s="493"/>
      <c r="G75" s="80"/>
      <c r="H75" s="79"/>
      <c r="J75" s="106"/>
      <c r="K75" s="493"/>
      <c r="L75" s="80"/>
      <c r="M75" s="491"/>
      <c r="O75" s="106"/>
      <c r="P75" s="494"/>
      <c r="Q75" s="138"/>
      <c r="R75" s="492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</row>
    <row r="76">
      <c r="A76" s="108"/>
      <c r="B76" s="79"/>
      <c r="C76" s="81"/>
      <c r="D76" s="82"/>
      <c r="E76" s="54"/>
      <c r="F76" s="495"/>
      <c r="G76" s="83"/>
      <c r="H76" s="81"/>
      <c r="I76" s="82"/>
      <c r="J76" s="54"/>
      <c r="K76" s="495"/>
      <c r="L76" s="83"/>
      <c r="M76" s="190"/>
      <c r="N76" s="82"/>
      <c r="O76" s="54"/>
      <c r="P76" s="496"/>
      <c r="Q76" s="83"/>
      <c r="R76" s="492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</row>
    <row r="77">
      <c r="A77" s="108"/>
      <c r="B77" s="446" t="s">
        <v>62</v>
      </c>
      <c r="C77" s="475" t="s">
        <v>566</v>
      </c>
      <c r="D77" s="476"/>
      <c r="E77" s="476" t="s">
        <v>63</v>
      </c>
      <c r="F77" s="476" t="s">
        <v>64</v>
      </c>
      <c r="G77" s="477" t="s">
        <v>65</v>
      </c>
      <c r="H77" s="475" t="s">
        <v>566</v>
      </c>
      <c r="I77" s="476"/>
      <c r="J77" s="476" t="s">
        <v>63</v>
      </c>
      <c r="K77" s="476" t="s">
        <v>64</v>
      </c>
      <c r="L77" s="477" t="s">
        <v>65</v>
      </c>
      <c r="M77" s="476" t="s">
        <v>566</v>
      </c>
      <c r="N77" s="476"/>
      <c r="O77" s="476" t="s">
        <v>63</v>
      </c>
      <c r="P77" s="476" t="s">
        <v>64</v>
      </c>
      <c r="Q77" s="476" t="s">
        <v>65</v>
      </c>
      <c r="R77" s="492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</row>
    <row r="78">
      <c r="A78" s="108"/>
      <c r="B78" s="446" t="s">
        <v>66</v>
      </c>
      <c r="C78" s="449" t="s">
        <v>594</v>
      </c>
      <c r="D78" s="450"/>
      <c r="E78" s="447" t="s">
        <v>129</v>
      </c>
      <c r="F78" s="447">
        <v>31.0</v>
      </c>
      <c r="G78" s="448">
        <v>252.0</v>
      </c>
      <c r="H78" s="449" t="s">
        <v>531</v>
      </c>
      <c r="I78" s="450"/>
      <c r="J78" s="447" t="s">
        <v>595</v>
      </c>
      <c r="K78" s="447">
        <v>31.0</v>
      </c>
      <c r="L78" s="448">
        <v>252.0</v>
      </c>
      <c r="M78" s="450" t="s">
        <v>67</v>
      </c>
      <c r="N78" s="450"/>
      <c r="O78" s="447" t="s">
        <v>453</v>
      </c>
      <c r="P78" s="447">
        <v>31.0</v>
      </c>
      <c r="Q78" s="447">
        <v>6.0</v>
      </c>
      <c r="R78" s="492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</row>
    <row r="79">
      <c r="A79" s="108"/>
      <c r="B79" s="446" t="s">
        <v>72</v>
      </c>
      <c r="C79" s="449" t="s">
        <v>596</v>
      </c>
      <c r="D79" s="450"/>
      <c r="E79" s="447" t="s">
        <v>291</v>
      </c>
      <c r="F79" s="447">
        <v>31.0</v>
      </c>
      <c r="G79" s="448">
        <v>0.0</v>
      </c>
      <c r="H79" s="449" t="s">
        <v>569</v>
      </c>
      <c r="I79" s="450"/>
      <c r="J79" s="447" t="s">
        <v>597</v>
      </c>
      <c r="K79" s="447">
        <v>31.0</v>
      </c>
      <c r="L79" s="448">
        <v>0.0</v>
      </c>
      <c r="M79" s="450" t="s">
        <v>111</v>
      </c>
      <c r="N79" s="450"/>
      <c r="O79" s="447" t="s">
        <v>323</v>
      </c>
      <c r="P79" s="447">
        <v>31.0</v>
      </c>
      <c r="Q79" s="447">
        <v>252.0</v>
      </c>
      <c r="R79" s="492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</row>
    <row r="80">
      <c r="A80" s="108"/>
      <c r="B80" s="446" t="s">
        <v>79</v>
      </c>
      <c r="C80" s="449" t="s">
        <v>598</v>
      </c>
      <c r="D80" s="450" t="str">
        <f>IMAGE("https://play.pokemonshowdown.com/sprites/itemicons/black-sludge.png")</f>
        <v/>
      </c>
      <c r="E80" s="447" t="s">
        <v>168</v>
      </c>
      <c r="F80" s="447">
        <v>31.0</v>
      </c>
      <c r="G80" s="448">
        <v>252.0</v>
      </c>
      <c r="H80" s="449" t="s">
        <v>354</v>
      </c>
      <c r="I80" s="450" t="str">
        <f>IMAGE("https://play.pokemonshowdown.com/sprites/itemicons/sitrus-berry.png")</f>
        <v/>
      </c>
      <c r="J80" s="447" t="s">
        <v>225</v>
      </c>
      <c r="K80" s="447">
        <v>31.0</v>
      </c>
      <c r="L80" s="448">
        <v>0.0</v>
      </c>
      <c r="M80" s="450" t="s">
        <v>139</v>
      </c>
      <c r="N80" s="450" t="str">
        <f>IMAGE("https://play.pokemonshowdown.com/sprites/itemicons/muscle-band.png")</f>
        <v/>
      </c>
      <c r="O80" s="447" t="s">
        <v>487</v>
      </c>
      <c r="P80" s="447">
        <v>31.0</v>
      </c>
      <c r="Q80" s="447">
        <v>0.0</v>
      </c>
      <c r="R80" s="492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</row>
    <row r="81">
      <c r="A81" s="108"/>
      <c r="B81" s="452" t="s">
        <v>85</v>
      </c>
      <c r="C81" s="453" t="s">
        <v>265</v>
      </c>
      <c r="D81" s="454"/>
      <c r="E81" s="455" t="s">
        <v>231</v>
      </c>
      <c r="F81" s="455">
        <v>31.0</v>
      </c>
      <c r="G81" s="456">
        <v>6.0</v>
      </c>
      <c r="H81" s="453" t="s">
        <v>572</v>
      </c>
      <c r="I81" s="454"/>
      <c r="J81" s="455" t="s">
        <v>264</v>
      </c>
      <c r="K81" s="455">
        <v>31.0</v>
      </c>
      <c r="L81" s="456">
        <v>6.0</v>
      </c>
      <c r="M81" s="454" t="s">
        <v>401</v>
      </c>
      <c r="N81" s="454"/>
      <c r="O81" s="455" t="s">
        <v>87</v>
      </c>
      <c r="P81" s="455">
        <v>31.0</v>
      </c>
      <c r="Q81" s="455">
        <v>0.0</v>
      </c>
      <c r="R81" s="492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</row>
    <row r="82">
      <c r="A82" s="101"/>
      <c r="B82" s="457"/>
      <c r="C82" s="453" t="s">
        <v>599</v>
      </c>
      <c r="D82" s="454"/>
      <c r="E82" s="455" t="s">
        <v>117</v>
      </c>
      <c r="F82" s="455">
        <v>31.0</v>
      </c>
      <c r="G82" s="456">
        <v>0.0</v>
      </c>
      <c r="H82" s="453" t="s">
        <v>575</v>
      </c>
      <c r="I82" s="454"/>
      <c r="J82" s="455" t="s">
        <v>600</v>
      </c>
      <c r="K82" s="455">
        <v>31.0</v>
      </c>
      <c r="L82" s="456">
        <v>252.0</v>
      </c>
      <c r="M82" s="454" t="s">
        <v>601</v>
      </c>
      <c r="N82" s="454"/>
      <c r="O82" s="455" t="s">
        <v>97</v>
      </c>
      <c r="P82" s="455">
        <v>31.0</v>
      </c>
      <c r="Q82" s="455">
        <v>0.0</v>
      </c>
      <c r="R82" s="492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</row>
    <row r="83">
      <c r="A83" s="101"/>
      <c r="B83" s="457"/>
      <c r="C83" s="453" t="s">
        <v>339</v>
      </c>
      <c r="D83" s="454"/>
      <c r="E83" s="455" t="s">
        <v>176</v>
      </c>
      <c r="F83" s="455">
        <v>31.0</v>
      </c>
      <c r="G83" s="456">
        <v>0.0</v>
      </c>
      <c r="H83" s="453" t="s">
        <v>602</v>
      </c>
      <c r="I83" s="454"/>
      <c r="J83" s="455" t="s">
        <v>603</v>
      </c>
      <c r="K83" s="455">
        <v>31.0</v>
      </c>
      <c r="L83" s="456">
        <v>0.0</v>
      </c>
      <c r="M83" s="454" t="s">
        <v>578</v>
      </c>
      <c r="N83" s="454"/>
      <c r="O83" s="455" t="s">
        <v>118</v>
      </c>
      <c r="P83" s="455">
        <v>31.0</v>
      </c>
      <c r="Q83" s="455">
        <v>252.0</v>
      </c>
      <c r="R83" s="492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</row>
    <row r="84">
      <c r="A84" s="101"/>
      <c r="B84" s="457"/>
      <c r="C84" s="453" t="s">
        <v>587</v>
      </c>
      <c r="D84" s="454"/>
      <c r="E84" s="459"/>
      <c r="F84" s="460" t="s">
        <v>313</v>
      </c>
      <c r="G84" s="80"/>
      <c r="H84" s="454" t="s">
        <v>335</v>
      </c>
      <c r="I84" s="454"/>
      <c r="J84" s="459"/>
      <c r="K84" s="460" t="s">
        <v>580</v>
      </c>
      <c r="L84" s="80"/>
      <c r="M84" s="454" t="s">
        <v>372</v>
      </c>
      <c r="N84" s="454"/>
      <c r="O84" s="459"/>
      <c r="P84" s="460" t="s">
        <v>604</v>
      </c>
      <c r="Q84" s="80"/>
      <c r="R84" s="441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</row>
    <row r="85">
      <c r="A85" s="101"/>
      <c r="B85" s="457"/>
      <c r="C85" s="461" t="s">
        <v>605</v>
      </c>
      <c r="D85" s="462"/>
      <c r="E85" s="463"/>
      <c r="F85" s="497"/>
      <c r="G85" s="484"/>
      <c r="H85" s="466" t="s">
        <v>605</v>
      </c>
      <c r="I85" s="462"/>
      <c r="J85" s="463"/>
      <c r="K85" s="497"/>
      <c r="L85" s="484"/>
      <c r="M85" s="466" t="s">
        <v>605</v>
      </c>
      <c r="N85" s="462"/>
      <c r="O85" s="463"/>
      <c r="P85" s="497"/>
      <c r="Q85" s="484"/>
      <c r="R85" s="468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</row>
    <row r="86">
      <c r="A86" s="101"/>
      <c r="B86" s="469"/>
      <c r="C86" s="430"/>
      <c r="D86" s="77"/>
      <c r="E86" s="104"/>
      <c r="F86" s="433" t="s">
        <v>606</v>
      </c>
      <c r="G86" s="78"/>
      <c r="H86" s="430"/>
      <c r="I86" s="77"/>
      <c r="J86" s="104"/>
      <c r="K86" s="433" t="s">
        <v>607</v>
      </c>
      <c r="L86" s="78"/>
      <c r="M86" s="498"/>
      <c r="N86" s="77"/>
      <c r="O86" s="104"/>
      <c r="P86" s="498"/>
      <c r="Q86" s="78"/>
      <c r="R86" s="101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</row>
    <row r="87">
      <c r="A87" s="101"/>
      <c r="B87" s="79"/>
      <c r="C87" s="79"/>
      <c r="E87" s="106"/>
      <c r="G87" s="80"/>
      <c r="H87" s="79"/>
      <c r="J87" s="106"/>
      <c r="L87" s="80"/>
      <c r="O87" s="106"/>
      <c r="Q87" s="80"/>
      <c r="R87" s="101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</row>
    <row r="88">
      <c r="A88" s="101"/>
      <c r="B88" s="79"/>
      <c r="C88" s="79"/>
      <c r="E88" s="106"/>
      <c r="G88" s="80"/>
      <c r="H88" s="79"/>
      <c r="J88" s="106"/>
      <c r="L88" s="80"/>
      <c r="O88" s="106"/>
      <c r="Q88" s="80"/>
      <c r="R88" s="101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</row>
    <row r="89">
      <c r="A89" s="108"/>
      <c r="B89" s="439" t="s">
        <v>60</v>
      </c>
      <c r="C89" s="79"/>
      <c r="E89" s="106"/>
      <c r="F89" s="110"/>
      <c r="G89" s="111"/>
      <c r="H89" s="79"/>
      <c r="J89" s="106"/>
      <c r="K89" s="110"/>
      <c r="L89" s="111"/>
      <c r="O89" s="106"/>
      <c r="P89" s="110"/>
      <c r="Q89" s="111"/>
      <c r="R89" s="101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</row>
    <row r="90">
      <c r="A90" s="108"/>
      <c r="B90" s="439" t="s">
        <v>61</v>
      </c>
      <c r="C90" s="79"/>
      <c r="E90" s="106"/>
      <c r="F90" s="493"/>
      <c r="H90" s="79"/>
      <c r="J90" s="106"/>
      <c r="K90" s="493"/>
      <c r="L90" s="80"/>
      <c r="O90" s="106"/>
      <c r="P90" s="474"/>
      <c r="Q90" s="138"/>
      <c r="R90" s="101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</row>
    <row r="91">
      <c r="A91" s="108"/>
      <c r="B91" s="79"/>
      <c r="C91" s="81"/>
      <c r="D91" s="82"/>
      <c r="E91" s="54"/>
      <c r="F91" s="495"/>
      <c r="G91" s="83"/>
      <c r="H91" s="81"/>
      <c r="I91" s="82"/>
      <c r="J91" s="54"/>
      <c r="K91" s="495"/>
      <c r="L91" s="83"/>
      <c r="M91" s="82"/>
      <c r="N91" s="82"/>
      <c r="O91" s="54"/>
      <c r="P91" s="190"/>
      <c r="Q91" s="83"/>
      <c r="R91" s="101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</row>
    <row r="92">
      <c r="A92" s="108"/>
      <c r="B92" s="446" t="s">
        <v>62</v>
      </c>
      <c r="C92" s="475" t="s">
        <v>566</v>
      </c>
      <c r="D92" s="476"/>
      <c r="E92" s="476" t="s">
        <v>63</v>
      </c>
      <c r="F92" s="476" t="s">
        <v>64</v>
      </c>
      <c r="G92" s="477" t="s">
        <v>65</v>
      </c>
      <c r="H92" s="475" t="s">
        <v>565</v>
      </c>
      <c r="I92" s="476"/>
      <c r="J92" s="476" t="s">
        <v>63</v>
      </c>
      <c r="K92" s="476" t="s">
        <v>64</v>
      </c>
      <c r="L92" s="477" t="s">
        <v>65</v>
      </c>
      <c r="M92" s="478"/>
      <c r="N92" s="479"/>
      <c r="O92" s="479"/>
      <c r="P92" s="479"/>
      <c r="Q92" s="480"/>
      <c r="R92" s="101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</row>
    <row r="93">
      <c r="A93" s="108"/>
      <c r="B93" s="446" t="s">
        <v>66</v>
      </c>
      <c r="C93" s="449" t="s">
        <v>286</v>
      </c>
      <c r="D93" s="450"/>
      <c r="E93" s="447" t="s">
        <v>129</v>
      </c>
      <c r="F93" s="447">
        <v>31.0</v>
      </c>
      <c r="G93" s="448">
        <v>252.0</v>
      </c>
      <c r="H93" s="449" t="s">
        <v>126</v>
      </c>
      <c r="I93" s="450"/>
      <c r="J93" s="447" t="s">
        <v>287</v>
      </c>
      <c r="K93" s="447">
        <v>31.0</v>
      </c>
      <c r="L93" s="448">
        <v>6.0</v>
      </c>
      <c r="M93" s="481"/>
      <c r="N93" s="482"/>
      <c r="O93" s="482"/>
      <c r="P93" s="482"/>
      <c r="Q93" s="441"/>
      <c r="R93" s="101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</row>
    <row r="94">
      <c r="A94" s="108"/>
      <c r="B94" s="446" t="s">
        <v>72</v>
      </c>
      <c r="C94" s="449" t="s">
        <v>254</v>
      </c>
      <c r="D94" s="450"/>
      <c r="E94" s="447" t="s">
        <v>291</v>
      </c>
      <c r="F94" s="447">
        <v>31.0</v>
      </c>
      <c r="G94" s="448">
        <v>0.0</v>
      </c>
      <c r="H94" s="449" t="s">
        <v>608</v>
      </c>
      <c r="I94" s="450"/>
      <c r="J94" s="451" t="s">
        <v>291</v>
      </c>
      <c r="K94" s="447">
        <v>30.0</v>
      </c>
      <c r="L94" s="448">
        <v>0.0</v>
      </c>
      <c r="M94" s="481"/>
      <c r="N94" s="482"/>
      <c r="O94" s="482"/>
      <c r="P94" s="482"/>
      <c r="Q94" s="441"/>
      <c r="R94" s="101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</row>
    <row r="95">
      <c r="A95" s="108"/>
      <c r="B95" s="446" t="s">
        <v>79</v>
      </c>
      <c r="C95" s="449" t="s">
        <v>293</v>
      </c>
      <c r="D95" s="450" t="str">
        <f>IMAGE("https://play.pokemonshowdown.com/sprites/itemicons/leftovers.png")</f>
        <v/>
      </c>
      <c r="E95" s="447" t="s">
        <v>81</v>
      </c>
      <c r="F95" s="447">
        <v>31.0</v>
      </c>
      <c r="G95" s="448">
        <v>252.0</v>
      </c>
      <c r="H95" s="449" t="s">
        <v>609</v>
      </c>
      <c r="I95" s="450"/>
      <c r="J95" s="451" t="s">
        <v>225</v>
      </c>
      <c r="K95" s="447">
        <v>31.0</v>
      </c>
      <c r="L95" s="448">
        <v>0.0</v>
      </c>
      <c r="M95" s="481"/>
      <c r="N95" s="482"/>
      <c r="O95" s="482"/>
      <c r="P95" s="482"/>
      <c r="Q95" s="441"/>
      <c r="R95" s="101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</row>
    <row r="96">
      <c r="A96" s="108"/>
      <c r="B96" s="452" t="s">
        <v>85</v>
      </c>
      <c r="C96" s="453" t="s">
        <v>265</v>
      </c>
      <c r="D96" s="454"/>
      <c r="E96" s="455" t="s">
        <v>610</v>
      </c>
      <c r="F96" s="455">
        <v>31.0</v>
      </c>
      <c r="G96" s="456">
        <v>6.0</v>
      </c>
      <c r="H96" s="453" t="s">
        <v>539</v>
      </c>
      <c r="I96" s="454"/>
      <c r="J96" s="499" t="s">
        <v>331</v>
      </c>
      <c r="K96" s="455">
        <v>30.0</v>
      </c>
      <c r="L96" s="456">
        <v>252.0</v>
      </c>
      <c r="M96" s="457"/>
      <c r="N96" s="459"/>
      <c r="O96" s="459"/>
      <c r="P96" s="459"/>
      <c r="Q96" s="483"/>
      <c r="R96" s="101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</row>
    <row r="97">
      <c r="A97" s="101"/>
      <c r="B97" s="457"/>
      <c r="C97" s="453" t="s">
        <v>585</v>
      </c>
      <c r="D97" s="454"/>
      <c r="E97" s="455" t="s">
        <v>267</v>
      </c>
      <c r="F97" s="455">
        <v>31.0</v>
      </c>
      <c r="G97" s="456">
        <v>0.0</v>
      </c>
      <c r="H97" s="453" t="s">
        <v>574</v>
      </c>
      <c r="I97" s="454"/>
      <c r="J97" s="499" t="s">
        <v>611</v>
      </c>
      <c r="K97" s="455">
        <v>31.0</v>
      </c>
      <c r="L97" s="456">
        <v>0.0</v>
      </c>
      <c r="M97" s="457"/>
      <c r="N97" s="459"/>
      <c r="O97" s="459"/>
      <c r="P97" s="459"/>
      <c r="Q97" s="483"/>
      <c r="R97" s="101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</row>
    <row r="98">
      <c r="A98" s="101"/>
      <c r="B98" s="457"/>
      <c r="C98" s="453" t="s">
        <v>470</v>
      </c>
      <c r="D98" s="454"/>
      <c r="E98" s="455" t="s">
        <v>176</v>
      </c>
      <c r="F98" s="455">
        <v>31.0</v>
      </c>
      <c r="G98" s="456">
        <v>0.0</v>
      </c>
      <c r="H98" s="458" t="s">
        <v>546</v>
      </c>
      <c r="I98" s="454"/>
      <c r="J98" s="499" t="s">
        <v>311</v>
      </c>
      <c r="K98" s="455">
        <v>30.0</v>
      </c>
      <c r="L98" s="456">
        <v>252.0</v>
      </c>
      <c r="M98" s="457"/>
      <c r="N98" s="459"/>
      <c r="O98" s="459"/>
      <c r="P98" s="459"/>
      <c r="Q98" s="483"/>
      <c r="R98" s="101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</row>
    <row r="99">
      <c r="A99" s="101"/>
      <c r="B99" s="457"/>
      <c r="C99" s="453" t="s">
        <v>587</v>
      </c>
      <c r="D99" s="454"/>
      <c r="E99" s="459"/>
      <c r="F99" s="460" t="s">
        <v>313</v>
      </c>
      <c r="G99" s="80"/>
      <c r="H99" s="500" t="s">
        <v>579</v>
      </c>
      <c r="I99" s="454"/>
      <c r="J99" s="459"/>
      <c r="K99" s="460" t="s">
        <v>612</v>
      </c>
      <c r="L99" s="80"/>
      <c r="M99" s="459"/>
      <c r="N99" s="459"/>
      <c r="O99" s="459"/>
      <c r="P99" s="459"/>
      <c r="Q99" s="80"/>
      <c r="R99" s="101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</row>
    <row r="100">
      <c r="A100" s="101"/>
      <c r="B100" s="457"/>
      <c r="C100" s="461" t="s">
        <v>605</v>
      </c>
      <c r="D100" s="462"/>
      <c r="E100" s="463"/>
      <c r="F100" s="467"/>
      <c r="G100" s="484"/>
      <c r="H100" s="466" t="s">
        <v>605</v>
      </c>
      <c r="I100" s="462"/>
      <c r="J100" s="463"/>
      <c r="K100" s="467"/>
      <c r="L100" s="484"/>
      <c r="M100" s="463"/>
      <c r="N100" s="463"/>
      <c r="O100" s="463"/>
      <c r="P100" s="463"/>
      <c r="Q100" s="483"/>
      <c r="R100" s="101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</row>
    <row r="101">
      <c r="A101" s="153"/>
      <c r="B101" s="485" t="s">
        <v>613</v>
      </c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5"/>
      <c r="R101" s="101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</row>
    <row r="102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</row>
    <row r="103">
      <c r="A103" s="101"/>
      <c r="B103" s="501"/>
      <c r="C103" s="502" t="s">
        <v>614</v>
      </c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8"/>
      <c r="R103" s="503" t="s">
        <v>526</v>
      </c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</row>
    <row r="104">
      <c r="A104" s="101"/>
      <c r="B104" s="79"/>
      <c r="C104" s="81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3"/>
      <c r="R104" s="488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</row>
    <row r="105">
      <c r="A105" s="101"/>
      <c r="B105" s="79"/>
      <c r="C105" s="501"/>
      <c r="D105" s="77"/>
      <c r="E105" s="104"/>
      <c r="F105" s="504" t="s">
        <v>615</v>
      </c>
      <c r="G105" s="78"/>
      <c r="H105" s="501"/>
      <c r="I105" s="77"/>
      <c r="J105" s="104"/>
      <c r="K105" s="504" t="s">
        <v>616</v>
      </c>
      <c r="L105" s="78"/>
      <c r="M105" s="501"/>
      <c r="N105" s="77"/>
      <c r="O105" s="104"/>
      <c r="P105" s="504" t="s">
        <v>617</v>
      </c>
      <c r="Q105" s="78"/>
      <c r="R105" s="505" t="s">
        <v>618</v>
      </c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</row>
    <row r="106">
      <c r="A106" s="101"/>
      <c r="B106" s="79"/>
      <c r="C106" s="79"/>
      <c r="E106" s="106"/>
      <c r="G106" s="80"/>
      <c r="H106" s="79"/>
      <c r="J106" s="106"/>
      <c r="L106" s="80"/>
      <c r="M106" s="79"/>
      <c r="O106" s="106"/>
      <c r="Q106" s="80"/>
      <c r="R106" s="505" t="s">
        <v>619</v>
      </c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</row>
    <row r="107">
      <c r="A107" s="101"/>
      <c r="B107" s="107"/>
      <c r="C107" s="79"/>
      <c r="E107" s="106"/>
      <c r="G107" s="80"/>
      <c r="H107" s="79"/>
      <c r="J107" s="106"/>
      <c r="L107" s="80"/>
      <c r="M107" s="79"/>
      <c r="O107" s="106"/>
      <c r="Q107" s="80"/>
      <c r="R107" s="505" t="s">
        <v>620</v>
      </c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</row>
    <row r="108">
      <c r="A108" s="108"/>
      <c r="B108" s="506" t="s">
        <v>60</v>
      </c>
      <c r="C108" s="79"/>
      <c r="E108" s="106"/>
      <c r="F108" s="110"/>
      <c r="G108" s="111"/>
      <c r="H108" s="79"/>
      <c r="J108" s="106"/>
      <c r="K108" s="110"/>
      <c r="L108" s="111"/>
      <c r="M108" s="79"/>
      <c r="O108" s="106"/>
      <c r="P108" s="110"/>
      <c r="Q108" s="111"/>
      <c r="R108" s="505" t="s">
        <v>621</v>
      </c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</row>
    <row r="109">
      <c r="A109" s="108"/>
      <c r="B109" s="506" t="s">
        <v>61</v>
      </c>
      <c r="C109" s="79"/>
      <c r="E109" s="106"/>
      <c r="F109" s="507"/>
      <c r="G109" s="80"/>
      <c r="H109" s="79"/>
      <c r="J109" s="106"/>
      <c r="K109" s="507"/>
      <c r="L109" s="80"/>
      <c r="M109" s="79"/>
      <c r="O109" s="106"/>
      <c r="P109" s="507"/>
      <c r="Q109" s="80"/>
      <c r="R109" s="505" t="s">
        <v>622</v>
      </c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</row>
    <row r="110">
      <c r="A110" s="108"/>
      <c r="B110" s="79"/>
      <c r="C110" s="81"/>
      <c r="D110" s="82"/>
      <c r="E110" s="54"/>
      <c r="F110" s="508"/>
      <c r="G110" s="83"/>
      <c r="H110" s="81"/>
      <c r="I110" s="82"/>
      <c r="J110" s="54"/>
      <c r="K110" s="508"/>
      <c r="L110" s="83"/>
      <c r="M110" s="81"/>
      <c r="N110" s="82"/>
      <c r="O110" s="54"/>
      <c r="P110" s="508"/>
      <c r="Q110" s="83"/>
      <c r="R110" s="505" t="s">
        <v>623</v>
      </c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</row>
    <row r="111">
      <c r="A111" s="108"/>
      <c r="B111" s="509" t="s">
        <v>62</v>
      </c>
      <c r="C111" s="510" t="s">
        <v>566</v>
      </c>
      <c r="D111" s="511"/>
      <c r="E111" s="511" t="s">
        <v>63</v>
      </c>
      <c r="F111" s="511" t="s">
        <v>64</v>
      </c>
      <c r="G111" s="512" t="s">
        <v>65</v>
      </c>
      <c r="H111" s="510" t="s">
        <v>566</v>
      </c>
      <c r="I111" s="511"/>
      <c r="J111" s="511" t="s">
        <v>63</v>
      </c>
      <c r="K111" s="511" t="s">
        <v>64</v>
      </c>
      <c r="L111" s="512" t="s">
        <v>65</v>
      </c>
      <c r="M111" s="510" t="s">
        <v>566</v>
      </c>
      <c r="N111" s="511"/>
      <c r="O111" s="511" t="s">
        <v>63</v>
      </c>
      <c r="P111" s="511" t="s">
        <v>64</v>
      </c>
      <c r="Q111" s="512" t="s">
        <v>65</v>
      </c>
      <c r="R111" s="513" t="s">
        <v>624</v>
      </c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</row>
    <row r="112">
      <c r="A112" s="108"/>
      <c r="B112" s="509" t="s">
        <v>66</v>
      </c>
      <c r="C112" s="514" t="s">
        <v>126</v>
      </c>
      <c r="D112" s="515"/>
      <c r="E112" s="516" t="s">
        <v>187</v>
      </c>
      <c r="F112" s="516">
        <v>31.0</v>
      </c>
      <c r="G112" s="517">
        <v>6.0</v>
      </c>
      <c r="H112" s="514" t="s">
        <v>69</v>
      </c>
      <c r="I112" s="515"/>
      <c r="J112" s="516" t="s">
        <v>68</v>
      </c>
      <c r="K112" s="516">
        <v>31.0</v>
      </c>
      <c r="L112" s="517">
        <v>6.0</v>
      </c>
      <c r="M112" s="514" t="s">
        <v>128</v>
      </c>
      <c r="N112" s="515"/>
      <c r="O112" s="516" t="s">
        <v>625</v>
      </c>
      <c r="P112" s="516">
        <v>31.0</v>
      </c>
      <c r="Q112" s="517">
        <v>6.0</v>
      </c>
      <c r="R112" s="518" t="s">
        <v>626</v>
      </c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</row>
    <row r="113">
      <c r="A113" s="108"/>
      <c r="B113" s="509" t="s">
        <v>72</v>
      </c>
      <c r="C113" s="514" t="s">
        <v>221</v>
      </c>
      <c r="D113" s="515"/>
      <c r="E113" s="516" t="s">
        <v>194</v>
      </c>
      <c r="F113" s="516">
        <v>31.0</v>
      </c>
      <c r="G113" s="517">
        <v>0.0</v>
      </c>
      <c r="H113" s="514" t="s">
        <v>627</v>
      </c>
      <c r="I113" s="515"/>
      <c r="J113" s="516" t="s">
        <v>78</v>
      </c>
      <c r="K113" s="516">
        <v>31.0</v>
      </c>
      <c r="L113" s="517">
        <v>0.0</v>
      </c>
      <c r="M113" s="514" t="s">
        <v>628</v>
      </c>
      <c r="N113" s="515"/>
      <c r="O113" s="516" t="s">
        <v>431</v>
      </c>
      <c r="P113" s="516">
        <v>31.0</v>
      </c>
      <c r="Q113" s="517">
        <v>252.0</v>
      </c>
      <c r="R113" s="513" t="s">
        <v>293</v>
      </c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</row>
    <row r="114">
      <c r="A114" s="108"/>
      <c r="B114" s="509" t="s">
        <v>79</v>
      </c>
      <c r="C114" s="514" t="s">
        <v>629</v>
      </c>
      <c r="D114" s="515" t="str">
        <f>IMAGE("https://play.pokemonshowdown.com/sprites/itemicons/wise-glasses.png")</f>
        <v/>
      </c>
      <c r="E114" s="516" t="s">
        <v>385</v>
      </c>
      <c r="F114" s="516">
        <v>31.0</v>
      </c>
      <c r="G114" s="517">
        <v>0.0</v>
      </c>
      <c r="H114" s="514" t="s">
        <v>354</v>
      </c>
      <c r="I114" s="515" t="str">
        <f>IMAGE("https://play.pokemonshowdown.com/sprites/itemicons/sitrus-berry.png")</f>
        <v/>
      </c>
      <c r="J114" s="516" t="s">
        <v>538</v>
      </c>
      <c r="K114" s="516">
        <v>31.0</v>
      </c>
      <c r="L114" s="517">
        <v>0.0</v>
      </c>
      <c r="M114" s="514" t="s">
        <v>326</v>
      </c>
      <c r="N114" s="515" t="str">
        <f>IMAGE("https://play.pokemonshowdown.com/sprites/itemicons/focus-sash.png")</f>
        <v/>
      </c>
      <c r="O114" s="516" t="s">
        <v>140</v>
      </c>
      <c r="P114" s="516">
        <v>31.0</v>
      </c>
      <c r="Q114" s="517">
        <v>0.0</v>
      </c>
      <c r="R114" s="519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</row>
    <row r="115">
      <c r="A115" s="108"/>
      <c r="B115" s="520" t="s">
        <v>85</v>
      </c>
      <c r="C115" s="521" t="s">
        <v>299</v>
      </c>
      <c r="D115" s="522"/>
      <c r="E115" s="523" t="s">
        <v>201</v>
      </c>
      <c r="F115" s="523">
        <v>31.0</v>
      </c>
      <c r="G115" s="524">
        <v>252.0</v>
      </c>
      <c r="H115" s="525" t="s">
        <v>477</v>
      </c>
      <c r="I115" s="522"/>
      <c r="J115" s="523" t="s">
        <v>229</v>
      </c>
      <c r="K115" s="523">
        <v>31.0</v>
      </c>
      <c r="L115" s="524">
        <v>252.0</v>
      </c>
      <c r="M115" s="525" t="s">
        <v>630</v>
      </c>
      <c r="N115" s="522"/>
      <c r="O115" s="523" t="s">
        <v>543</v>
      </c>
      <c r="P115" s="523">
        <v>31.0</v>
      </c>
      <c r="Q115" s="524">
        <v>0.0</v>
      </c>
      <c r="R115" s="519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</row>
    <row r="116">
      <c r="A116" s="101"/>
      <c r="B116" s="526"/>
      <c r="C116" s="525" t="s">
        <v>477</v>
      </c>
      <c r="D116" s="522"/>
      <c r="E116" s="523" t="s">
        <v>412</v>
      </c>
      <c r="F116" s="523">
        <v>31.0</v>
      </c>
      <c r="G116" s="524">
        <v>0.0</v>
      </c>
      <c r="H116" s="521" t="s">
        <v>631</v>
      </c>
      <c r="I116" s="522"/>
      <c r="J116" s="523" t="s">
        <v>492</v>
      </c>
      <c r="K116" s="523">
        <v>31.0</v>
      </c>
      <c r="L116" s="524">
        <v>0.0</v>
      </c>
      <c r="M116" s="525" t="s">
        <v>448</v>
      </c>
      <c r="N116" s="522"/>
      <c r="O116" s="523" t="s">
        <v>440</v>
      </c>
      <c r="P116" s="523">
        <v>31.0</v>
      </c>
      <c r="Q116" s="524">
        <v>0.0</v>
      </c>
      <c r="R116" s="519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</row>
    <row r="117">
      <c r="A117" s="101"/>
      <c r="B117" s="526"/>
      <c r="C117" s="525" t="s">
        <v>470</v>
      </c>
      <c r="D117" s="522"/>
      <c r="E117" s="523" t="s">
        <v>443</v>
      </c>
      <c r="F117" s="523">
        <v>31.0</v>
      </c>
      <c r="G117" s="524">
        <v>252.0</v>
      </c>
      <c r="H117" s="525" t="s">
        <v>632</v>
      </c>
      <c r="I117" s="522"/>
      <c r="J117" s="523" t="s">
        <v>633</v>
      </c>
      <c r="K117" s="523">
        <v>31.0</v>
      </c>
      <c r="L117" s="524">
        <v>252.0</v>
      </c>
      <c r="M117" s="525" t="s">
        <v>336</v>
      </c>
      <c r="N117" s="522"/>
      <c r="O117" s="523" t="s">
        <v>414</v>
      </c>
      <c r="P117" s="523">
        <v>31.0</v>
      </c>
      <c r="Q117" s="524">
        <v>252.0</v>
      </c>
      <c r="R117" s="519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</row>
    <row r="118">
      <c r="A118" s="101"/>
      <c r="B118" s="526"/>
      <c r="C118" s="521" t="s">
        <v>634</v>
      </c>
      <c r="D118" s="522"/>
      <c r="E118" s="527"/>
      <c r="F118" s="528" t="s">
        <v>635</v>
      </c>
      <c r="G118" s="80"/>
      <c r="H118" s="525" t="s">
        <v>330</v>
      </c>
      <c r="I118" s="522"/>
      <c r="J118" s="527"/>
      <c r="K118" s="528" t="s">
        <v>636</v>
      </c>
      <c r="L118" s="80"/>
      <c r="M118" s="525" t="s">
        <v>637</v>
      </c>
      <c r="N118" s="522"/>
      <c r="O118" s="527"/>
      <c r="P118" s="528" t="s">
        <v>638</v>
      </c>
      <c r="Q118" s="80"/>
      <c r="R118" s="529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</row>
    <row r="119">
      <c r="A119" s="101"/>
      <c r="B119" s="526"/>
      <c r="C119" s="521"/>
      <c r="D119" s="522"/>
      <c r="E119" s="527"/>
      <c r="F119" s="528"/>
      <c r="G119" s="530"/>
      <c r="H119" s="522"/>
      <c r="I119" s="522"/>
      <c r="J119" s="527"/>
      <c r="K119" s="528" t="s">
        <v>639</v>
      </c>
      <c r="L119" s="531"/>
      <c r="M119" s="522"/>
      <c r="N119" s="522"/>
      <c r="O119" s="527"/>
      <c r="P119" s="532"/>
      <c r="Q119" s="531"/>
      <c r="R119" s="529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</row>
    <row r="120">
      <c r="A120" s="101"/>
      <c r="B120" s="526"/>
      <c r="C120" s="533" t="s">
        <v>640</v>
      </c>
      <c r="D120" s="522"/>
      <c r="E120" s="527"/>
      <c r="F120" s="532"/>
      <c r="G120" s="531"/>
      <c r="H120" s="534" t="s">
        <v>640</v>
      </c>
      <c r="I120" s="522"/>
      <c r="J120" s="527"/>
      <c r="K120" s="532"/>
      <c r="L120" s="531"/>
      <c r="M120" s="534" t="s">
        <v>640</v>
      </c>
      <c r="N120" s="522"/>
      <c r="O120" s="527"/>
      <c r="P120" s="532"/>
      <c r="Q120" s="531"/>
      <c r="R120" s="535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</row>
    <row r="121">
      <c r="A121" s="101"/>
      <c r="B121" s="536"/>
      <c r="C121" s="501"/>
      <c r="D121" s="77"/>
      <c r="E121" s="104"/>
      <c r="F121" s="504" t="s">
        <v>641</v>
      </c>
      <c r="G121" s="78"/>
      <c r="H121" s="501"/>
      <c r="I121" s="77"/>
      <c r="J121" s="104"/>
      <c r="K121" s="504" t="s">
        <v>642</v>
      </c>
      <c r="L121" s="78"/>
      <c r="M121" s="537"/>
      <c r="N121" s="77"/>
      <c r="O121" s="104"/>
      <c r="P121" s="537"/>
      <c r="Q121" s="78"/>
      <c r="R121" s="101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</row>
    <row r="122">
      <c r="A122" s="101"/>
      <c r="B122" s="79"/>
      <c r="C122" s="79"/>
      <c r="E122" s="106"/>
      <c r="G122" s="80"/>
      <c r="H122" s="79"/>
      <c r="J122" s="106"/>
      <c r="L122" s="80"/>
      <c r="O122" s="106"/>
      <c r="Q122" s="80"/>
      <c r="R122" s="101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</row>
    <row r="123">
      <c r="A123" s="101"/>
      <c r="B123" s="79"/>
      <c r="C123" s="79"/>
      <c r="E123" s="106"/>
      <c r="G123" s="80"/>
      <c r="H123" s="79"/>
      <c r="J123" s="106"/>
      <c r="L123" s="80"/>
      <c r="O123" s="106"/>
      <c r="Q123" s="80"/>
      <c r="R123" s="101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</row>
    <row r="124">
      <c r="A124" s="108"/>
      <c r="B124" s="506" t="s">
        <v>60</v>
      </c>
      <c r="C124" s="79"/>
      <c r="E124" s="106"/>
      <c r="F124" s="110"/>
      <c r="G124" s="111"/>
      <c r="H124" s="79"/>
      <c r="J124" s="106"/>
      <c r="K124" s="110"/>
      <c r="L124" s="111"/>
      <c r="O124" s="106"/>
      <c r="P124" s="110"/>
      <c r="Q124" s="111"/>
      <c r="R124" s="101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</row>
    <row r="125">
      <c r="A125" s="108"/>
      <c r="B125" s="506" t="s">
        <v>61</v>
      </c>
      <c r="C125" s="79"/>
      <c r="E125" s="106"/>
      <c r="F125" s="507"/>
      <c r="G125" s="80"/>
      <c r="H125" s="79"/>
      <c r="J125" s="106"/>
      <c r="K125" s="507"/>
      <c r="L125" s="80"/>
      <c r="O125" s="106"/>
      <c r="P125" s="538"/>
      <c r="Q125" s="138"/>
      <c r="R125" s="101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</row>
    <row r="126">
      <c r="A126" s="108"/>
      <c r="B126" s="79"/>
      <c r="C126" s="81"/>
      <c r="D126" s="82"/>
      <c r="E126" s="54"/>
      <c r="F126" s="508"/>
      <c r="G126" s="83"/>
      <c r="H126" s="81"/>
      <c r="I126" s="82"/>
      <c r="J126" s="54"/>
      <c r="K126" s="508"/>
      <c r="L126" s="83"/>
      <c r="M126" s="82"/>
      <c r="N126" s="82"/>
      <c r="O126" s="54"/>
      <c r="P126" s="190"/>
      <c r="Q126" s="83"/>
      <c r="R126" s="101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</row>
    <row r="127">
      <c r="A127" s="108"/>
      <c r="B127" s="509" t="s">
        <v>62</v>
      </c>
      <c r="C127" s="510" t="s">
        <v>565</v>
      </c>
      <c r="D127" s="511"/>
      <c r="E127" s="511" t="s">
        <v>63</v>
      </c>
      <c r="F127" s="511" t="s">
        <v>64</v>
      </c>
      <c r="G127" s="512" t="s">
        <v>65</v>
      </c>
      <c r="H127" s="510" t="s">
        <v>565</v>
      </c>
      <c r="I127" s="511"/>
      <c r="J127" s="511" t="s">
        <v>63</v>
      </c>
      <c r="K127" s="511" t="s">
        <v>64</v>
      </c>
      <c r="L127" s="512" t="s">
        <v>65</v>
      </c>
      <c r="M127" s="539"/>
      <c r="N127" s="540"/>
      <c r="O127" s="540"/>
      <c r="P127" s="540"/>
      <c r="Q127" s="541"/>
      <c r="R127" s="101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</row>
    <row r="128">
      <c r="A128" s="108"/>
      <c r="B128" s="509" t="s">
        <v>66</v>
      </c>
      <c r="C128" s="514" t="s">
        <v>126</v>
      </c>
      <c r="D128" s="515"/>
      <c r="E128" s="516" t="s">
        <v>287</v>
      </c>
      <c r="F128" s="516">
        <v>31.0</v>
      </c>
      <c r="G128" s="517">
        <v>6.0</v>
      </c>
      <c r="H128" s="514" t="s">
        <v>128</v>
      </c>
      <c r="I128" s="515"/>
      <c r="J128" s="516" t="s">
        <v>643</v>
      </c>
      <c r="K128" s="516">
        <v>31.0</v>
      </c>
      <c r="L128" s="517">
        <v>6.0</v>
      </c>
      <c r="M128" s="542"/>
      <c r="N128" s="543"/>
      <c r="O128" s="543"/>
      <c r="P128" s="543"/>
      <c r="Q128" s="529"/>
      <c r="R128" s="101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</row>
    <row r="129">
      <c r="A129" s="108"/>
      <c r="B129" s="509" t="s">
        <v>72</v>
      </c>
      <c r="C129" s="514" t="s">
        <v>322</v>
      </c>
      <c r="D129" s="515"/>
      <c r="E129" s="516" t="s">
        <v>164</v>
      </c>
      <c r="F129" s="516">
        <v>31.0</v>
      </c>
      <c r="G129" s="517">
        <v>0.0</v>
      </c>
      <c r="H129" s="514" t="s">
        <v>644</v>
      </c>
      <c r="I129" s="515"/>
      <c r="J129" s="516" t="s">
        <v>645</v>
      </c>
      <c r="K129" s="516">
        <v>31.0</v>
      </c>
      <c r="L129" s="517">
        <v>252.0</v>
      </c>
      <c r="M129" s="542"/>
      <c r="N129" s="543"/>
      <c r="O129" s="543"/>
      <c r="P129" s="543"/>
      <c r="Q129" s="529"/>
      <c r="R129" s="101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</row>
    <row r="130">
      <c r="A130" s="108"/>
      <c r="B130" s="509" t="s">
        <v>79</v>
      </c>
      <c r="C130" s="514" t="s">
        <v>328</v>
      </c>
      <c r="D130" s="515" t="str">
        <f>IMAGE("https://play.pokemonshowdown.com/sprites/itemicons/expert-belt.png")</f>
        <v/>
      </c>
      <c r="E130" s="516" t="s">
        <v>170</v>
      </c>
      <c r="F130" s="516">
        <v>31.0</v>
      </c>
      <c r="G130" s="517">
        <v>0.0</v>
      </c>
      <c r="H130" s="514" t="s">
        <v>621</v>
      </c>
      <c r="I130" s="515"/>
      <c r="J130" s="516" t="s">
        <v>257</v>
      </c>
      <c r="K130" s="516">
        <v>31.0</v>
      </c>
      <c r="L130" s="517">
        <v>0.0</v>
      </c>
      <c r="M130" s="542"/>
      <c r="N130" s="543"/>
      <c r="O130" s="543"/>
      <c r="P130" s="543"/>
      <c r="Q130" s="529"/>
      <c r="R130" s="101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</row>
    <row r="131">
      <c r="A131" s="108"/>
      <c r="B131" s="520" t="s">
        <v>85</v>
      </c>
      <c r="C131" s="525" t="s">
        <v>275</v>
      </c>
      <c r="D131" s="522"/>
      <c r="E131" s="523" t="s">
        <v>203</v>
      </c>
      <c r="F131" s="523">
        <v>31.0</v>
      </c>
      <c r="G131" s="524">
        <v>252.0</v>
      </c>
      <c r="H131" s="525" t="s">
        <v>179</v>
      </c>
      <c r="I131" s="522"/>
      <c r="J131" s="523" t="s">
        <v>646</v>
      </c>
      <c r="K131" s="523">
        <v>31.0</v>
      </c>
      <c r="L131" s="524">
        <v>0.0</v>
      </c>
      <c r="M131" s="526"/>
      <c r="N131" s="527"/>
      <c r="O131" s="527"/>
      <c r="P131" s="527"/>
      <c r="Q131" s="544"/>
      <c r="R131" s="101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</row>
    <row r="132">
      <c r="A132" s="101"/>
      <c r="B132" s="526"/>
      <c r="C132" s="525" t="s">
        <v>339</v>
      </c>
      <c r="D132" s="522"/>
      <c r="E132" s="523" t="s">
        <v>174</v>
      </c>
      <c r="F132" s="523">
        <v>31.0</v>
      </c>
      <c r="G132" s="524">
        <v>0.0</v>
      </c>
      <c r="H132" s="525" t="s">
        <v>647</v>
      </c>
      <c r="I132" s="522"/>
      <c r="J132" s="523" t="s">
        <v>268</v>
      </c>
      <c r="K132" s="523">
        <v>31.0</v>
      </c>
      <c r="L132" s="524">
        <v>0.0</v>
      </c>
      <c r="M132" s="526"/>
      <c r="N132" s="527"/>
      <c r="O132" s="527"/>
      <c r="P132" s="527"/>
      <c r="Q132" s="544"/>
      <c r="R132" s="101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</row>
    <row r="133">
      <c r="A133" s="101"/>
      <c r="B133" s="526"/>
      <c r="C133" s="525" t="s">
        <v>261</v>
      </c>
      <c r="D133" s="522"/>
      <c r="E133" s="523" t="s">
        <v>443</v>
      </c>
      <c r="F133" s="523">
        <v>31.0</v>
      </c>
      <c r="G133" s="524">
        <v>252.0</v>
      </c>
      <c r="H133" s="525" t="s">
        <v>637</v>
      </c>
      <c r="I133" s="522"/>
      <c r="J133" s="523" t="s">
        <v>274</v>
      </c>
      <c r="K133" s="523">
        <v>31.0</v>
      </c>
      <c r="L133" s="524">
        <v>252.0</v>
      </c>
      <c r="M133" s="526"/>
      <c r="N133" s="527"/>
      <c r="O133" s="527"/>
      <c r="P133" s="527"/>
      <c r="Q133" s="544"/>
      <c r="R133" s="101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</row>
    <row r="134">
      <c r="A134" s="101"/>
      <c r="B134" s="526"/>
      <c r="C134" s="525" t="s">
        <v>648</v>
      </c>
      <c r="D134" s="522"/>
      <c r="E134" s="527"/>
      <c r="F134" s="528" t="s">
        <v>649</v>
      </c>
      <c r="G134" s="80"/>
      <c r="H134" s="522" t="s">
        <v>359</v>
      </c>
      <c r="I134" s="522"/>
      <c r="J134" s="527"/>
      <c r="K134" s="528" t="s">
        <v>650</v>
      </c>
      <c r="L134" s="80"/>
      <c r="M134" s="527"/>
      <c r="N134" s="527"/>
      <c r="O134" s="527"/>
      <c r="P134" s="527"/>
      <c r="Q134" s="80"/>
      <c r="R134" s="101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</row>
    <row r="135">
      <c r="A135" s="101"/>
      <c r="B135" s="526"/>
      <c r="C135" s="545" t="s">
        <v>640</v>
      </c>
      <c r="D135" s="546"/>
      <c r="E135" s="547"/>
      <c r="F135" s="548"/>
      <c r="G135" s="531"/>
      <c r="H135" s="549" t="s">
        <v>640</v>
      </c>
      <c r="I135" s="546"/>
      <c r="J135" s="547"/>
      <c r="K135" s="548"/>
      <c r="L135" s="531"/>
      <c r="M135" s="547"/>
      <c r="N135" s="547"/>
      <c r="O135" s="547"/>
      <c r="P135" s="547"/>
      <c r="Q135" s="544"/>
      <c r="R135" s="101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</row>
    <row r="136">
      <c r="A136" s="153"/>
      <c r="B136" s="550" t="s">
        <v>651</v>
      </c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5"/>
      <c r="R136" s="101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</row>
    <row r="137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</row>
    <row r="138">
      <c r="A138" s="101"/>
      <c r="B138" s="551"/>
      <c r="C138" s="552" t="s">
        <v>652</v>
      </c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8"/>
      <c r="R138" s="553" t="s">
        <v>526</v>
      </c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</row>
    <row r="139">
      <c r="A139" s="101"/>
      <c r="B139" s="157"/>
      <c r="C139" s="81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3"/>
      <c r="R139" s="488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</row>
    <row r="140">
      <c r="A140" s="101"/>
      <c r="B140" s="157"/>
      <c r="C140" s="102"/>
      <c r="D140" s="77"/>
      <c r="E140" s="104"/>
      <c r="F140" s="105" t="s">
        <v>653</v>
      </c>
      <c r="G140" s="78"/>
      <c r="H140" s="102"/>
      <c r="I140" s="77"/>
      <c r="J140" s="104"/>
      <c r="K140" s="105" t="s">
        <v>654</v>
      </c>
      <c r="L140" s="78"/>
      <c r="M140" s="102"/>
      <c r="N140" s="77"/>
      <c r="O140" s="104"/>
      <c r="P140" s="105" t="s">
        <v>655</v>
      </c>
      <c r="Q140" s="78"/>
      <c r="R140" s="554" t="s">
        <v>656</v>
      </c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</row>
    <row r="141">
      <c r="A141" s="101"/>
      <c r="B141" s="157"/>
      <c r="C141" s="79"/>
      <c r="E141" s="106"/>
      <c r="G141" s="80"/>
      <c r="H141" s="79"/>
      <c r="J141" s="106"/>
      <c r="L141" s="80"/>
      <c r="M141" s="79"/>
      <c r="O141" s="106"/>
      <c r="Q141" s="80"/>
      <c r="R141" s="554" t="s">
        <v>657</v>
      </c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</row>
    <row r="142">
      <c r="A142" s="101"/>
      <c r="B142" s="160"/>
      <c r="C142" s="79"/>
      <c r="E142" s="106"/>
      <c r="G142" s="80"/>
      <c r="H142" s="79"/>
      <c r="J142" s="106"/>
      <c r="L142" s="80"/>
      <c r="M142" s="79"/>
      <c r="O142" s="106"/>
      <c r="Q142" s="80"/>
      <c r="R142" s="554" t="s">
        <v>658</v>
      </c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</row>
    <row r="143">
      <c r="A143" s="108"/>
      <c r="B143" s="555" t="s">
        <v>60</v>
      </c>
      <c r="C143" s="79"/>
      <c r="E143" s="106"/>
      <c r="F143" s="110"/>
      <c r="G143" s="111"/>
      <c r="H143" s="79"/>
      <c r="J143" s="106"/>
      <c r="K143" s="110"/>
      <c r="L143" s="111"/>
      <c r="M143" s="79"/>
      <c r="O143" s="106"/>
      <c r="P143" s="110"/>
      <c r="Q143" s="111"/>
      <c r="R143" s="554" t="s">
        <v>659</v>
      </c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</row>
    <row r="144">
      <c r="A144" s="108"/>
      <c r="B144" s="555" t="s">
        <v>61</v>
      </c>
      <c r="C144" s="79"/>
      <c r="E144" s="106"/>
      <c r="F144" s="112"/>
      <c r="G144" s="80"/>
      <c r="H144" s="79"/>
      <c r="J144" s="106"/>
      <c r="K144" s="112"/>
      <c r="L144" s="80"/>
      <c r="M144" s="79"/>
      <c r="O144" s="106"/>
      <c r="P144" s="112"/>
      <c r="Q144" s="80"/>
      <c r="R144" s="554" t="s">
        <v>660</v>
      </c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</row>
    <row r="145">
      <c r="A145" s="108"/>
      <c r="B145" s="157"/>
      <c r="C145" s="81"/>
      <c r="D145" s="82"/>
      <c r="E145" s="54"/>
      <c r="F145" s="556"/>
      <c r="G145" s="83"/>
      <c r="H145" s="81"/>
      <c r="I145" s="82"/>
      <c r="J145" s="54"/>
      <c r="K145" s="556"/>
      <c r="L145" s="83"/>
      <c r="M145" s="81"/>
      <c r="N145" s="82"/>
      <c r="O145" s="54"/>
      <c r="P145" s="556"/>
      <c r="Q145" s="83"/>
      <c r="R145" s="554" t="s">
        <v>661</v>
      </c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</row>
    <row r="146">
      <c r="A146" s="108"/>
      <c r="B146" s="117" t="s">
        <v>62</v>
      </c>
      <c r="C146" s="557" t="s">
        <v>566</v>
      </c>
      <c r="D146" s="558"/>
      <c r="E146" s="558" t="s">
        <v>63</v>
      </c>
      <c r="F146" s="558" t="s">
        <v>64</v>
      </c>
      <c r="G146" s="559" t="s">
        <v>65</v>
      </c>
      <c r="H146" s="557" t="s">
        <v>566</v>
      </c>
      <c r="I146" s="558"/>
      <c r="J146" s="558" t="s">
        <v>63</v>
      </c>
      <c r="K146" s="558" t="s">
        <v>64</v>
      </c>
      <c r="L146" s="559" t="s">
        <v>65</v>
      </c>
      <c r="M146" s="557" t="s">
        <v>566</v>
      </c>
      <c r="N146" s="558"/>
      <c r="O146" s="558" t="s">
        <v>63</v>
      </c>
      <c r="P146" s="558" t="s">
        <v>64</v>
      </c>
      <c r="Q146" s="559" t="s">
        <v>65</v>
      </c>
      <c r="R146" s="554" t="s">
        <v>662</v>
      </c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</row>
    <row r="147">
      <c r="A147" s="108"/>
      <c r="B147" s="117" t="s">
        <v>66</v>
      </c>
      <c r="C147" s="121" t="s">
        <v>663</v>
      </c>
      <c r="D147" s="122"/>
      <c r="E147" s="123" t="s">
        <v>380</v>
      </c>
      <c r="F147" s="123">
        <v>31.0</v>
      </c>
      <c r="G147" s="124">
        <v>0.0</v>
      </c>
      <c r="H147" s="121" t="s">
        <v>67</v>
      </c>
      <c r="I147" s="122"/>
      <c r="J147" s="123" t="s">
        <v>220</v>
      </c>
      <c r="K147" s="123">
        <v>31.0</v>
      </c>
      <c r="L147" s="124">
        <v>6.0</v>
      </c>
      <c r="M147" s="121" t="s">
        <v>67</v>
      </c>
      <c r="N147" s="122"/>
      <c r="O147" s="123" t="s">
        <v>380</v>
      </c>
      <c r="P147" s="123">
        <v>31.0</v>
      </c>
      <c r="Q147" s="124">
        <v>6.0</v>
      </c>
      <c r="R147" s="560" t="s">
        <v>328</v>
      </c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</row>
    <row r="148">
      <c r="A148" s="108"/>
      <c r="B148" s="117" t="s">
        <v>72</v>
      </c>
      <c r="C148" s="121" t="s">
        <v>664</v>
      </c>
      <c r="D148" s="122"/>
      <c r="E148" s="123" t="s">
        <v>665</v>
      </c>
      <c r="F148" s="123">
        <v>31.0</v>
      </c>
      <c r="G148" s="124">
        <v>6.0</v>
      </c>
      <c r="H148" s="121" t="s">
        <v>163</v>
      </c>
      <c r="I148" s="122"/>
      <c r="J148" s="123" t="s">
        <v>666</v>
      </c>
      <c r="K148" s="123">
        <v>31.0</v>
      </c>
      <c r="L148" s="124">
        <v>252.0</v>
      </c>
      <c r="M148" s="121" t="s">
        <v>667</v>
      </c>
      <c r="N148" s="122"/>
      <c r="O148" s="123" t="s">
        <v>323</v>
      </c>
      <c r="P148" s="123">
        <v>30.0</v>
      </c>
      <c r="Q148" s="124">
        <v>252.0</v>
      </c>
      <c r="R148" s="561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</row>
    <row r="149">
      <c r="A149" s="108"/>
      <c r="B149" s="117" t="s">
        <v>79</v>
      </c>
      <c r="C149" s="121" t="s">
        <v>328</v>
      </c>
      <c r="D149" s="122" t="str">
        <f>IMAGE("https://play.pokemonshowdown.com/sprites/itemicons/expert-belt.png")</f>
        <v/>
      </c>
      <c r="E149" s="123" t="s">
        <v>225</v>
      </c>
      <c r="F149" s="123">
        <v>31.0</v>
      </c>
      <c r="G149" s="124">
        <v>0.0</v>
      </c>
      <c r="H149" s="121" t="s">
        <v>668</v>
      </c>
      <c r="I149" s="122"/>
      <c r="J149" s="123" t="s">
        <v>669</v>
      </c>
      <c r="K149" s="123">
        <v>31.0</v>
      </c>
      <c r="L149" s="124">
        <v>0.0</v>
      </c>
      <c r="M149" s="121" t="s">
        <v>293</v>
      </c>
      <c r="N149" s="122" t="str">
        <f>IMAGE("https://play.pokemonshowdown.com/sprites/itemicons/leftovers.png")</f>
        <v/>
      </c>
      <c r="O149" s="123" t="s">
        <v>670</v>
      </c>
      <c r="P149" s="123">
        <v>30.0</v>
      </c>
      <c r="Q149" s="124">
        <v>0.0</v>
      </c>
      <c r="R149" s="561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</row>
    <row r="150">
      <c r="A150" s="108"/>
      <c r="B150" s="211" t="s">
        <v>85</v>
      </c>
      <c r="C150" s="212" t="s">
        <v>671</v>
      </c>
      <c r="D150" s="213"/>
      <c r="E150" s="172" t="s">
        <v>672</v>
      </c>
      <c r="F150" s="172">
        <v>31.0</v>
      </c>
      <c r="G150" s="173">
        <v>252.0</v>
      </c>
      <c r="H150" s="212" t="s">
        <v>673</v>
      </c>
      <c r="I150" s="213"/>
      <c r="J150" s="172" t="s">
        <v>674</v>
      </c>
      <c r="K150" s="172">
        <v>31.0</v>
      </c>
      <c r="L150" s="173">
        <v>0.0</v>
      </c>
      <c r="M150" s="212" t="s">
        <v>675</v>
      </c>
      <c r="N150" s="213"/>
      <c r="O150" s="172" t="s">
        <v>115</v>
      </c>
      <c r="P150" s="172">
        <v>31.0</v>
      </c>
      <c r="Q150" s="173">
        <v>0.0</v>
      </c>
      <c r="R150" s="561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</row>
    <row r="151">
      <c r="A151" s="101"/>
      <c r="B151" s="215"/>
      <c r="C151" s="212" t="s">
        <v>673</v>
      </c>
      <c r="D151" s="213"/>
      <c r="E151" s="172" t="s">
        <v>676</v>
      </c>
      <c r="F151" s="172">
        <v>31.0</v>
      </c>
      <c r="G151" s="173">
        <v>0.0</v>
      </c>
      <c r="H151" s="212" t="s">
        <v>179</v>
      </c>
      <c r="I151" s="213"/>
      <c r="J151" s="172" t="s">
        <v>677</v>
      </c>
      <c r="K151" s="172">
        <v>31.0</v>
      </c>
      <c r="L151" s="173">
        <v>0.0</v>
      </c>
      <c r="M151" s="212" t="s">
        <v>371</v>
      </c>
      <c r="N151" s="213"/>
      <c r="O151" s="172" t="s">
        <v>117</v>
      </c>
      <c r="P151" s="172">
        <v>31.0</v>
      </c>
      <c r="Q151" s="173">
        <v>0.0</v>
      </c>
      <c r="R151" s="561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</row>
    <row r="152">
      <c r="A152" s="101"/>
      <c r="B152" s="215"/>
      <c r="C152" s="212" t="s">
        <v>439</v>
      </c>
      <c r="D152" s="213"/>
      <c r="E152" s="172" t="s">
        <v>678</v>
      </c>
      <c r="F152" s="172">
        <v>31.0</v>
      </c>
      <c r="G152" s="173">
        <v>252.0</v>
      </c>
      <c r="H152" s="212" t="s">
        <v>173</v>
      </c>
      <c r="I152" s="213"/>
      <c r="J152" s="172" t="s">
        <v>679</v>
      </c>
      <c r="K152" s="172">
        <v>31.0</v>
      </c>
      <c r="L152" s="173">
        <v>252.0</v>
      </c>
      <c r="M152" s="212" t="s">
        <v>680</v>
      </c>
      <c r="N152" s="213"/>
      <c r="O152" s="172" t="s">
        <v>681</v>
      </c>
      <c r="P152" s="172">
        <v>31.0</v>
      </c>
      <c r="Q152" s="173">
        <v>252.0</v>
      </c>
      <c r="R152" s="561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</row>
    <row r="153">
      <c r="A153" s="101"/>
      <c r="B153" s="215"/>
      <c r="C153" s="212" t="s">
        <v>332</v>
      </c>
      <c r="D153" s="213"/>
      <c r="E153" s="193"/>
      <c r="F153" s="195" t="s">
        <v>682</v>
      </c>
      <c r="G153" s="80"/>
      <c r="H153" s="213" t="s">
        <v>177</v>
      </c>
      <c r="I153" s="213"/>
      <c r="J153" s="193"/>
      <c r="K153" s="195" t="s">
        <v>683</v>
      </c>
      <c r="L153" s="80"/>
      <c r="M153" s="213" t="s">
        <v>684</v>
      </c>
      <c r="N153" s="213"/>
      <c r="O153" s="193"/>
      <c r="P153" s="195" t="s">
        <v>685</v>
      </c>
      <c r="Q153" s="80"/>
      <c r="R153" s="148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</row>
    <row r="154">
      <c r="A154" s="101"/>
      <c r="B154" s="215"/>
      <c r="C154" s="562" t="s">
        <v>686</v>
      </c>
      <c r="D154" s="217"/>
      <c r="E154" s="218"/>
      <c r="F154" s="171"/>
      <c r="G154" s="563"/>
      <c r="H154" s="564" t="s">
        <v>686</v>
      </c>
      <c r="I154" s="217"/>
      <c r="J154" s="218"/>
      <c r="K154" s="171"/>
      <c r="L154" s="563"/>
      <c r="M154" s="564" t="s">
        <v>686</v>
      </c>
      <c r="N154" s="217"/>
      <c r="O154" s="218"/>
      <c r="P154" s="171"/>
      <c r="Q154" s="563"/>
      <c r="R154" s="565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</row>
    <row r="155">
      <c r="A155" s="101"/>
      <c r="B155" s="136"/>
      <c r="C155" s="102"/>
      <c r="D155" s="77"/>
      <c r="E155" s="104"/>
      <c r="F155" s="105" t="s">
        <v>687</v>
      </c>
      <c r="G155" s="78"/>
      <c r="H155" s="102"/>
      <c r="I155" s="77"/>
      <c r="J155" s="104"/>
      <c r="K155" s="105" t="s">
        <v>688</v>
      </c>
      <c r="L155" s="78"/>
      <c r="M155" s="102"/>
      <c r="N155" s="77"/>
      <c r="O155" s="104"/>
      <c r="P155" s="105" t="s">
        <v>689</v>
      </c>
      <c r="Q155" s="78"/>
      <c r="R155" s="101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</row>
    <row r="156">
      <c r="A156" s="101"/>
      <c r="B156" s="79"/>
      <c r="C156" s="79"/>
      <c r="E156" s="106"/>
      <c r="G156" s="80"/>
      <c r="H156" s="79"/>
      <c r="J156" s="106"/>
      <c r="L156" s="80"/>
      <c r="M156" s="79"/>
      <c r="O156" s="106"/>
      <c r="Q156" s="80"/>
      <c r="R156" s="101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</row>
    <row r="157">
      <c r="A157" s="101"/>
      <c r="B157" s="79"/>
      <c r="C157" s="79"/>
      <c r="E157" s="106"/>
      <c r="G157" s="80"/>
      <c r="H157" s="79"/>
      <c r="J157" s="106"/>
      <c r="L157" s="80"/>
      <c r="M157" s="79"/>
      <c r="O157" s="106"/>
      <c r="Q157" s="80"/>
      <c r="R157" s="101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</row>
    <row r="158">
      <c r="A158" s="108"/>
      <c r="B158" s="109" t="s">
        <v>60</v>
      </c>
      <c r="C158" s="79"/>
      <c r="E158" s="106"/>
      <c r="F158" s="110"/>
      <c r="G158" s="111"/>
      <c r="H158" s="79"/>
      <c r="J158" s="106"/>
      <c r="K158" s="110"/>
      <c r="L158" s="111"/>
      <c r="M158" s="79"/>
      <c r="O158" s="106"/>
      <c r="P158" s="110"/>
      <c r="Q158" s="111"/>
      <c r="R158" s="101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</row>
    <row r="159">
      <c r="A159" s="108"/>
      <c r="B159" s="109" t="s">
        <v>61</v>
      </c>
      <c r="C159" s="79"/>
      <c r="E159" s="106"/>
      <c r="F159" s="112"/>
      <c r="G159" s="80"/>
      <c r="H159" s="79"/>
      <c r="J159" s="106"/>
      <c r="K159" s="112"/>
      <c r="L159" s="80"/>
      <c r="M159" s="79"/>
      <c r="O159" s="106"/>
      <c r="P159" s="112"/>
      <c r="Q159" s="80"/>
      <c r="R159" s="101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</row>
    <row r="160">
      <c r="A160" s="108"/>
      <c r="B160" s="79"/>
      <c r="C160" s="81"/>
      <c r="D160" s="82"/>
      <c r="E160" s="54"/>
      <c r="F160" s="556"/>
      <c r="G160" s="83"/>
      <c r="H160" s="81"/>
      <c r="I160" s="82"/>
      <c r="J160" s="54"/>
      <c r="K160" s="556"/>
      <c r="L160" s="83"/>
      <c r="M160" s="81"/>
      <c r="N160" s="82"/>
      <c r="O160" s="54"/>
      <c r="P160" s="556"/>
      <c r="Q160" s="83"/>
      <c r="R160" s="101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</row>
    <row r="161">
      <c r="A161" s="108"/>
      <c r="B161" s="117" t="s">
        <v>62</v>
      </c>
      <c r="C161" s="557" t="s">
        <v>566</v>
      </c>
      <c r="D161" s="558"/>
      <c r="E161" s="558" t="s">
        <v>63</v>
      </c>
      <c r="F161" s="558" t="s">
        <v>64</v>
      </c>
      <c r="G161" s="559" t="s">
        <v>65</v>
      </c>
      <c r="H161" s="557" t="s">
        <v>565</v>
      </c>
      <c r="I161" s="558"/>
      <c r="J161" s="558" t="s">
        <v>63</v>
      </c>
      <c r="K161" s="558" t="s">
        <v>64</v>
      </c>
      <c r="L161" s="559" t="s">
        <v>65</v>
      </c>
      <c r="M161" s="557" t="s">
        <v>565</v>
      </c>
      <c r="N161" s="558"/>
      <c r="O161" s="558" t="s">
        <v>63</v>
      </c>
      <c r="P161" s="558" t="s">
        <v>64</v>
      </c>
      <c r="Q161" s="559" t="s">
        <v>65</v>
      </c>
      <c r="R161" s="101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</row>
    <row r="162">
      <c r="A162" s="108"/>
      <c r="B162" s="117" t="s">
        <v>66</v>
      </c>
      <c r="C162" s="121" t="s">
        <v>67</v>
      </c>
      <c r="D162" s="122"/>
      <c r="E162" s="123" t="s">
        <v>187</v>
      </c>
      <c r="F162" s="123">
        <v>31.0</v>
      </c>
      <c r="G162" s="124">
        <v>6.0</v>
      </c>
      <c r="H162" s="121" t="s">
        <v>126</v>
      </c>
      <c r="I162" s="122"/>
      <c r="J162" s="123" t="s">
        <v>187</v>
      </c>
      <c r="K162" s="123">
        <v>31.0</v>
      </c>
      <c r="L162" s="124">
        <v>6.0</v>
      </c>
      <c r="M162" s="121" t="s">
        <v>67</v>
      </c>
      <c r="N162" s="122"/>
      <c r="O162" s="123" t="s">
        <v>380</v>
      </c>
      <c r="P162" s="123">
        <v>31.0</v>
      </c>
      <c r="Q162" s="124">
        <v>6.0</v>
      </c>
      <c r="R162" s="101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</row>
    <row r="163">
      <c r="A163" s="108"/>
      <c r="B163" s="117" t="s">
        <v>72</v>
      </c>
      <c r="C163" s="121" t="s">
        <v>690</v>
      </c>
      <c r="D163" s="122"/>
      <c r="E163" s="123" t="s">
        <v>164</v>
      </c>
      <c r="F163" s="123">
        <v>31.0</v>
      </c>
      <c r="G163" s="124">
        <v>252.0</v>
      </c>
      <c r="H163" s="121" t="s">
        <v>691</v>
      </c>
      <c r="I163" s="122"/>
      <c r="J163" s="123" t="s">
        <v>692</v>
      </c>
      <c r="K163" s="123">
        <v>31.0</v>
      </c>
      <c r="L163" s="124">
        <v>0.0</v>
      </c>
      <c r="M163" s="121" t="s">
        <v>693</v>
      </c>
      <c r="N163" s="122"/>
      <c r="O163" s="123" t="s">
        <v>694</v>
      </c>
      <c r="P163" s="123">
        <v>31.0</v>
      </c>
      <c r="Q163" s="124">
        <v>252.0</v>
      </c>
      <c r="R163" s="101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</row>
    <row r="164">
      <c r="A164" s="108"/>
      <c r="B164" s="117" t="s">
        <v>79</v>
      </c>
      <c r="C164" s="121" t="s">
        <v>326</v>
      </c>
      <c r="D164" s="122" t="str">
        <f>IMAGE("https://play.pokemonshowdown.com/sprites/itemicons/focus-sash.png")</f>
        <v/>
      </c>
      <c r="E164" s="123" t="s">
        <v>257</v>
      </c>
      <c r="F164" s="123">
        <v>31.0</v>
      </c>
      <c r="G164" s="124">
        <v>0.0</v>
      </c>
      <c r="H164" s="121" t="s">
        <v>661</v>
      </c>
      <c r="I164" s="122"/>
      <c r="J164" s="123" t="s">
        <v>460</v>
      </c>
      <c r="K164" s="123">
        <v>31.0</v>
      </c>
      <c r="L164" s="124">
        <v>0.0</v>
      </c>
      <c r="M164" s="121" t="s">
        <v>260</v>
      </c>
      <c r="N164" s="122" t="str">
        <f>IMAGE("https://play.pokemonshowdown.com/sprites/itemicons/life-orb.png")</f>
        <v/>
      </c>
      <c r="O164" s="123" t="s">
        <v>138</v>
      </c>
      <c r="P164" s="123">
        <v>31.0</v>
      </c>
      <c r="Q164" s="124">
        <v>0.0</v>
      </c>
      <c r="R164" s="101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</row>
    <row r="165">
      <c r="A165" s="108"/>
      <c r="B165" s="211" t="s">
        <v>85</v>
      </c>
      <c r="C165" s="212" t="s">
        <v>462</v>
      </c>
      <c r="D165" s="213"/>
      <c r="E165" s="172" t="s">
        <v>142</v>
      </c>
      <c r="F165" s="172">
        <v>31.0</v>
      </c>
      <c r="G165" s="173">
        <v>0.0</v>
      </c>
      <c r="H165" s="212" t="s">
        <v>332</v>
      </c>
      <c r="I165" s="213"/>
      <c r="J165" s="172" t="s">
        <v>331</v>
      </c>
      <c r="K165" s="172">
        <v>31.0</v>
      </c>
      <c r="L165" s="173">
        <v>252.0</v>
      </c>
      <c r="M165" s="212" t="s">
        <v>500</v>
      </c>
      <c r="N165" s="213"/>
      <c r="O165" s="172" t="s">
        <v>362</v>
      </c>
      <c r="P165" s="172">
        <v>31.0</v>
      </c>
      <c r="Q165" s="173">
        <v>0.0</v>
      </c>
      <c r="R165" s="101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</row>
    <row r="166">
      <c r="A166" s="101"/>
      <c r="B166" s="215"/>
      <c r="C166" s="212" t="s">
        <v>673</v>
      </c>
      <c r="D166" s="213"/>
      <c r="E166" s="172" t="s">
        <v>232</v>
      </c>
      <c r="F166" s="172">
        <v>31.0</v>
      </c>
      <c r="G166" s="173">
        <v>0.0</v>
      </c>
      <c r="H166" s="212" t="s">
        <v>442</v>
      </c>
      <c r="I166" s="213"/>
      <c r="J166" s="172" t="s">
        <v>206</v>
      </c>
      <c r="K166" s="172">
        <v>31.0</v>
      </c>
      <c r="L166" s="173">
        <v>0.0</v>
      </c>
      <c r="M166" s="212" t="s">
        <v>179</v>
      </c>
      <c r="N166" s="213"/>
      <c r="O166" s="172" t="s">
        <v>695</v>
      </c>
      <c r="P166" s="172">
        <v>31.0</v>
      </c>
      <c r="Q166" s="173">
        <v>0.0</v>
      </c>
      <c r="R166" s="101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</row>
    <row r="167">
      <c r="A167" s="101"/>
      <c r="B167" s="215"/>
      <c r="C167" s="212" t="s">
        <v>361</v>
      </c>
      <c r="D167" s="213"/>
      <c r="E167" s="172" t="s">
        <v>443</v>
      </c>
      <c r="F167" s="172">
        <v>31.0</v>
      </c>
      <c r="G167" s="173">
        <v>252.0</v>
      </c>
      <c r="H167" s="212" t="s">
        <v>696</v>
      </c>
      <c r="I167" s="213"/>
      <c r="J167" s="172" t="s">
        <v>697</v>
      </c>
      <c r="K167" s="172">
        <v>31.0</v>
      </c>
      <c r="L167" s="173">
        <v>252.0</v>
      </c>
      <c r="M167" s="212" t="s">
        <v>698</v>
      </c>
      <c r="N167" s="213"/>
      <c r="O167" s="172" t="s">
        <v>176</v>
      </c>
      <c r="P167" s="172">
        <v>31.0</v>
      </c>
      <c r="Q167" s="173">
        <v>252.0</v>
      </c>
      <c r="R167" s="101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</row>
    <row r="168">
      <c r="A168" s="101"/>
      <c r="B168" s="215"/>
      <c r="C168" s="212" t="s">
        <v>699</v>
      </c>
      <c r="D168" s="213"/>
      <c r="E168" s="193"/>
      <c r="F168" s="195" t="s">
        <v>700</v>
      </c>
      <c r="G168" s="80"/>
      <c r="H168" s="213" t="s">
        <v>271</v>
      </c>
      <c r="I168" s="213"/>
      <c r="J168" s="193"/>
      <c r="K168" s="195" t="s">
        <v>701</v>
      </c>
      <c r="L168" s="80"/>
      <c r="M168" s="213" t="s">
        <v>372</v>
      </c>
      <c r="N168" s="213"/>
      <c r="O168" s="193"/>
      <c r="P168" s="195" t="s">
        <v>702</v>
      </c>
      <c r="Q168" s="80"/>
      <c r="R168" s="101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</row>
    <row r="169">
      <c r="A169" s="101"/>
      <c r="B169" s="215"/>
      <c r="C169" s="562" t="s">
        <v>686</v>
      </c>
      <c r="D169" s="217"/>
      <c r="E169" s="218"/>
      <c r="F169" s="220"/>
      <c r="G169" s="563"/>
      <c r="H169" s="564" t="s">
        <v>686</v>
      </c>
      <c r="I169" s="217"/>
      <c r="J169" s="218"/>
      <c r="K169" s="220"/>
      <c r="L169" s="563"/>
      <c r="M169" s="564" t="s">
        <v>686</v>
      </c>
      <c r="N169" s="217"/>
      <c r="O169" s="218"/>
      <c r="P169" s="220"/>
      <c r="Q169" s="563"/>
      <c r="R169" s="101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</row>
    <row r="170">
      <c r="A170" s="153"/>
      <c r="B170" s="154" t="s">
        <v>703</v>
      </c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5"/>
      <c r="R170" s="101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</row>
    <row r="171">
      <c r="A171" s="101"/>
      <c r="B171" s="101"/>
      <c r="C171" s="566"/>
      <c r="D171" s="566"/>
      <c r="E171" s="566"/>
      <c r="F171" s="566"/>
      <c r="G171" s="566"/>
      <c r="H171" s="566"/>
      <c r="I171" s="566"/>
      <c r="J171" s="566"/>
      <c r="K171" s="566"/>
      <c r="L171" s="566"/>
      <c r="M171" s="566"/>
      <c r="N171" s="566"/>
      <c r="O171" s="566"/>
      <c r="P171" s="566"/>
      <c r="Q171" s="566"/>
      <c r="R171" s="567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</row>
    <row r="172">
      <c r="A172" s="101"/>
      <c r="B172" s="568"/>
      <c r="C172" s="569" t="s">
        <v>704</v>
      </c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8"/>
      <c r="R172" s="570" t="s">
        <v>526</v>
      </c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</row>
    <row r="173">
      <c r="A173" s="101"/>
      <c r="B173" s="79"/>
      <c r="C173" s="81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3"/>
      <c r="R173" s="488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</row>
    <row r="174">
      <c r="A174" s="101"/>
      <c r="B174" s="79"/>
      <c r="C174" s="568"/>
      <c r="D174" s="77"/>
      <c r="E174" s="104"/>
      <c r="F174" s="571" t="s">
        <v>705</v>
      </c>
      <c r="G174" s="78"/>
      <c r="H174" s="568"/>
      <c r="I174" s="77"/>
      <c r="J174" s="104"/>
      <c r="K174" s="571" t="s">
        <v>706</v>
      </c>
      <c r="L174" s="78"/>
      <c r="M174" s="568"/>
      <c r="N174" s="77"/>
      <c r="O174" s="104"/>
      <c r="P174" s="571" t="s">
        <v>707</v>
      </c>
      <c r="Q174" s="78"/>
      <c r="R174" s="572" t="s">
        <v>708</v>
      </c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</row>
    <row r="175">
      <c r="A175" s="101"/>
      <c r="B175" s="79"/>
      <c r="C175" s="79"/>
      <c r="E175" s="106"/>
      <c r="G175" s="80"/>
      <c r="H175" s="79"/>
      <c r="J175" s="106"/>
      <c r="L175" s="80"/>
      <c r="M175" s="79"/>
      <c r="O175" s="106"/>
      <c r="Q175" s="80"/>
      <c r="R175" s="572" t="s">
        <v>709</v>
      </c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</row>
    <row r="176">
      <c r="A176" s="101"/>
      <c r="B176" s="107"/>
      <c r="C176" s="79"/>
      <c r="E176" s="106"/>
      <c r="G176" s="80"/>
      <c r="H176" s="79"/>
      <c r="J176" s="106"/>
      <c r="L176" s="80"/>
      <c r="M176" s="79"/>
      <c r="O176" s="106"/>
      <c r="Q176" s="80"/>
      <c r="R176" s="572" t="s">
        <v>710</v>
      </c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</row>
    <row r="177">
      <c r="A177" s="108"/>
      <c r="B177" s="573" t="s">
        <v>60</v>
      </c>
      <c r="C177" s="79"/>
      <c r="E177" s="106"/>
      <c r="F177" s="110"/>
      <c r="G177" s="111"/>
      <c r="H177" s="79"/>
      <c r="J177" s="106"/>
      <c r="K177" s="110"/>
      <c r="L177" s="111"/>
      <c r="M177" s="79"/>
      <c r="O177" s="106"/>
      <c r="P177" s="110"/>
      <c r="Q177" s="111"/>
      <c r="R177" s="572" t="s">
        <v>326</v>
      </c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</row>
    <row r="178">
      <c r="A178" s="108"/>
      <c r="B178" s="573" t="s">
        <v>61</v>
      </c>
      <c r="C178" s="79"/>
      <c r="E178" s="106"/>
      <c r="F178" s="574"/>
      <c r="G178" s="138"/>
      <c r="H178" s="79"/>
      <c r="J178" s="106"/>
      <c r="K178" s="575"/>
      <c r="M178" s="79"/>
      <c r="O178" s="106"/>
      <c r="P178" s="575"/>
      <c r="Q178" s="80"/>
      <c r="R178" s="407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</row>
    <row r="179">
      <c r="A179" s="108"/>
      <c r="B179" s="79"/>
      <c r="C179" s="81"/>
      <c r="D179" s="82"/>
      <c r="E179" s="54"/>
      <c r="F179" s="576"/>
      <c r="G179" s="83"/>
      <c r="H179" s="81"/>
      <c r="I179" s="82"/>
      <c r="J179" s="54"/>
      <c r="K179" s="577"/>
      <c r="L179" s="83"/>
      <c r="M179" s="81"/>
      <c r="N179" s="82"/>
      <c r="O179" s="54"/>
      <c r="P179" s="576"/>
      <c r="Q179" s="83"/>
      <c r="R179" s="578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</row>
    <row r="180">
      <c r="A180" s="108"/>
      <c r="B180" s="327" t="s">
        <v>62</v>
      </c>
      <c r="C180" s="425" t="s">
        <v>566</v>
      </c>
      <c r="D180" s="410"/>
      <c r="E180" s="410" t="s">
        <v>63</v>
      </c>
      <c r="F180" s="411" t="s">
        <v>64</v>
      </c>
      <c r="G180" s="412" t="s">
        <v>65</v>
      </c>
      <c r="H180" s="425" t="s">
        <v>566</v>
      </c>
      <c r="I180" s="410"/>
      <c r="J180" s="410" t="s">
        <v>63</v>
      </c>
      <c r="K180" s="410" t="s">
        <v>64</v>
      </c>
      <c r="L180" s="413" t="s">
        <v>65</v>
      </c>
      <c r="M180" s="425" t="s">
        <v>566</v>
      </c>
      <c r="N180" s="410"/>
      <c r="O180" s="410" t="s">
        <v>63</v>
      </c>
      <c r="P180" s="410" t="s">
        <v>64</v>
      </c>
      <c r="Q180" s="413" t="s">
        <v>65</v>
      </c>
      <c r="R180" s="579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</row>
    <row r="181">
      <c r="A181" s="108"/>
      <c r="B181" s="327" t="s">
        <v>66</v>
      </c>
      <c r="C181" s="331" t="s">
        <v>69</v>
      </c>
      <c r="D181" s="332"/>
      <c r="E181" s="333" t="s">
        <v>453</v>
      </c>
      <c r="F181" s="333">
        <v>31.0</v>
      </c>
      <c r="G181" s="334">
        <v>6.0</v>
      </c>
      <c r="H181" s="331" t="s">
        <v>128</v>
      </c>
      <c r="I181" s="332"/>
      <c r="J181" s="333" t="s">
        <v>220</v>
      </c>
      <c r="K181" s="333">
        <v>31.0</v>
      </c>
      <c r="L181" s="334">
        <v>6.0</v>
      </c>
      <c r="M181" s="331" t="s">
        <v>126</v>
      </c>
      <c r="N181" s="332"/>
      <c r="O181" s="333" t="s">
        <v>129</v>
      </c>
      <c r="P181" s="333">
        <v>31.0</v>
      </c>
      <c r="Q181" s="334">
        <v>6.0</v>
      </c>
      <c r="R181" s="579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</row>
    <row r="182">
      <c r="A182" s="108"/>
      <c r="B182" s="327" t="s">
        <v>72</v>
      </c>
      <c r="C182" s="331" t="s">
        <v>711</v>
      </c>
      <c r="D182" s="332"/>
      <c r="E182" s="333" t="s">
        <v>78</v>
      </c>
      <c r="F182" s="333">
        <v>31.0</v>
      </c>
      <c r="G182" s="334">
        <v>0.0</v>
      </c>
      <c r="H182" s="331" t="s">
        <v>712</v>
      </c>
      <c r="I182" s="332"/>
      <c r="J182" s="333" t="s">
        <v>431</v>
      </c>
      <c r="K182" s="333">
        <v>31.0</v>
      </c>
      <c r="L182" s="334">
        <v>252.0</v>
      </c>
      <c r="M182" s="331" t="s">
        <v>713</v>
      </c>
      <c r="N182" s="332"/>
      <c r="O182" s="333" t="s">
        <v>349</v>
      </c>
      <c r="P182" s="333">
        <v>31.0</v>
      </c>
      <c r="Q182" s="334">
        <v>0.0</v>
      </c>
      <c r="R182" s="579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</row>
    <row r="183">
      <c r="A183" s="108"/>
      <c r="B183" s="327" t="s">
        <v>79</v>
      </c>
      <c r="C183" s="331" t="s">
        <v>714</v>
      </c>
      <c r="D183" s="332" t="str">
        <f>IMAGE("https://play.pokemonshowdown.com/sprites/itemicons/damp-rock.png")</f>
        <v/>
      </c>
      <c r="E183" s="333" t="s">
        <v>257</v>
      </c>
      <c r="F183" s="333">
        <v>31.0</v>
      </c>
      <c r="G183" s="334">
        <v>0.0</v>
      </c>
      <c r="H183" s="331" t="s">
        <v>326</v>
      </c>
      <c r="I183" s="332" t="str">
        <f>IMAGE("https://play.pokemonshowdown.com/sprites/itemicons/focus-sash.png")</f>
        <v/>
      </c>
      <c r="J183" s="333" t="s">
        <v>227</v>
      </c>
      <c r="K183" s="333">
        <v>31.0</v>
      </c>
      <c r="L183" s="334">
        <v>0.0</v>
      </c>
      <c r="M183" s="331" t="s">
        <v>260</v>
      </c>
      <c r="N183" s="332" t="str">
        <f>IMAGE("https://play.pokemonshowdown.com/sprites/itemicons/life-orb.png")</f>
        <v/>
      </c>
      <c r="O183" s="333" t="s">
        <v>81</v>
      </c>
      <c r="P183" s="333">
        <v>31.0</v>
      </c>
      <c r="Q183" s="334">
        <v>0.0</v>
      </c>
      <c r="R183" s="579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</row>
    <row r="184">
      <c r="A184" s="108"/>
      <c r="B184" s="335" t="s">
        <v>85</v>
      </c>
      <c r="C184" s="336" t="s">
        <v>715</v>
      </c>
      <c r="D184" s="337"/>
      <c r="E184" s="338" t="s">
        <v>610</v>
      </c>
      <c r="F184" s="338">
        <v>31.0</v>
      </c>
      <c r="G184" s="339">
        <v>252.0</v>
      </c>
      <c r="H184" s="336" t="s">
        <v>363</v>
      </c>
      <c r="I184" s="337"/>
      <c r="J184" s="338" t="s">
        <v>362</v>
      </c>
      <c r="K184" s="338">
        <v>31.0</v>
      </c>
      <c r="L184" s="339">
        <v>0.0</v>
      </c>
      <c r="M184" s="336" t="s">
        <v>271</v>
      </c>
      <c r="N184" s="337"/>
      <c r="O184" s="338" t="s">
        <v>360</v>
      </c>
      <c r="P184" s="338">
        <v>31.0</v>
      </c>
      <c r="Q184" s="339">
        <v>252.0</v>
      </c>
      <c r="R184" s="579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</row>
    <row r="185">
      <c r="A185" s="101"/>
      <c r="B185" s="340"/>
      <c r="C185" s="336" t="s">
        <v>410</v>
      </c>
      <c r="D185" s="337"/>
      <c r="E185" s="338" t="s">
        <v>267</v>
      </c>
      <c r="F185" s="338">
        <v>31.0</v>
      </c>
      <c r="G185" s="339">
        <v>0.0</v>
      </c>
      <c r="H185" s="336" t="s">
        <v>371</v>
      </c>
      <c r="I185" s="337"/>
      <c r="J185" s="338" t="s">
        <v>267</v>
      </c>
      <c r="K185" s="338">
        <v>31.0</v>
      </c>
      <c r="L185" s="339">
        <v>0.0</v>
      </c>
      <c r="M185" s="336" t="s">
        <v>493</v>
      </c>
      <c r="N185" s="337"/>
      <c r="O185" s="338" t="s">
        <v>716</v>
      </c>
      <c r="P185" s="338">
        <v>31.0</v>
      </c>
      <c r="Q185" s="339">
        <v>0.0</v>
      </c>
      <c r="R185" s="579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</row>
    <row r="186">
      <c r="A186" s="101"/>
      <c r="B186" s="340"/>
      <c r="C186" s="336" t="s">
        <v>717</v>
      </c>
      <c r="D186" s="337"/>
      <c r="E186" s="338" t="s">
        <v>210</v>
      </c>
      <c r="F186" s="338">
        <v>31.0</v>
      </c>
      <c r="G186" s="339">
        <v>252.0</v>
      </c>
      <c r="H186" s="336" t="s">
        <v>241</v>
      </c>
      <c r="I186" s="337"/>
      <c r="J186" s="338" t="s">
        <v>718</v>
      </c>
      <c r="K186" s="338">
        <v>31.0</v>
      </c>
      <c r="L186" s="339">
        <v>252.0</v>
      </c>
      <c r="M186" s="336" t="s">
        <v>719</v>
      </c>
      <c r="N186" s="337"/>
      <c r="O186" s="338" t="s">
        <v>102</v>
      </c>
      <c r="P186" s="338">
        <v>31.0</v>
      </c>
      <c r="Q186" s="339">
        <v>252.0</v>
      </c>
      <c r="R186" s="579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</row>
    <row r="187">
      <c r="A187" s="101"/>
      <c r="B187" s="340"/>
      <c r="C187" s="336" t="s">
        <v>439</v>
      </c>
      <c r="D187" s="337"/>
      <c r="E187" s="421"/>
      <c r="F187" s="391" t="s">
        <v>720</v>
      </c>
      <c r="G187" s="80"/>
      <c r="H187" s="336" t="s">
        <v>419</v>
      </c>
      <c r="I187" s="337"/>
      <c r="J187" s="421"/>
      <c r="K187" s="391" t="s">
        <v>721</v>
      </c>
      <c r="L187" s="80"/>
      <c r="M187" s="336" t="s">
        <v>410</v>
      </c>
      <c r="N187" s="337"/>
      <c r="O187" s="421"/>
      <c r="P187" s="391" t="s">
        <v>722</v>
      </c>
      <c r="Q187" s="80"/>
      <c r="R187" s="58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</row>
    <row r="188">
      <c r="A188" s="101"/>
      <c r="B188" s="340"/>
      <c r="C188" s="340"/>
      <c r="D188" s="421"/>
      <c r="E188" s="421"/>
      <c r="F188" s="421"/>
      <c r="G188" s="80"/>
      <c r="H188" s="421"/>
      <c r="I188" s="421"/>
      <c r="J188" s="421"/>
      <c r="K188" s="421"/>
      <c r="L188" s="80"/>
      <c r="M188" s="421"/>
      <c r="N188" s="421"/>
      <c r="O188" s="426" t="s">
        <v>723</v>
      </c>
      <c r="P188" s="391" t="s">
        <v>724</v>
      </c>
      <c r="Q188" s="80"/>
      <c r="R188" s="408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</row>
    <row r="189">
      <c r="A189" s="101"/>
      <c r="B189" s="340"/>
      <c r="C189" s="581" t="s">
        <v>725</v>
      </c>
      <c r="D189" s="343"/>
      <c r="E189" s="343"/>
      <c r="F189" s="421"/>
      <c r="G189" s="582"/>
      <c r="H189" s="583" t="s">
        <v>725</v>
      </c>
      <c r="I189" s="343"/>
      <c r="J189" s="343"/>
      <c r="K189" s="421"/>
      <c r="L189" s="582"/>
      <c r="M189" s="583" t="s">
        <v>725</v>
      </c>
      <c r="N189" s="343"/>
      <c r="O189" s="344"/>
      <c r="P189" s="391"/>
      <c r="Q189" s="428"/>
      <c r="R189" s="423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</row>
    <row r="190">
      <c r="A190" s="101"/>
      <c r="B190" s="584"/>
      <c r="C190" s="568"/>
      <c r="D190" s="77"/>
      <c r="E190" s="104"/>
      <c r="F190" s="571" t="s">
        <v>726</v>
      </c>
      <c r="G190" s="78"/>
      <c r="H190" s="568"/>
      <c r="I190" s="77"/>
      <c r="J190" s="104"/>
      <c r="K190" s="571" t="s">
        <v>727</v>
      </c>
      <c r="L190" s="78"/>
      <c r="M190" s="568"/>
      <c r="N190" s="77"/>
      <c r="O190" s="104"/>
      <c r="P190" s="571" t="s">
        <v>728</v>
      </c>
      <c r="Q190" s="78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</row>
    <row r="191">
      <c r="A191" s="101"/>
      <c r="B191" s="79"/>
      <c r="C191" s="79"/>
      <c r="E191" s="106"/>
      <c r="G191" s="80"/>
      <c r="H191" s="79"/>
      <c r="J191" s="106"/>
      <c r="L191" s="80"/>
      <c r="M191" s="79"/>
      <c r="O191" s="106"/>
      <c r="Q191" s="8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</row>
    <row r="192">
      <c r="A192" s="101"/>
      <c r="B192" s="79"/>
      <c r="C192" s="79"/>
      <c r="E192" s="106"/>
      <c r="G192" s="80"/>
      <c r="H192" s="79"/>
      <c r="J192" s="106"/>
      <c r="L192" s="80"/>
      <c r="M192" s="79"/>
      <c r="O192" s="106"/>
      <c r="Q192" s="8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</row>
    <row r="193">
      <c r="A193" s="108"/>
      <c r="B193" s="573" t="s">
        <v>60</v>
      </c>
      <c r="C193" s="79"/>
      <c r="E193" s="106"/>
      <c r="F193" s="110"/>
      <c r="G193" s="111"/>
      <c r="H193" s="79"/>
      <c r="J193" s="106"/>
      <c r="K193" s="110"/>
      <c r="L193" s="111"/>
      <c r="M193" s="79"/>
      <c r="O193" s="106"/>
      <c r="P193" s="110"/>
      <c r="Q193" s="111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</row>
    <row r="194">
      <c r="A194" s="108"/>
      <c r="B194" s="573" t="s">
        <v>61</v>
      </c>
      <c r="C194" s="79"/>
      <c r="E194" s="106"/>
      <c r="F194" s="575"/>
      <c r="G194" s="80"/>
      <c r="H194" s="79"/>
      <c r="J194" s="106"/>
      <c r="K194" s="575"/>
      <c r="L194" s="80"/>
      <c r="M194" s="79"/>
      <c r="O194" s="106"/>
      <c r="P194" s="575"/>
      <c r="Q194" s="8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</row>
    <row r="195">
      <c r="A195" s="108"/>
      <c r="B195" s="79"/>
      <c r="C195" s="81"/>
      <c r="D195" s="82"/>
      <c r="E195" s="54"/>
      <c r="F195" s="576"/>
      <c r="G195" s="83"/>
      <c r="H195" s="81"/>
      <c r="I195" s="82"/>
      <c r="J195" s="54"/>
      <c r="K195" s="576"/>
      <c r="L195" s="83"/>
      <c r="M195" s="81"/>
      <c r="N195" s="82"/>
      <c r="O195" s="54"/>
      <c r="P195" s="576"/>
      <c r="Q195" s="83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</row>
    <row r="196">
      <c r="A196" s="108"/>
      <c r="B196" s="327" t="s">
        <v>62</v>
      </c>
      <c r="C196" s="425" t="s">
        <v>566</v>
      </c>
      <c r="D196" s="410"/>
      <c r="E196" s="410" t="s">
        <v>63</v>
      </c>
      <c r="F196" s="410" t="s">
        <v>64</v>
      </c>
      <c r="G196" s="413" t="s">
        <v>65</v>
      </c>
      <c r="H196" s="425" t="s">
        <v>565</v>
      </c>
      <c r="I196" s="410"/>
      <c r="J196" s="410" t="s">
        <v>63</v>
      </c>
      <c r="K196" s="410" t="s">
        <v>64</v>
      </c>
      <c r="L196" s="413" t="s">
        <v>65</v>
      </c>
      <c r="M196" s="425" t="s">
        <v>565</v>
      </c>
      <c r="N196" s="410"/>
      <c r="O196" s="410" t="s">
        <v>63</v>
      </c>
      <c r="P196" s="410" t="s">
        <v>64</v>
      </c>
      <c r="Q196" s="413" t="s">
        <v>65</v>
      </c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</row>
    <row r="197">
      <c r="A197" s="108"/>
      <c r="B197" s="327" t="s">
        <v>66</v>
      </c>
      <c r="C197" s="331" t="s">
        <v>126</v>
      </c>
      <c r="D197" s="332"/>
      <c r="E197" s="333" t="s">
        <v>68</v>
      </c>
      <c r="F197" s="333">
        <v>31.0</v>
      </c>
      <c r="G197" s="334">
        <v>6.0</v>
      </c>
      <c r="H197" s="331" t="s">
        <v>128</v>
      </c>
      <c r="I197" s="332"/>
      <c r="J197" s="333" t="s">
        <v>380</v>
      </c>
      <c r="K197" s="333">
        <v>31.0</v>
      </c>
      <c r="L197" s="334">
        <v>6.0</v>
      </c>
      <c r="M197" s="331" t="s">
        <v>69</v>
      </c>
      <c r="N197" s="332"/>
      <c r="O197" s="333" t="s">
        <v>505</v>
      </c>
      <c r="P197" s="333">
        <v>31.0</v>
      </c>
      <c r="Q197" s="334">
        <v>6.0</v>
      </c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</row>
    <row r="198">
      <c r="A198" s="108"/>
      <c r="B198" s="327" t="s">
        <v>72</v>
      </c>
      <c r="C198" s="331" t="s">
        <v>729</v>
      </c>
      <c r="D198" s="332"/>
      <c r="E198" s="333" t="s">
        <v>194</v>
      </c>
      <c r="F198" s="333">
        <v>31.0</v>
      </c>
      <c r="G198" s="334">
        <v>0.0</v>
      </c>
      <c r="H198" s="331" t="s">
        <v>730</v>
      </c>
      <c r="I198" s="332"/>
      <c r="J198" s="333" t="s">
        <v>223</v>
      </c>
      <c r="K198" s="333">
        <v>31.0</v>
      </c>
      <c r="L198" s="334">
        <v>252.0</v>
      </c>
      <c r="M198" s="331" t="s">
        <v>731</v>
      </c>
      <c r="N198" s="332"/>
      <c r="O198" s="333" t="s">
        <v>164</v>
      </c>
      <c r="P198" s="333">
        <v>31.0</v>
      </c>
      <c r="Q198" s="334">
        <v>0.0</v>
      </c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</row>
    <row r="199">
      <c r="A199" s="108"/>
      <c r="B199" s="327" t="s">
        <v>79</v>
      </c>
      <c r="C199" s="331" t="s">
        <v>386</v>
      </c>
      <c r="D199" s="332"/>
      <c r="E199" s="333" t="s">
        <v>388</v>
      </c>
      <c r="F199" s="333">
        <v>31.0</v>
      </c>
      <c r="G199" s="334">
        <v>0.0</v>
      </c>
      <c r="H199" s="331" t="s">
        <v>328</v>
      </c>
      <c r="I199" s="332" t="str">
        <f>IMAGE("https://play.pokemonshowdown.com/sprites/itemicons/expert-belt.png")</f>
        <v/>
      </c>
      <c r="J199" s="333" t="s">
        <v>434</v>
      </c>
      <c r="K199" s="333">
        <v>31.0</v>
      </c>
      <c r="L199" s="334">
        <v>0.0</v>
      </c>
      <c r="M199" s="331" t="s">
        <v>708</v>
      </c>
      <c r="N199" s="332"/>
      <c r="O199" s="333" t="s">
        <v>225</v>
      </c>
      <c r="P199" s="333">
        <v>31.0</v>
      </c>
      <c r="Q199" s="334">
        <v>0.0</v>
      </c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</row>
    <row r="200">
      <c r="A200" s="108"/>
      <c r="B200" s="335" t="s">
        <v>85</v>
      </c>
      <c r="C200" s="336" t="s">
        <v>339</v>
      </c>
      <c r="D200" s="337"/>
      <c r="E200" s="338" t="s">
        <v>610</v>
      </c>
      <c r="F200" s="338">
        <v>31.0</v>
      </c>
      <c r="G200" s="339">
        <v>252.0</v>
      </c>
      <c r="H200" s="336" t="s">
        <v>732</v>
      </c>
      <c r="I200" s="337"/>
      <c r="J200" s="338" t="s">
        <v>733</v>
      </c>
      <c r="K200" s="338">
        <v>31.0</v>
      </c>
      <c r="L200" s="339">
        <v>0.0</v>
      </c>
      <c r="M200" s="336" t="s">
        <v>734</v>
      </c>
      <c r="N200" s="337"/>
      <c r="O200" s="338" t="s">
        <v>735</v>
      </c>
      <c r="P200" s="338">
        <v>31.0</v>
      </c>
      <c r="Q200" s="339">
        <v>252.0</v>
      </c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</row>
    <row r="201">
      <c r="A201" s="101"/>
      <c r="B201" s="340"/>
      <c r="C201" s="336" t="s">
        <v>442</v>
      </c>
      <c r="D201" s="337"/>
      <c r="E201" s="338" t="s">
        <v>736</v>
      </c>
      <c r="F201" s="338">
        <v>31.0</v>
      </c>
      <c r="G201" s="339">
        <v>0.0</v>
      </c>
      <c r="H201" s="336" t="s">
        <v>673</v>
      </c>
      <c r="I201" s="337"/>
      <c r="J201" s="338" t="s">
        <v>174</v>
      </c>
      <c r="K201" s="338">
        <v>31.0</v>
      </c>
      <c r="L201" s="339">
        <v>0.0</v>
      </c>
      <c r="M201" s="336" t="s">
        <v>271</v>
      </c>
      <c r="N201" s="337"/>
      <c r="O201" s="338" t="s">
        <v>412</v>
      </c>
      <c r="P201" s="338">
        <v>31.0</v>
      </c>
      <c r="Q201" s="339">
        <v>0.0</v>
      </c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</row>
    <row r="202">
      <c r="A202" s="101"/>
      <c r="B202" s="340"/>
      <c r="C202" s="336" t="s">
        <v>330</v>
      </c>
      <c r="D202" s="337"/>
      <c r="E202" s="338" t="s">
        <v>270</v>
      </c>
      <c r="F202" s="338">
        <v>31.0</v>
      </c>
      <c r="G202" s="339">
        <v>252.0</v>
      </c>
      <c r="H202" s="336" t="s">
        <v>737</v>
      </c>
      <c r="I202" s="337"/>
      <c r="J202" s="338" t="s">
        <v>738</v>
      </c>
      <c r="K202" s="338">
        <v>31.0</v>
      </c>
      <c r="L202" s="339">
        <v>252.0</v>
      </c>
      <c r="M202" s="336" t="s">
        <v>299</v>
      </c>
      <c r="N202" s="337"/>
      <c r="O202" s="338" t="s">
        <v>210</v>
      </c>
      <c r="P202" s="338">
        <v>31.0</v>
      </c>
      <c r="Q202" s="339">
        <v>252.0</v>
      </c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</row>
    <row r="203">
      <c r="A203" s="101"/>
      <c r="B203" s="340"/>
      <c r="C203" s="336" t="s">
        <v>235</v>
      </c>
      <c r="D203" s="337"/>
      <c r="E203" s="421"/>
      <c r="F203" s="391" t="s">
        <v>739</v>
      </c>
      <c r="G203" s="80"/>
      <c r="H203" s="337" t="s">
        <v>336</v>
      </c>
      <c r="I203" s="337"/>
      <c r="J203" s="421"/>
      <c r="K203" s="391" t="s">
        <v>740</v>
      </c>
      <c r="L203" s="80"/>
      <c r="M203" s="337" t="s">
        <v>410</v>
      </c>
      <c r="N203" s="337"/>
      <c r="O203" s="421"/>
      <c r="P203" s="391" t="s">
        <v>741</v>
      </c>
      <c r="Q203" s="8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</row>
    <row r="204">
      <c r="A204" s="101"/>
      <c r="B204" s="340"/>
      <c r="C204" s="581" t="s">
        <v>725</v>
      </c>
      <c r="D204" s="342"/>
      <c r="E204" s="343"/>
      <c r="F204" s="344"/>
      <c r="G204" s="428"/>
      <c r="H204" s="583" t="s">
        <v>725</v>
      </c>
      <c r="I204" s="342"/>
      <c r="J204" s="343"/>
      <c r="K204" s="344"/>
      <c r="L204" s="428"/>
      <c r="M204" s="583" t="s">
        <v>725</v>
      </c>
      <c r="N204" s="342"/>
      <c r="O204" s="343"/>
      <c r="P204" s="344"/>
      <c r="Q204" s="428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</row>
    <row r="205">
      <c r="A205" s="153"/>
      <c r="B205" s="585" t="s">
        <v>742</v>
      </c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5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</row>
    <row r="206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</row>
    <row r="207">
      <c r="A207" s="101"/>
      <c r="B207" s="586"/>
      <c r="C207" s="587" t="s">
        <v>743</v>
      </c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8"/>
      <c r="R207" s="588" t="s">
        <v>526</v>
      </c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</row>
    <row r="208">
      <c r="A208" s="101"/>
      <c r="B208" s="157"/>
      <c r="C208" s="81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3"/>
      <c r="R208" s="488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</row>
    <row r="209">
      <c r="A209" s="101"/>
      <c r="B209" s="157"/>
      <c r="C209" s="269"/>
      <c r="D209" s="77"/>
      <c r="E209" s="104"/>
      <c r="F209" s="271" t="s">
        <v>744</v>
      </c>
      <c r="G209" s="78"/>
      <c r="H209" s="269"/>
      <c r="I209" s="77"/>
      <c r="J209" s="104"/>
      <c r="K209" s="271" t="s">
        <v>745</v>
      </c>
      <c r="L209" s="78"/>
      <c r="M209" s="269"/>
      <c r="N209" s="77"/>
      <c r="O209" s="104"/>
      <c r="P209" s="271" t="s">
        <v>746</v>
      </c>
      <c r="Q209" s="78"/>
      <c r="R209" s="589" t="s">
        <v>747</v>
      </c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</row>
    <row r="210">
      <c r="A210" s="101"/>
      <c r="B210" s="157"/>
      <c r="C210" s="79"/>
      <c r="E210" s="106"/>
      <c r="G210" s="80"/>
      <c r="H210" s="79"/>
      <c r="J210" s="106"/>
      <c r="L210" s="80"/>
      <c r="M210" s="79"/>
      <c r="O210" s="106"/>
      <c r="Q210" s="80"/>
      <c r="R210" s="589" t="s">
        <v>748</v>
      </c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</row>
    <row r="211">
      <c r="A211" s="101"/>
      <c r="B211" s="160"/>
      <c r="C211" s="79"/>
      <c r="E211" s="106"/>
      <c r="G211" s="80"/>
      <c r="H211" s="79"/>
      <c r="J211" s="106"/>
      <c r="L211" s="80"/>
      <c r="M211" s="79"/>
      <c r="O211" s="106"/>
      <c r="Q211" s="80"/>
      <c r="R211" s="589" t="s">
        <v>749</v>
      </c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</row>
    <row r="212">
      <c r="A212" s="108"/>
      <c r="B212" s="590" t="s">
        <v>60</v>
      </c>
      <c r="C212" s="79"/>
      <c r="E212" s="106"/>
      <c r="F212" s="110"/>
      <c r="G212" s="111"/>
      <c r="H212" s="79"/>
      <c r="J212" s="106"/>
      <c r="K212" s="110"/>
      <c r="L212" s="111"/>
      <c r="M212" s="79"/>
      <c r="O212" s="106"/>
      <c r="P212" s="110"/>
      <c r="Q212" s="111"/>
      <c r="R212" s="589" t="s">
        <v>750</v>
      </c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</row>
    <row r="213">
      <c r="A213" s="108"/>
      <c r="B213" s="590" t="s">
        <v>61</v>
      </c>
      <c r="C213" s="79"/>
      <c r="E213" s="106"/>
      <c r="F213" s="591"/>
      <c r="G213" s="138"/>
      <c r="H213" s="79"/>
      <c r="J213" s="106"/>
      <c r="K213" s="591"/>
      <c r="L213" s="138"/>
      <c r="M213" s="79"/>
      <c r="O213" s="106"/>
      <c r="P213" s="591"/>
      <c r="Q213" s="138"/>
      <c r="R213" s="589" t="s">
        <v>293</v>
      </c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</row>
    <row r="214">
      <c r="A214" s="108"/>
      <c r="B214" s="157"/>
      <c r="C214" s="81"/>
      <c r="D214" s="82"/>
      <c r="E214" s="54"/>
      <c r="F214" s="275"/>
      <c r="G214" s="83"/>
      <c r="H214" s="81"/>
      <c r="I214" s="82"/>
      <c r="J214" s="54"/>
      <c r="K214" s="275"/>
      <c r="L214" s="83"/>
      <c r="M214" s="81"/>
      <c r="N214" s="82"/>
      <c r="O214" s="54"/>
      <c r="P214" s="275"/>
      <c r="Q214" s="83"/>
      <c r="R214" s="592" t="s">
        <v>751</v>
      </c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</row>
    <row r="215">
      <c r="A215" s="108"/>
      <c r="B215" s="276" t="s">
        <v>62</v>
      </c>
      <c r="C215" s="277" t="s">
        <v>566</v>
      </c>
      <c r="D215" s="278"/>
      <c r="E215" s="278" t="s">
        <v>63</v>
      </c>
      <c r="F215" s="278" t="s">
        <v>64</v>
      </c>
      <c r="G215" s="279" t="s">
        <v>65</v>
      </c>
      <c r="H215" s="277" t="s">
        <v>566</v>
      </c>
      <c r="I215" s="278"/>
      <c r="J215" s="278" t="s">
        <v>63</v>
      </c>
      <c r="K215" s="299" t="s">
        <v>64</v>
      </c>
      <c r="L215" s="300" t="s">
        <v>65</v>
      </c>
      <c r="M215" s="277" t="s">
        <v>566</v>
      </c>
      <c r="N215" s="278"/>
      <c r="O215" s="278" t="s">
        <v>63</v>
      </c>
      <c r="P215" s="299" t="s">
        <v>64</v>
      </c>
      <c r="Q215" s="300" t="s">
        <v>65</v>
      </c>
      <c r="R215" s="593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</row>
    <row r="216">
      <c r="A216" s="108"/>
      <c r="B216" s="276" t="s">
        <v>66</v>
      </c>
      <c r="C216" s="280" t="s">
        <v>109</v>
      </c>
      <c r="D216" s="281"/>
      <c r="E216" s="282" t="s">
        <v>71</v>
      </c>
      <c r="F216" s="282">
        <v>31.0</v>
      </c>
      <c r="G216" s="283">
        <v>252.0</v>
      </c>
      <c r="H216" s="280" t="s">
        <v>126</v>
      </c>
      <c r="I216" s="281"/>
      <c r="J216" s="282" t="s">
        <v>287</v>
      </c>
      <c r="K216" s="282">
        <v>31.0</v>
      </c>
      <c r="L216" s="283">
        <v>6.0</v>
      </c>
      <c r="M216" s="280" t="s">
        <v>109</v>
      </c>
      <c r="N216" s="281"/>
      <c r="O216" s="282" t="s">
        <v>187</v>
      </c>
      <c r="P216" s="282">
        <v>31.0</v>
      </c>
      <c r="Q216" s="283">
        <v>252.0</v>
      </c>
      <c r="R216" s="593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</row>
    <row r="217">
      <c r="A217" s="108"/>
      <c r="B217" s="276" t="s">
        <v>72</v>
      </c>
      <c r="C217" s="280" t="s">
        <v>111</v>
      </c>
      <c r="D217" s="281"/>
      <c r="E217" s="282" t="s">
        <v>291</v>
      </c>
      <c r="F217" s="282">
        <v>31.0</v>
      </c>
      <c r="G217" s="283">
        <v>6.0</v>
      </c>
      <c r="H217" s="280" t="s">
        <v>752</v>
      </c>
      <c r="I217" s="281"/>
      <c r="J217" s="282" t="s">
        <v>289</v>
      </c>
      <c r="K217" s="282">
        <v>31.0</v>
      </c>
      <c r="L217" s="283">
        <v>0.0</v>
      </c>
      <c r="M217" s="280" t="s">
        <v>753</v>
      </c>
      <c r="N217" s="281"/>
      <c r="O217" s="282" t="s">
        <v>74</v>
      </c>
      <c r="P217" s="282">
        <v>31.0</v>
      </c>
      <c r="Q217" s="283">
        <v>6.0</v>
      </c>
      <c r="R217" s="593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</row>
    <row r="218">
      <c r="A218" s="108"/>
      <c r="B218" s="276" t="s">
        <v>79</v>
      </c>
      <c r="C218" s="280" t="s">
        <v>750</v>
      </c>
      <c r="D218" s="281" t="str">
        <f>IMAGE("https://play.pokemonshowdown.com/sprites/itemicons/rocky-helmet.png")</f>
        <v/>
      </c>
      <c r="E218" s="282" t="s">
        <v>754</v>
      </c>
      <c r="F218" s="282">
        <v>31.0</v>
      </c>
      <c r="G218" s="283">
        <v>252.0</v>
      </c>
      <c r="H218" s="280" t="s">
        <v>326</v>
      </c>
      <c r="I218" s="281" t="str">
        <f>IMAGE("https://play.pokemonshowdown.com/sprites/itemicons/focus-sash.png")</f>
        <v/>
      </c>
      <c r="J218" s="282" t="s">
        <v>140</v>
      </c>
      <c r="K218" s="282">
        <v>31.0</v>
      </c>
      <c r="L218" s="283">
        <v>0.0</v>
      </c>
      <c r="M218" s="280" t="s">
        <v>354</v>
      </c>
      <c r="N218" s="281" t="str">
        <f>IMAGE("https://play.pokemonshowdown.com/sprites/itemicons/sitrus-berry.png")</f>
        <v/>
      </c>
      <c r="O218" s="282" t="s">
        <v>755</v>
      </c>
      <c r="P218" s="282">
        <v>31.0</v>
      </c>
      <c r="Q218" s="283">
        <v>252.0</v>
      </c>
      <c r="R218" s="593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</row>
    <row r="219">
      <c r="A219" s="108"/>
      <c r="B219" s="284" t="s">
        <v>85</v>
      </c>
      <c r="C219" s="285" t="s">
        <v>756</v>
      </c>
      <c r="D219" s="286"/>
      <c r="E219" s="287" t="s">
        <v>172</v>
      </c>
      <c r="F219" s="287">
        <v>31.0</v>
      </c>
      <c r="G219" s="288">
        <v>0.0</v>
      </c>
      <c r="H219" s="285" t="s">
        <v>477</v>
      </c>
      <c r="I219" s="286"/>
      <c r="J219" s="287" t="s">
        <v>757</v>
      </c>
      <c r="K219" s="287">
        <v>31.0</v>
      </c>
      <c r="L219" s="288">
        <v>252.0</v>
      </c>
      <c r="M219" s="285" t="s">
        <v>758</v>
      </c>
      <c r="N219" s="286"/>
      <c r="O219" s="287" t="s">
        <v>362</v>
      </c>
      <c r="P219" s="287">
        <v>31.0</v>
      </c>
      <c r="Q219" s="288">
        <v>0.0</v>
      </c>
      <c r="R219" s="593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</row>
    <row r="220">
      <c r="A220" s="101"/>
      <c r="B220" s="289"/>
      <c r="C220" s="285" t="s">
        <v>759</v>
      </c>
      <c r="D220" s="286"/>
      <c r="E220" s="287" t="s">
        <v>206</v>
      </c>
      <c r="F220" s="287">
        <v>31.0</v>
      </c>
      <c r="G220" s="288">
        <v>0.0</v>
      </c>
      <c r="H220" s="285" t="s">
        <v>265</v>
      </c>
      <c r="I220" s="286"/>
      <c r="J220" s="287" t="s">
        <v>760</v>
      </c>
      <c r="K220" s="287">
        <v>31.0</v>
      </c>
      <c r="L220" s="288">
        <v>0.0</v>
      </c>
      <c r="M220" s="285" t="s">
        <v>399</v>
      </c>
      <c r="N220" s="286"/>
      <c r="O220" s="287" t="s">
        <v>761</v>
      </c>
      <c r="P220" s="287">
        <v>31.0</v>
      </c>
      <c r="Q220" s="288">
        <v>0.0</v>
      </c>
      <c r="R220" s="593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</row>
    <row r="221">
      <c r="A221" s="101"/>
      <c r="B221" s="289"/>
      <c r="C221" s="285" t="s">
        <v>762</v>
      </c>
      <c r="D221" s="286"/>
      <c r="E221" s="287" t="s">
        <v>210</v>
      </c>
      <c r="F221" s="287">
        <v>31.0</v>
      </c>
      <c r="G221" s="288">
        <v>0.0</v>
      </c>
      <c r="H221" s="285" t="s">
        <v>763</v>
      </c>
      <c r="I221" s="286"/>
      <c r="J221" s="287" t="s">
        <v>210</v>
      </c>
      <c r="K221" s="287">
        <v>31.0</v>
      </c>
      <c r="L221" s="288">
        <v>252.0</v>
      </c>
      <c r="M221" s="285" t="s">
        <v>698</v>
      </c>
      <c r="N221" s="286"/>
      <c r="O221" s="287" t="s">
        <v>152</v>
      </c>
      <c r="P221" s="287">
        <v>31.0</v>
      </c>
      <c r="Q221" s="288">
        <v>0.0</v>
      </c>
      <c r="R221" s="593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</row>
    <row r="222">
      <c r="A222" s="101"/>
      <c r="B222" s="289"/>
      <c r="C222" s="285" t="s">
        <v>698</v>
      </c>
      <c r="D222" s="286"/>
      <c r="E222" s="594"/>
      <c r="F222" s="595" t="s">
        <v>764</v>
      </c>
      <c r="G222" s="80"/>
      <c r="H222" s="286" t="s">
        <v>765</v>
      </c>
      <c r="I222" s="286"/>
      <c r="J222" s="594"/>
      <c r="K222" s="595" t="s">
        <v>766</v>
      </c>
      <c r="L222" s="80"/>
      <c r="M222" s="286" t="s">
        <v>371</v>
      </c>
      <c r="N222" s="286"/>
      <c r="O222" s="594"/>
      <c r="P222" s="595" t="s">
        <v>767</v>
      </c>
      <c r="Q222" s="80"/>
      <c r="R222" s="596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</row>
    <row r="223">
      <c r="A223" s="101"/>
      <c r="B223" s="289"/>
      <c r="C223" s="597" t="s">
        <v>768</v>
      </c>
      <c r="D223" s="291"/>
      <c r="E223" s="292"/>
      <c r="F223" s="598"/>
      <c r="G223" s="599"/>
      <c r="H223" s="600" t="s">
        <v>768</v>
      </c>
      <c r="I223" s="291"/>
      <c r="J223" s="292"/>
      <c r="K223" s="598"/>
      <c r="L223" s="599"/>
      <c r="M223" s="600" t="s">
        <v>768</v>
      </c>
      <c r="N223" s="291"/>
      <c r="O223" s="292"/>
      <c r="P223" s="598"/>
      <c r="Q223" s="599"/>
      <c r="R223" s="601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</row>
    <row r="224">
      <c r="A224" s="101"/>
      <c r="B224" s="295"/>
      <c r="C224" s="269"/>
      <c r="D224" s="77"/>
      <c r="E224" s="104"/>
      <c r="F224" s="271" t="s">
        <v>769</v>
      </c>
      <c r="G224" s="78"/>
      <c r="H224" s="269"/>
      <c r="I224" s="77"/>
      <c r="J224" s="104"/>
      <c r="K224" s="271" t="s">
        <v>770</v>
      </c>
      <c r="L224" s="78"/>
      <c r="M224" s="269"/>
      <c r="N224" s="77"/>
      <c r="O224" s="104"/>
      <c r="P224" s="271" t="s">
        <v>771</v>
      </c>
      <c r="Q224" s="78"/>
      <c r="R224" s="101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</row>
    <row r="225">
      <c r="A225" s="101"/>
      <c r="B225" s="79"/>
      <c r="C225" s="79"/>
      <c r="E225" s="106"/>
      <c r="G225" s="80"/>
      <c r="H225" s="79"/>
      <c r="J225" s="106"/>
      <c r="L225" s="80"/>
      <c r="M225" s="79"/>
      <c r="O225" s="106"/>
      <c r="Q225" s="80"/>
      <c r="R225" s="101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</row>
    <row r="226">
      <c r="A226" s="101"/>
      <c r="B226" s="79"/>
      <c r="C226" s="79"/>
      <c r="E226" s="106"/>
      <c r="G226" s="80"/>
      <c r="H226" s="79"/>
      <c r="J226" s="106"/>
      <c r="L226" s="80"/>
      <c r="M226" s="79"/>
      <c r="O226" s="106"/>
      <c r="Q226" s="80"/>
      <c r="R226" s="101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</row>
    <row r="227">
      <c r="A227" s="108"/>
      <c r="B227" s="272" t="s">
        <v>60</v>
      </c>
      <c r="C227" s="79"/>
      <c r="E227" s="106"/>
      <c r="F227" s="110"/>
      <c r="G227" s="111"/>
      <c r="H227" s="79"/>
      <c r="J227" s="106"/>
      <c r="K227" s="110"/>
      <c r="L227" s="111"/>
      <c r="M227" s="79"/>
      <c r="O227" s="106"/>
      <c r="P227" s="110"/>
      <c r="Q227" s="111"/>
      <c r="R227" s="101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</row>
    <row r="228">
      <c r="A228" s="108"/>
      <c r="B228" s="272" t="s">
        <v>61</v>
      </c>
      <c r="C228" s="79"/>
      <c r="E228" s="106"/>
      <c r="F228" s="591"/>
      <c r="G228" s="138"/>
      <c r="H228" s="79"/>
      <c r="J228" s="106"/>
      <c r="K228" s="591"/>
      <c r="L228" s="138"/>
      <c r="M228" s="79"/>
      <c r="O228" s="106"/>
      <c r="P228" s="591"/>
      <c r="Q228" s="138"/>
      <c r="R228" s="101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</row>
    <row r="229">
      <c r="A229" s="108"/>
      <c r="B229" s="79"/>
      <c r="C229" s="81"/>
      <c r="D229" s="82"/>
      <c r="E229" s="54"/>
      <c r="F229" s="275"/>
      <c r="G229" s="83"/>
      <c r="H229" s="81"/>
      <c r="I229" s="82"/>
      <c r="J229" s="54"/>
      <c r="K229" s="275"/>
      <c r="L229" s="83"/>
      <c r="M229" s="81"/>
      <c r="N229" s="82"/>
      <c r="O229" s="54"/>
      <c r="P229" s="275"/>
      <c r="Q229" s="83"/>
      <c r="R229" s="101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</row>
    <row r="230">
      <c r="A230" s="108"/>
      <c r="B230" s="276" t="s">
        <v>62</v>
      </c>
      <c r="C230" s="277" t="s">
        <v>566</v>
      </c>
      <c r="D230" s="278"/>
      <c r="E230" s="278" t="s">
        <v>63</v>
      </c>
      <c r="F230" s="278" t="s">
        <v>64</v>
      </c>
      <c r="G230" s="279" t="s">
        <v>65</v>
      </c>
      <c r="H230" s="277" t="s">
        <v>565</v>
      </c>
      <c r="I230" s="278"/>
      <c r="J230" s="278" t="s">
        <v>63</v>
      </c>
      <c r="K230" s="299" t="s">
        <v>64</v>
      </c>
      <c r="L230" s="300" t="s">
        <v>65</v>
      </c>
      <c r="M230" s="277" t="s">
        <v>565</v>
      </c>
      <c r="N230" s="278"/>
      <c r="O230" s="278" t="s">
        <v>63</v>
      </c>
      <c r="P230" s="278" t="s">
        <v>64</v>
      </c>
      <c r="Q230" s="279" t="s">
        <v>65</v>
      </c>
      <c r="R230" s="101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</row>
    <row r="231">
      <c r="A231" s="108"/>
      <c r="B231" s="276" t="s">
        <v>66</v>
      </c>
      <c r="C231" s="280" t="s">
        <v>128</v>
      </c>
      <c r="D231" s="281"/>
      <c r="E231" s="282" t="s">
        <v>187</v>
      </c>
      <c r="F231" s="282">
        <v>31.0</v>
      </c>
      <c r="G231" s="283">
        <v>6.0</v>
      </c>
      <c r="H231" s="280" t="s">
        <v>67</v>
      </c>
      <c r="I231" s="281"/>
      <c r="J231" s="282" t="s">
        <v>772</v>
      </c>
      <c r="K231" s="282">
        <v>31.0</v>
      </c>
      <c r="L231" s="283">
        <v>6.0</v>
      </c>
      <c r="M231" s="280" t="s">
        <v>773</v>
      </c>
      <c r="N231" s="281"/>
      <c r="O231" s="282" t="s">
        <v>774</v>
      </c>
      <c r="P231" s="282">
        <v>31.0</v>
      </c>
      <c r="Q231" s="283">
        <v>252.0</v>
      </c>
      <c r="R231" s="101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</row>
    <row r="232">
      <c r="A232" s="108"/>
      <c r="B232" s="276" t="s">
        <v>72</v>
      </c>
      <c r="C232" s="280" t="s">
        <v>608</v>
      </c>
      <c r="D232" s="281"/>
      <c r="E232" s="282" t="s">
        <v>223</v>
      </c>
      <c r="F232" s="282">
        <v>31.0</v>
      </c>
      <c r="G232" s="283">
        <v>252.0</v>
      </c>
      <c r="H232" s="280" t="s">
        <v>163</v>
      </c>
      <c r="I232" s="281"/>
      <c r="J232" s="282" t="s">
        <v>775</v>
      </c>
      <c r="K232" s="282">
        <v>31.0</v>
      </c>
      <c r="L232" s="283">
        <v>252.0</v>
      </c>
      <c r="M232" s="280" t="s">
        <v>776</v>
      </c>
      <c r="N232" s="281"/>
      <c r="O232" s="282" t="s">
        <v>777</v>
      </c>
      <c r="P232" s="282">
        <v>31.0</v>
      </c>
      <c r="Q232" s="283">
        <v>252.0</v>
      </c>
      <c r="R232" s="101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</row>
    <row r="233">
      <c r="A233" s="108"/>
      <c r="B233" s="276" t="s">
        <v>79</v>
      </c>
      <c r="C233" s="280" t="s">
        <v>260</v>
      </c>
      <c r="D233" s="281" t="str">
        <f>IMAGE("https://play.pokemonshowdown.com/sprites/itemicons/life-orb.png")</f>
        <v/>
      </c>
      <c r="E233" s="282" t="s">
        <v>434</v>
      </c>
      <c r="F233" s="282">
        <v>31.0</v>
      </c>
      <c r="G233" s="283">
        <v>0.0</v>
      </c>
      <c r="H233" s="280" t="s">
        <v>386</v>
      </c>
      <c r="I233" s="281"/>
      <c r="J233" s="282" t="s">
        <v>778</v>
      </c>
      <c r="K233" s="282">
        <v>31.0</v>
      </c>
      <c r="L233" s="283">
        <v>0.0</v>
      </c>
      <c r="M233" s="280" t="s">
        <v>749</v>
      </c>
      <c r="N233" s="281"/>
      <c r="O233" s="282" t="s">
        <v>779</v>
      </c>
      <c r="P233" s="282">
        <v>31.0</v>
      </c>
      <c r="Q233" s="283">
        <v>6.0</v>
      </c>
      <c r="R233" s="101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</row>
    <row r="234">
      <c r="A234" s="108"/>
      <c r="B234" s="284" t="s">
        <v>85</v>
      </c>
      <c r="C234" s="285" t="s">
        <v>780</v>
      </c>
      <c r="D234" s="286"/>
      <c r="E234" s="287" t="s">
        <v>145</v>
      </c>
      <c r="F234" s="287">
        <v>31.0</v>
      </c>
      <c r="G234" s="288">
        <v>0.0</v>
      </c>
      <c r="H234" s="285" t="s">
        <v>781</v>
      </c>
      <c r="I234" s="286"/>
      <c r="J234" s="287" t="s">
        <v>491</v>
      </c>
      <c r="K234" s="287">
        <v>31.0</v>
      </c>
      <c r="L234" s="288">
        <v>0.0</v>
      </c>
      <c r="M234" s="285" t="s">
        <v>698</v>
      </c>
      <c r="N234" s="286"/>
      <c r="O234" s="287" t="s">
        <v>392</v>
      </c>
      <c r="P234" s="287">
        <v>31.0</v>
      </c>
      <c r="Q234" s="288">
        <v>0.0</v>
      </c>
      <c r="R234" s="101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</row>
    <row r="235">
      <c r="A235" s="101"/>
      <c r="B235" s="289"/>
      <c r="C235" s="285" t="s">
        <v>782</v>
      </c>
      <c r="D235" s="286"/>
      <c r="E235" s="287" t="s">
        <v>305</v>
      </c>
      <c r="F235" s="287">
        <v>31.0</v>
      </c>
      <c r="G235" s="288">
        <v>0.0</v>
      </c>
      <c r="H235" s="285" t="s">
        <v>371</v>
      </c>
      <c r="I235" s="286"/>
      <c r="J235" s="287" t="s">
        <v>97</v>
      </c>
      <c r="K235" s="287">
        <v>31.0</v>
      </c>
      <c r="L235" s="288">
        <v>0.0</v>
      </c>
      <c r="M235" s="285" t="s">
        <v>783</v>
      </c>
      <c r="N235" s="286"/>
      <c r="O235" s="287" t="s">
        <v>784</v>
      </c>
      <c r="P235" s="287">
        <v>31.0</v>
      </c>
      <c r="Q235" s="288">
        <v>0.0</v>
      </c>
      <c r="R235" s="101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</row>
    <row r="236">
      <c r="A236" s="101"/>
      <c r="B236" s="289"/>
      <c r="C236" s="285" t="s">
        <v>500</v>
      </c>
      <c r="D236" s="286"/>
      <c r="E236" s="287" t="s">
        <v>152</v>
      </c>
      <c r="F236" s="287">
        <v>31.0</v>
      </c>
      <c r="G236" s="288">
        <v>252.0</v>
      </c>
      <c r="H236" s="285" t="s">
        <v>177</v>
      </c>
      <c r="I236" s="286"/>
      <c r="J236" s="287" t="s">
        <v>785</v>
      </c>
      <c r="K236" s="287">
        <v>31.0</v>
      </c>
      <c r="L236" s="288">
        <v>252.0</v>
      </c>
      <c r="M236" s="285" t="s">
        <v>364</v>
      </c>
      <c r="N236" s="286"/>
      <c r="O236" s="287" t="s">
        <v>786</v>
      </c>
      <c r="P236" s="287">
        <v>31.0</v>
      </c>
      <c r="Q236" s="288">
        <v>0.0</v>
      </c>
      <c r="R236" s="101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</row>
    <row r="237">
      <c r="A237" s="101"/>
      <c r="B237" s="289"/>
      <c r="C237" s="285" t="s">
        <v>397</v>
      </c>
      <c r="D237" s="286"/>
      <c r="E237" s="594"/>
      <c r="F237" s="595" t="s">
        <v>787</v>
      </c>
      <c r="G237" s="80"/>
      <c r="H237" s="286" t="s">
        <v>788</v>
      </c>
      <c r="I237" s="286"/>
      <c r="J237" s="594"/>
      <c r="K237" s="595" t="s">
        <v>789</v>
      </c>
      <c r="L237" s="80"/>
      <c r="M237" s="286" t="s">
        <v>601</v>
      </c>
      <c r="N237" s="286"/>
      <c r="O237" s="594"/>
      <c r="P237" s="595" t="s">
        <v>790</v>
      </c>
      <c r="Q237" s="80"/>
      <c r="R237" s="101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</row>
    <row r="238">
      <c r="A238" s="101"/>
      <c r="B238" s="289"/>
      <c r="C238" s="597" t="s">
        <v>768</v>
      </c>
      <c r="D238" s="291"/>
      <c r="E238" s="292"/>
      <c r="F238" s="293"/>
      <c r="G238" s="599"/>
      <c r="H238" s="600" t="s">
        <v>768</v>
      </c>
      <c r="I238" s="291"/>
      <c r="J238" s="292"/>
      <c r="K238" s="293"/>
      <c r="L238" s="599"/>
      <c r="M238" s="600" t="s">
        <v>768</v>
      </c>
      <c r="N238" s="291"/>
      <c r="O238" s="292"/>
      <c r="P238" s="293"/>
      <c r="Q238" s="599"/>
      <c r="R238" s="101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</row>
    <row r="239">
      <c r="A239" s="153"/>
      <c r="B239" s="602" t="s">
        <v>791</v>
      </c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5"/>
      <c r="R239" s="101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</row>
    <row r="240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</row>
    <row r="241">
      <c r="A241" s="100"/>
      <c r="B241" s="158"/>
      <c r="C241" s="603" t="s">
        <v>792</v>
      </c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8"/>
      <c r="R241" s="604" t="s">
        <v>526</v>
      </c>
    </row>
    <row r="242">
      <c r="A242" s="100"/>
      <c r="B242" s="79"/>
      <c r="C242" s="81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3"/>
      <c r="R242" s="488"/>
    </row>
    <row r="243">
      <c r="A243" s="100"/>
      <c r="B243" s="79"/>
      <c r="C243" s="158"/>
      <c r="D243" s="77"/>
      <c r="E243" s="104"/>
      <c r="F243" s="159" t="s">
        <v>793</v>
      </c>
      <c r="G243" s="78"/>
      <c r="H243" s="158"/>
      <c r="I243" s="77"/>
      <c r="J243" s="104"/>
      <c r="K243" s="159" t="s">
        <v>794</v>
      </c>
      <c r="L243" s="78"/>
      <c r="M243" s="158"/>
      <c r="N243" s="77"/>
      <c r="O243" s="104"/>
      <c r="P243" s="159" t="s">
        <v>795</v>
      </c>
      <c r="Q243" s="78"/>
      <c r="R243" s="560" t="s">
        <v>796</v>
      </c>
    </row>
    <row r="244">
      <c r="A244" s="100"/>
      <c r="B244" s="79"/>
      <c r="C244" s="79"/>
      <c r="E244" s="106"/>
      <c r="G244" s="80"/>
      <c r="H244" s="79"/>
      <c r="J244" s="106"/>
      <c r="L244" s="80"/>
      <c r="M244" s="79"/>
      <c r="O244" s="106"/>
      <c r="Q244" s="80"/>
      <c r="R244" s="560" t="s">
        <v>797</v>
      </c>
    </row>
    <row r="245">
      <c r="A245" s="100"/>
      <c r="B245" s="107"/>
      <c r="C245" s="79"/>
      <c r="E245" s="106"/>
      <c r="G245" s="80"/>
      <c r="H245" s="79"/>
      <c r="J245" s="106"/>
      <c r="L245" s="80"/>
      <c r="M245" s="79"/>
      <c r="O245" s="106"/>
      <c r="Q245" s="80"/>
      <c r="R245" s="560" t="s">
        <v>798</v>
      </c>
    </row>
    <row r="246">
      <c r="A246" s="100"/>
      <c r="B246" s="188" t="s">
        <v>60</v>
      </c>
      <c r="C246" s="79"/>
      <c r="E246" s="106"/>
      <c r="F246" s="110"/>
      <c r="G246" s="111"/>
      <c r="H246" s="79"/>
      <c r="J246" s="106"/>
      <c r="K246" s="110"/>
      <c r="L246" s="111"/>
      <c r="M246" s="79"/>
      <c r="O246" s="106"/>
      <c r="P246" s="110"/>
      <c r="Q246" s="111"/>
      <c r="R246" s="561"/>
    </row>
    <row r="247">
      <c r="A247" s="100"/>
      <c r="B247" s="188" t="s">
        <v>61</v>
      </c>
      <c r="C247" s="79"/>
      <c r="E247" s="106"/>
      <c r="F247" s="162"/>
      <c r="H247" s="79"/>
      <c r="J247" s="106"/>
      <c r="K247" s="162"/>
      <c r="L247" s="106"/>
      <c r="M247" s="79"/>
      <c r="O247" s="106"/>
      <c r="P247" s="605"/>
      <c r="Q247" s="138"/>
      <c r="R247" s="561"/>
    </row>
    <row r="248">
      <c r="A248" s="100"/>
      <c r="B248" s="79"/>
      <c r="C248" s="81"/>
      <c r="D248" s="82"/>
      <c r="E248" s="54"/>
      <c r="F248" s="606"/>
      <c r="G248" s="243"/>
      <c r="H248" s="81"/>
      <c r="I248" s="82"/>
      <c r="J248" s="54"/>
      <c r="K248" s="607"/>
      <c r="L248" s="83"/>
      <c r="M248" s="81"/>
      <c r="N248" s="82"/>
      <c r="O248" s="54"/>
      <c r="P248" s="607"/>
      <c r="Q248" s="83"/>
      <c r="R248" s="561"/>
    </row>
    <row r="249">
      <c r="A249" s="100"/>
      <c r="B249" s="117" t="s">
        <v>62</v>
      </c>
      <c r="C249" s="608" t="s">
        <v>566</v>
      </c>
      <c r="D249" s="119"/>
      <c r="E249" s="119" t="s">
        <v>63</v>
      </c>
      <c r="F249" s="119" t="s">
        <v>64</v>
      </c>
      <c r="G249" s="120" t="s">
        <v>65</v>
      </c>
      <c r="H249" s="608" t="s">
        <v>566</v>
      </c>
      <c r="I249" s="119"/>
      <c r="J249" s="119" t="s">
        <v>63</v>
      </c>
      <c r="K249" s="119" t="s">
        <v>64</v>
      </c>
      <c r="L249" s="120" t="s">
        <v>65</v>
      </c>
      <c r="M249" s="118" t="s">
        <v>566</v>
      </c>
      <c r="N249" s="119"/>
      <c r="O249" s="119" t="s">
        <v>63</v>
      </c>
      <c r="P249" s="119" t="s">
        <v>64</v>
      </c>
      <c r="Q249" s="120" t="s">
        <v>65</v>
      </c>
      <c r="R249" s="561"/>
    </row>
    <row r="250">
      <c r="A250" s="100"/>
      <c r="B250" s="117" t="s">
        <v>66</v>
      </c>
      <c r="C250" s="263" t="s">
        <v>67</v>
      </c>
      <c r="D250" s="122"/>
      <c r="E250" s="264" t="s">
        <v>552</v>
      </c>
      <c r="F250" s="123">
        <v>31.0</v>
      </c>
      <c r="G250" s="609">
        <v>6.0</v>
      </c>
      <c r="H250" s="263" t="s">
        <v>379</v>
      </c>
      <c r="I250" s="122"/>
      <c r="J250" s="264" t="s">
        <v>799</v>
      </c>
      <c r="K250" s="123">
        <v>31.0</v>
      </c>
      <c r="L250" s="124">
        <v>0.0</v>
      </c>
      <c r="M250" s="263" t="s">
        <v>67</v>
      </c>
      <c r="N250" s="122"/>
      <c r="O250" s="264" t="s">
        <v>800</v>
      </c>
      <c r="P250" s="123">
        <v>31.0</v>
      </c>
      <c r="Q250" s="609">
        <v>6.0</v>
      </c>
      <c r="R250" s="561"/>
    </row>
    <row r="251">
      <c r="A251" s="100"/>
      <c r="B251" s="117" t="s">
        <v>72</v>
      </c>
      <c r="C251" s="263" t="s">
        <v>801</v>
      </c>
      <c r="D251" s="122"/>
      <c r="E251" s="264" t="s">
        <v>802</v>
      </c>
      <c r="F251" s="123">
        <v>31.0</v>
      </c>
      <c r="G251" s="609">
        <v>252.0</v>
      </c>
      <c r="H251" s="263" t="s">
        <v>776</v>
      </c>
      <c r="I251" s="122"/>
      <c r="J251" s="264" t="s">
        <v>431</v>
      </c>
      <c r="K251" s="123">
        <v>31.0</v>
      </c>
      <c r="L251" s="609">
        <v>6.0</v>
      </c>
      <c r="M251" s="263" t="s">
        <v>252</v>
      </c>
      <c r="N251" s="122"/>
      <c r="O251" s="264" t="s">
        <v>803</v>
      </c>
      <c r="P251" s="123">
        <v>31.0</v>
      </c>
      <c r="Q251" s="609">
        <v>252.0</v>
      </c>
      <c r="R251" s="561"/>
    </row>
    <row r="252">
      <c r="A252" s="100"/>
      <c r="B252" s="117" t="s">
        <v>79</v>
      </c>
      <c r="C252" s="263" t="s">
        <v>804</v>
      </c>
      <c r="D252" s="122" t="str">
        <f>IMAGE("https://play.pokemonshowdown.com/sprites/itemicons/smooth-rock.png")</f>
        <v/>
      </c>
      <c r="E252" s="123" t="s">
        <v>805</v>
      </c>
      <c r="F252" s="123">
        <v>31.0</v>
      </c>
      <c r="G252" s="609">
        <v>252.0</v>
      </c>
      <c r="H252" s="263" t="s">
        <v>260</v>
      </c>
      <c r="I252" s="122"/>
      <c r="J252" s="264" t="s">
        <v>225</v>
      </c>
      <c r="K252" s="123">
        <v>31.0</v>
      </c>
      <c r="L252" s="124">
        <v>0.0</v>
      </c>
      <c r="M252" s="263" t="s">
        <v>327</v>
      </c>
      <c r="N252" s="122" t="str">
        <f>IMAGE("https://play.pokemonshowdown.com/sprites/itemicons/booster-energy.png")</f>
        <v/>
      </c>
      <c r="O252" s="264" t="s">
        <v>806</v>
      </c>
      <c r="P252" s="123">
        <v>31.0</v>
      </c>
      <c r="Q252" s="124">
        <v>0.0</v>
      </c>
      <c r="R252" s="561"/>
    </row>
    <row r="253">
      <c r="A253" s="100"/>
      <c r="B253" s="125" t="s">
        <v>85</v>
      </c>
      <c r="C253" s="130" t="s">
        <v>371</v>
      </c>
      <c r="D253" s="127"/>
      <c r="E253" s="610" t="s">
        <v>807</v>
      </c>
      <c r="F253" s="128">
        <v>31.0</v>
      </c>
      <c r="G253" s="129">
        <v>0.0</v>
      </c>
      <c r="H253" s="130" t="s">
        <v>808</v>
      </c>
      <c r="I253" s="127"/>
      <c r="J253" s="610" t="s">
        <v>735</v>
      </c>
      <c r="K253" s="128">
        <v>31.0</v>
      </c>
      <c r="L253" s="611">
        <v>252.0</v>
      </c>
      <c r="M253" s="130" t="s">
        <v>391</v>
      </c>
      <c r="N253" s="127"/>
      <c r="O253" s="610" t="s">
        <v>809</v>
      </c>
      <c r="P253" s="128">
        <v>31.0</v>
      </c>
      <c r="Q253" s="129">
        <v>0.0</v>
      </c>
      <c r="R253" s="561"/>
    </row>
    <row r="254">
      <c r="A254" s="100"/>
      <c r="B254" s="131"/>
      <c r="C254" s="130" t="s">
        <v>401</v>
      </c>
      <c r="D254" s="127"/>
      <c r="E254" s="610" t="s">
        <v>810</v>
      </c>
      <c r="F254" s="128">
        <v>31.0</v>
      </c>
      <c r="G254" s="129">
        <v>0.0</v>
      </c>
      <c r="H254" s="130" t="s">
        <v>494</v>
      </c>
      <c r="I254" s="127"/>
      <c r="J254" s="610" t="s">
        <v>305</v>
      </c>
      <c r="K254" s="128">
        <v>31.0</v>
      </c>
      <c r="L254" s="129">
        <v>0.0</v>
      </c>
      <c r="M254" s="130" t="s">
        <v>306</v>
      </c>
      <c r="N254" s="127"/>
      <c r="O254" s="610" t="s">
        <v>811</v>
      </c>
      <c r="P254" s="128">
        <v>31.0</v>
      </c>
      <c r="Q254" s="129">
        <v>0.0</v>
      </c>
      <c r="R254" s="561"/>
    </row>
    <row r="255">
      <c r="A255" s="100"/>
      <c r="B255" s="131"/>
      <c r="C255" s="130" t="s">
        <v>812</v>
      </c>
      <c r="D255" s="127"/>
      <c r="E255" s="610" t="s">
        <v>813</v>
      </c>
      <c r="F255" s="128">
        <v>31.0</v>
      </c>
      <c r="G255" s="129">
        <v>0.0</v>
      </c>
      <c r="H255" s="130" t="s">
        <v>413</v>
      </c>
      <c r="I255" s="127"/>
      <c r="J255" s="610" t="s">
        <v>208</v>
      </c>
      <c r="K255" s="128">
        <v>31.0</v>
      </c>
      <c r="L255" s="611">
        <v>252.0</v>
      </c>
      <c r="M255" s="130" t="s">
        <v>179</v>
      </c>
      <c r="N255" s="127"/>
      <c r="O255" s="610" t="s">
        <v>814</v>
      </c>
      <c r="P255" s="128">
        <v>31.0</v>
      </c>
      <c r="Q255" s="611">
        <v>252.0</v>
      </c>
      <c r="R255" s="561"/>
    </row>
    <row r="256">
      <c r="A256" s="100"/>
      <c r="B256" s="131"/>
      <c r="C256" s="612" t="s">
        <v>756</v>
      </c>
      <c r="D256" s="613"/>
      <c r="E256" s="613"/>
      <c r="F256" s="614" t="s">
        <v>815</v>
      </c>
      <c r="G256" s="80"/>
      <c r="H256" s="614" t="s">
        <v>439</v>
      </c>
      <c r="I256" s="613"/>
      <c r="J256" s="613"/>
      <c r="K256" s="614" t="s">
        <v>816</v>
      </c>
      <c r="L256" s="80"/>
      <c r="M256" s="614" t="s">
        <v>817</v>
      </c>
      <c r="N256" s="613"/>
      <c r="O256" s="613"/>
      <c r="P256" s="614" t="s">
        <v>818</v>
      </c>
      <c r="Q256" s="80"/>
      <c r="R256" s="148"/>
    </row>
    <row r="257">
      <c r="A257" s="100"/>
      <c r="B257" s="131"/>
      <c r="C257" s="615" t="s">
        <v>819</v>
      </c>
      <c r="D257" s="135"/>
      <c r="E257" s="135"/>
      <c r="F257" s="614"/>
      <c r="G257" s="616"/>
      <c r="H257" s="617" t="s">
        <v>819</v>
      </c>
      <c r="I257" s="135"/>
      <c r="J257" s="135"/>
      <c r="K257" s="614"/>
      <c r="L257" s="616"/>
      <c r="M257" s="617" t="s">
        <v>819</v>
      </c>
      <c r="N257" s="135"/>
      <c r="O257" s="135"/>
      <c r="P257" s="614"/>
      <c r="Q257" s="616"/>
      <c r="R257" s="565"/>
    </row>
    <row r="258">
      <c r="A258" s="100"/>
      <c r="B258" s="618" t="s">
        <v>60</v>
      </c>
      <c r="C258" s="619"/>
      <c r="D258" s="77"/>
      <c r="E258" s="104"/>
      <c r="F258" s="159" t="s">
        <v>820</v>
      </c>
      <c r="G258" s="78"/>
      <c r="H258" s="619"/>
      <c r="I258" s="77"/>
      <c r="J258" s="104"/>
      <c r="K258" s="159" t="s">
        <v>821</v>
      </c>
      <c r="L258" s="78"/>
      <c r="M258" s="619"/>
      <c r="N258" s="77"/>
      <c r="O258" s="104"/>
      <c r="P258" s="159" t="s">
        <v>822</v>
      </c>
      <c r="Q258" s="78"/>
    </row>
    <row r="259">
      <c r="A259" s="100"/>
      <c r="B259" s="79"/>
      <c r="C259" s="79"/>
      <c r="E259" s="106"/>
      <c r="G259" s="80"/>
      <c r="H259" s="79"/>
      <c r="J259" s="106"/>
      <c r="L259" s="80"/>
      <c r="M259" s="79"/>
      <c r="O259" s="106"/>
      <c r="Q259" s="80"/>
    </row>
    <row r="260">
      <c r="A260" s="100"/>
      <c r="B260" s="79"/>
      <c r="C260" s="79"/>
      <c r="E260" s="106"/>
      <c r="G260" s="80"/>
      <c r="H260" s="79"/>
      <c r="J260" s="106"/>
      <c r="L260" s="80"/>
      <c r="M260" s="79"/>
      <c r="O260" s="106"/>
      <c r="Q260" s="80"/>
    </row>
    <row r="261">
      <c r="A261" s="100"/>
      <c r="B261" s="79"/>
      <c r="C261" s="79"/>
      <c r="E261" s="106"/>
      <c r="F261" s="110"/>
      <c r="G261" s="111"/>
      <c r="H261" s="79"/>
      <c r="J261" s="106"/>
      <c r="K261" s="110"/>
      <c r="L261" s="111"/>
      <c r="M261" s="79"/>
      <c r="O261" s="106"/>
      <c r="P261" s="110"/>
      <c r="Q261" s="111"/>
    </row>
    <row r="262">
      <c r="A262" s="100"/>
      <c r="B262" s="188" t="s">
        <v>61</v>
      </c>
      <c r="C262" s="79"/>
      <c r="E262" s="106"/>
      <c r="F262" s="162"/>
      <c r="G262" s="106"/>
      <c r="H262" s="79"/>
      <c r="J262" s="106"/>
      <c r="K262" s="162"/>
      <c r="L262" s="106"/>
      <c r="M262" s="79"/>
      <c r="O262" s="106"/>
      <c r="P262" s="162"/>
      <c r="Q262" s="80"/>
    </row>
    <row r="263">
      <c r="A263" s="100"/>
      <c r="B263" s="79"/>
      <c r="C263" s="81"/>
      <c r="D263" s="82"/>
      <c r="E263" s="54"/>
      <c r="F263" s="607"/>
      <c r="G263" s="83"/>
      <c r="H263" s="81"/>
      <c r="I263" s="82"/>
      <c r="J263" s="54"/>
      <c r="K263" s="607"/>
      <c r="L263" s="83"/>
      <c r="M263" s="81"/>
      <c r="N263" s="82"/>
      <c r="O263" s="54"/>
      <c r="P263" s="607"/>
      <c r="Q263" s="83"/>
    </row>
    <row r="264">
      <c r="A264" s="100"/>
      <c r="B264" s="117" t="s">
        <v>62</v>
      </c>
      <c r="C264" s="608" t="s">
        <v>566</v>
      </c>
      <c r="D264" s="119"/>
      <c r="E264" s="119" t="s">
        <v>63</v>
      </c>
      <c r="F264" s="119" t="s">
        <v>64</v>
      </c>
      <c r="G264" s="120" t="s">
        <v>65</v>
      </c>
      <c r="H264" s="608" t="s">
        <v>566</v>
      </c>
      <c r="I264" s="119"/>
      <c r="J264" s="119" t="s">
        <v>63</v>
      </c>
      <c r="K264" s="119" t="s">
        <v>64</v>
      </c>
      <c r="L264" s="120" t="s">
        <v>65</v>
      </c>
      <c r="M264" s="608" t="s">
        <v>565</v>
      </c>
      <c r="N264" s="119"/>
      <c r="O264" s="119" t="s">
        <v>63</v>
      </c>
      <c r="P264" s="119" t="s">
        <v>64</v>
      </c>
      <c r="Q264" s="120" t="s">
        <v>65</v>
      </c>
    </row>
    <row r="265">
      <c r="A265" s="100"/>
      <c r="B265" s="117" t="s">
        <v>66</v>
      </c>
      <c r="C265" s="263" t="s">
        <v>67</v>
      </c>
      <c r="D265" s="122"/>
      <c r="E265" s="264" t="s">
        <v>823</v>
      </c>
      <c r="F265" s="123">
        <v>31.0</v>
      </c>
      <c r="G265" s="609">
        <v>6.0</v>
      </c>
      <c r="H265" s="263" t="s">
        <v>663</v>
      </c>
      <c r="I265" s="122"/>
      <c r="J265" s="264" t="s">
        <v>187</v>
      </c>
      <c r="K265" s="123">
        <v>31.0</v>
      </c>
      <c r="L265" s="124">
        <v>0.0</v>
      </c>
      <c r="M265" s="263" t="s">
        <v>67</v>
      </c>
      <c r="N265" s="122"/>
      <c r="O265" s="264" t="s">
        <v>129</v>
      </c>
      <c r="P265" s="123">
        <v>31.0</v>
      </c>
      <c r="Q265" s="609">
        <v>252.0</v>
      </c>
    </row>
    <row r="266">
      <c r="A266" s="100"/>
      <c r="B266" s="117" t="s">
        <v>72</v>
      </c>
      <c r="C266" s="263" t="s">
        <v>776</v>
      </c>
      <c r="D266" s="122"/>
      <c r="E266" s="264" t="s">
        <v>645</v>
      </c>
      <c r="F266" s="123">
        <v>31.0</v>
      </c>
      <c r="G266" s="609">
        <v>252.0</v>
      </c>
      <c r="H266" s="263" t="s">
        <v>824</v>
      </c>
      <c r="I266" s="122"/>
      <c r="J266" s="264" t="s">
        <v>166</v>
      </c>
      <c r="K266" s="123">
        <v>31.0</v>
      </c>
      <c r="L266" s="609">
        <v>6.0</v>
      </c>
      <c r="M266" s="263" t="s">
        <v>752</v>
      </c>
      <c r="N266" s="122"/>
      <c r="O266" s="264" t="s">
        <v>431</v>
      </c>
      <c r="P266" s="123">
        <v>31.0</v>
      </c>
      <c r="Q266" s="609">
        <v>6.0</v>
      </c>
    </row>
    <row r="267">
      <c r="A267" s="100"/>
      <c r="B267" s="117" t="s">
        <v>79</v>
      </c>
      <c r="C267" s="263" t="s">
        <v>260</v>
      </c>
      <c r="D267" s="122" t="str">
        <f>IMAGE("https://play.pokemonshowdown.com/sprites/itemicons/life-orb.png")</f>
        <v/>
      </c>
      <c r="E267" s="264" t="s">
        <v>170</v>
      </c>
      <c r="F267" s="123">
        <v>31.0</v>
      </c>
      <c r="G267" s="124">
        <v>0.0</v>
      </c>
      <c r="H267" s="263" t="s">
        <v>326</v>
      </c>
      <c r="I267" s="122" t="str">
        <f>IMAGE("https://play.pokemonshowdown.com/sprites/itemicons/focus-sash.png")</f>
        <v/>
      </c>
      <c r="J267" s="264" t="s">
        <v>170</v>
      </c>
      <c r="K267" s="123">
        <v>31.0</v>
      </c>
      <c r="L267" s="124">
        <v>0.0</v>
      </c>
      <c r="M267" s="263" t="s">
        <v>825</v>
      </c>
      <c r="N267" s="122"/>
      <c r="O267" s="264" t="s">
        <v>826</v>
      </c>
      <c r="P267" s="123">
        <v>31.0</v>
      </c>
      <c r="Q267" s="609">
        <v>252.0</v>
      </c>
    </row>
    <row r="268">
      <c r="A268" s="100"/>
      <c r="B268" s="125" t="s">
        <v>85</v>
      </c>
      <c r="C268" s="130" t="s">
        <v>401</v>
      </c>
      <c r="D268" s="127"/>
      <c r="E268" s="610" t="s">
        <v>543</v>
      </c>
      <c r="F268" s="128">
        <v>31.0</v>
      </c>
      <c r="G268" s="129">
        <v>0.0</v>
      </c>
      <c r="H268" s="130" t="s">
        <v>235</v>
      </c>
      <c r="I268" s="127"/>
      <c r="J268" s="610" t="s">
        <v>203</v>
      </c>
      <c r="K268" s="128">
        <v>31.0</v>
      </c>
      <c r="L268" s="611">
        <v>252.0</v>
      </c>
      <c r="M268" s="130" t="s">
        <v>371</v>
      </c>
      <c r="N268" s="127"/>
      <c r="O268" s="610" t="s">
        <v>145</v>
      </c>
      <c r="P268" s="128">
        <v>31.0</v>
      </c>
      <c r="Q268" s="129">
        <v>0.0</v>
      </c>
    </row>
    <row r="269">
      <c r="A269" s="100"/>
      <c r="B269" s="125"/>
      <c r="C269" s="130" t="s">
        <v>173</v>
      </c>
      <c r="D269" s="127"/>
      <c r="E269" s="610" t="s">
        <v>147</v>
      </c>
      <c r="F269" s="128">
        <v>31.0</v>
      </c>
      <c r="G269" s="129">
        <v>0.0</v>
      </c>
      <c r="H269" s="130" t="s">
        <v>372</v>
      </c>
      <c r="I269" s="127"/>
      <c r="J269" s="610" t="s">
        <v>174</v>
      </c>
      <c r="K269" s="128">
        <v>31.0</v>
      </c>
      <c r="L269" s="129">
        <v>0.0</v>
      </c>
      <c r="M269" s="130" t="s">
        <v>494</v>
      </c>
      <c r="N269" s="127"/>
      <c r="O269" s="610" t="s">
        <v>716</v>
      </c>
      <c r="P269" s="128">
        <v>31.0</v>
      </c>
      <c r="Q269" s="129">
        <v>0.0</v>
      </c>
    </row>
    <row r="270">
      <c r="A270" s="100"/>
      <c r="B270" s="131"/>
      <c r="C270" s="130" t="s">
        <v>827</v>
      </c>
      <c r="D270" s="127"/>
      <c r="E270" s="610" t="s">
        <v>679</v>
      </c>
      <c r="F270" s="128">
        <v>31.0</v>
      </c>
      <c r="G270" s="611">
        <v>252.0</v>
      </c>
      <c r="H270" s="130" t="s">
        <v>275</v>
      </c>
      <c r="I270" s="127"/>
      <c r="J270" s="610" t="s">
        <v>633</v>
      </c>
      <c r="K270" s="128">
        <v>31.0</v>
      </c>
      <c r="L270" s="611">
        <v>252.0</v>
      </c>
      <c r="M270" s="130" t="s">
        <v>394</v>
      </c>
      <c r="N270" s="127"/>
      <c r="O270" s="128" t="s">
        <v>118</v>
      </c>
      <c r="P270" s="128">
        <v>31.0</v>
      </c>
      <c r="Q270" s="129">
        <v>0.0</v>
      </c>
    </row>
    <row r="271">
      <c r="A271" s="100"/>
      <c r="B271" s="131"/>
      <c r="C271" s="612" t="s">
        <v>630</v>
      </c>
      <c r="D271" s="613"/>
      <c r="E271" s="613"/>
      <c r="F271" s="614" t="s">
        <v>828</v>
      </c>
      <c r="G271" s="80"/>
      <c r="H271" s="612" t="s">
        <v>829</v>
      </c>
      <c r="I271" s="613"/>
      <c r="J271" s="613"/>
      <c r="K271" s="614" t="s">
        <v>830</v>
      </c>
      <c r="L271" s="80"/>
      <c r="M271" s="612" t="s">
        <v>444</v>
      </c>
      <c r="N271" s="613"/>
      <c r="O271" s="613"/>
      <c r="P271" s="614" t="s">
        <v>831</v>
      </c>
      <c r="Q271" s="80"/>
    </row>
    <row r="272">
      <c r="A272" s="100"/>
      <c r="B272" s="131"/>
      <c r="C272" s="612"/>
      <c r="D272" s="613"/>
      <c r="E272" s="613"/>
      <c r="F272" s="614"/>
      <c r="G272" s="616"/>
      <c r="H272" s="614"/>
      <c r="I272" s="613"/>
      <c r="J272" s="613"/>
      <c r="K272" s="614" t="s">
        <v>832</v>
      </c>
      <c r="L272" s="616"/>
      <c r="M272" s="614"/>
      <c r="N272" s="613"/>
      <c r="O272" s="613"/>
      <c r="P272" s="614"/>
      <c r="Q272" s="616"/>
    </row>
    <row r="273">
      <c r="A273" s="100"/>
      <c r="B273" s="152"/>
      <c r="C273" s="620" t="s">
        <v>819</v>
      </c>
      <c r="D273" s="621"/>
      <c r="E273" s="621"/>
      <c r="F273" s="621"/>
      <c r="G273" s="622"/>
      <c r="H273" s="623" t="s">
        <v>819</v>
      </c>
      <c r="I273" s="621"/>
      <c r="J273" s="621"/>
      <c r="K273" s="621"/>
      <c r="L273" s="622"/>
      <c r="M273" s="623" t="s">
        <v>819</v>
      </c>
      <c r="N273" s="621"/>
      <c r="O273" s="621"/>
      <c r="P273" s="621"/>
      <c r="Q273" s="622"/>
    </row>
    <row r="274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</row>
    <row r="275">
      <c r="A275" s="101"/>
      <c r="B275" s="624"/>
      <c r="C275" s="625" t="s">
        <v>833</v>
      </c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8"/>
      <c r="R275" s="626" t="s">
        <v>526</v>
      </c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</row>
    <row r="276">
      <c r="A276" s="101"/>
      <c r="B276" s="157"/>
      <c r="C276" s="81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3"/>
      <c r="R276" s="488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</row>
    <row r="277">
      <c r="A277" s="101"/>
      <c r="B277" s="157"/>
      <c r="C277" s="200"/>
      <c r="D277" s="77"/>
      <c r="E277" s="104"/>
      <c r="F277" s="202" t="s">
        <v>834</v>
      </c>
      <c r="G277" s="78"/>
      <c r="H277" s="200"/>
      <c r="I277" s="77"/>
      <c r="J277" s="104"/>
      <c r="K277" s="202" t="s">
        <v>835</v>
      </c>
      <c r="L277" s="78"/>
      <c r="M277" s="200"/>
      <c r="N277" s="77"/>
      <c r="O277" s="104"/>
      <c r="P277" s="202" t="s">
        <v>836</v>
      </c>
      <c r="Q277" s="78"/>
      <c r="R277" s="627" t="s">
        <v>837</v>
      </c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</row>
    <row r="278">
      <c r="A278" s="101"/>
      <c r="B278" s="157"/>
      <c r="C278" s="79"/>
      <c r="E278" s="106"/>
      <c r="G278" s="80"/>
      <c r="H278" s="79"/>
      <c r="J278" s="106"/>
      <c r="L278" s="80"/>
      <c r="M278" s="79"/>
      <c r="O278" s="106"/>
      <c r="Q278" s="80"/>
      <c r="R278" s="628" t="s">
        <v>838</v>
      </c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</row>
    <row r="279">
      <c r="A279" s="101"/>
      <c r="B279" s="160"/>
      <c r="C279" s="79"/>
      <c r="E279" s="106"/>
      <c r="G279" s="80"/>
      <c r="H279" s="79"/>
      <c r="J279" s="106"/>
      <c r="L279" s="80"/>
      <c r="M279" s="79"/>
      <c r="O279" s="106"/>
      <c r="Q279" s="80"/>
      <c r="R279" s="627" t="s">
        <v>839</v>
      </c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</row>
    <row r="280">
      <c r="A280" s="108"/>
      <c r="B280" s="629" t="s">
        <v>60</v>
      </c>
      <c r="C280" s="79"/>
      <c r="E280" s="106"/>
      <c r="F280" s="110"/>
      <c r="G280" s="111"/>
      <c r="H280" s="79"/>
      <c r="J280" s="106"/>
      <c r="K280" s="110"/>
      <c r="L280" s="111"/>
      <c r="M280" s="79"/>
      <c r="O280" s="106"/>
      <c r="P280" s="110"/>
      <c r="Q280" s="111"/>
      <c r="R280" s="63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</row>
    <row r="281">
      <c r="A281" s="108"/>
      <c r="B281" s="629" t="s">
        <v>61</v>
      </c>
      <c r="C281" s="79"/>
      <c r="E281" s="106"/>
      <c r="F281" s="631"/>
      <c r="G281" s="80"/>
      <c r="H281" s="79"/>
      <c r="J281" s="106"/>
      <c r="K281" s="631"/>
      <c r="L281" s="80"/>
      <c r="M281" s="79"/>
      <c r="O281" s="106"/>
      <c r="P281" s="631"/>
      <c r="Q281" s="80"/>
      <c r="R281" s="194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</row>
    <row r="282">
      <c r="A282" s="108"/>
      <c r="B282" s="157"/>
      <c r="C282" s="81"/>
      <c r="D282" s="82"/>
      <c r="E282" s="54"/>
      <c r="F282" s="632"/>
      <c r="G282" s="80"/>
      <c r="H282" s="81"/>
      <c r="I282" s="82"/>
      <c r="J282" s="54"/>
      <c r="K282" s="632"/>
      <c r="L282" s="80"/>
      <c r="M282" s="81"/>
      <c r="N282" s="82"/>
      <c r="O282" s="54"/>
      <c r="P282" s="632"/>
      <c r="Q282" s="80"/>
      <c r="R282" s="63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</row>
    <row r="283">
      <c r="A283" s="108"/>
      <c r="B283" s="206" t="s">
        <v>62</v>
      </c>
      <c r="C283" s="633" t="s">
        <v>840</v>
      </c>
      <c r="D283" s="634"/>
      <c r="E283" s="634" t="s">
        <v>63</v>
      </c>
      <c r="F283" s="634" t="s">
        <v>64</v>
      </c>
      <c r="G283" s="634" t="s">
        <v>65</v>
      </c>
      <c r="H283" s="633" t="s">
        <v>566</v>
      </c>
      <c r="I283" s="634"/>
      <c r="J283" s="634" t="s">
        <v>63</v>
      </c>
      <c r="K283" s="634" t="s">
        <v>64</v>
      </c>
      <c r="L283" s="635" t="s">
        <v>65</v>
      </c>
      <c r="M283" s="633" t="s">
        <v>566</v>
      </c>
      <c r="N283" s="634"/>
      <c r="O283" s="634" t="s">
        <v>63</v>
      </c>
      <c r="P283" s="634" t="s">
        <v>64</v>
      </c>
      <c r="Q283" s="635" t="s">
        <v>65</v>
      </c>
      <c r="R283" s="194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</row>
    <row r="284">
      <c r="A284" s="108"/>
      <c r="B284" s="206" t="s">
        <v>66</v>
      </c>
      <c r="C284" s="209" t="s">
        <v>126</v>
      </c>
      <c r="D284" s="210"/>
      <c r="E284" s="207" t="s">
        <v>380</v>
      </c>
      <c r="F284" s="207">
        <v>31.0</v>
      </c>
      <c r="G284" s="207">
        <v>6.0</v>
      </c>
      <c r="H284" s="209" t="s">
        <v>69</v>
      </c>
      <c r="I284" s="210"/>
      <c r="J284" s="207" t="s">
        <v>287</v>
      </c>
      <c r="K284" s="207">
        <v>31.0</v>
      </c>
      <c r="L284" s="208">
        <v>6.0</v>
      </c>
      <c r="M284" s="209" t="s">
        <v>67</v>
      </c>
      <c r="N284" s="210"/>
      <c r="O284" s="207" t="s">
        <v>841</v>
      </c>
      <c r="P284" s="207">
        <v>31.0</v>
      </c>
      <c r="Q284" s="208">
        <v>6.0</v>
      </c>
      <c r="R284" s="194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</row>
    <row r="285">
      <c r="A285" s="108"/>
      <c r="B285" s="206" t="s">
        <v>72</v>
      </c>
      <c r="C285" s="209" t="s">
        <v>842</v>
      </c>
      <c r="D285" s="210"/>
      <c r="E285" s="207" t="s">
        <v>74</v>
      </c>
      <c r="F285" s="207">
        <v>31.0</v>
      </c>
      <c r="G285" s="207">
        <v>0.0</v>
      </c>
      <c r="H285" s="209" t="s">
        <v>843</v>
      </c>
      <c r="I285" s="210"/>
      <c r="J285" s="207" t="s">
        <v>74</v>
      </c>
      <c r="K285" s="207">
        <v>31.0</v>
      </c>
      <c r="L285" s="208">
        <v>0.0</v>
      </c>
      <c r="M285" s="209" t="s">
        <v>324</v>
      </c>
      <c r="N285" s="210"/>
      <c r="O285" s="207" t="s">
        <v>844</v>
      </c>
      <c r="P285" s="207">
        <v>31.0</v>
      </c>
      <c r="Q285" s="208">
        <v>0.0</v>
      </c>
      <c r="R285" s="194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</row>
    <row r="286">
      <c r="A286" s="108"/>
      <c r="B286" s="206" t="s">
        <v>79</v>
      </c>
      <c r="C286" s="209" t="s">
        <v>195</v>
      </c>
      <c r="D286" s="210"/>
      <c r="E286" s="207" t="s">
        <v>434</v>
      </c>
      <c r="F286" s="207">
        <v>31.0</v>
      </c>
      <c r="G286" s="207">
        <v>0.0</v>
      </c>
      <c r="H286" s="209" t="s">
        <v>509</v>
      </c>
      <c r="I286" s="210" t="str">
        <f>IMAGE("https://play.pokemonshowdown.com/sprites/itemicons/choice-specs.png")</f>
        <v/>
      </c>
      <c r="J286" s="207" t="s">
        <v>538</v>
      </c>
      <c r="K286" s="207">
        <v>31.0</v>
      </c>
      <c r="L286" s="208">
        <v>0.0</v>
      </c>
      <c r="M286" s="209" t="s">
        <v>327</v>
      </c>
      <c r="N286" s="210"/>
      <c r="O286" s="207" t="s">
        <v>845</v>
      </c>
      <c r="P286" s="207">
        <v>31.0</v>
      </c>
      <c r="Q286" s="208">
        <v>0.0</v>
      </c>
      <c r="R286" s="194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</row>
    <row r="287">
      <c r="A287" s="108"/>
      <c r="B287" s="211" t="s">
        <v>85</v>
      </c>
      <c r="C287" s="212" t="s">
        <v>846</v>
      </c>
      <c r="D287" s="213"/>
      <c r="E287" s="172" t="s">
        <v>512</v>
      </c>
      <c r="F287" s="172">
        <v>31.0</v>
      </c>
      <c r="G287" s="172">
        <v>252.0</v>
      </c>
      <c r="H287" s="212" t="s">
        <v>439</v>
      </c>
      <c r="I287" s="213"/>
      <c r="J287" s="172" t="s">
        <v>360</v>
      </c>
      <c r="K287" s="172">
        <v>31.0</v>
      </c>
      <c r="L287" s="173">
        <v>252.0</v>
      </c>
      <c r="M287" s="212" t="s">
        <v>141</v>
      </c>
      <c r="N287" s="213"/>
      <c r="O287" s="172" t="s">
        <v>142</v>
      </c>
      <c r="P287" s="172">
        <v>31.0</v>
      </c>
      <c r="Q287" s="173">
        <v>252.0</v>
      </c>
      <c r="R287" s="194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</row>
    <row r="288">
      <c r="A288" s="101"/>
      <c r="B288" s="215"/>
      <c r="C288" s="214" t="s">
        <v>271</v>
      </c>
      <c r="D288" s="213"/>
      <c r="E288" s="172" t="s">
        <v>440</v>
      </c>
      <c r="F288" s="172">
        <v>31.0</v>
      </c>
      <c r="G288" s="172">
        <v>0.0</v>
      </c>
      <c r="H288" s="212" t="s">
        <v>847</v>
      </c>
      <c r="I288" s="213"/>
      <c r="J288" s="172" t="s">
        <v>695</v>
      </c>
      <c r="K288" s="172">
        <v>31.0</v>
      </c>
      <c r="L288" s="173">
        <v>0.0</v>
      </c>
      <c r="M288" s="212" t="s">
        <v>848</v>
      </c>
      <c r="N288" s="213"/>
      <c r="O288" s="172" t="s">
        <v>849</v>
      </c>
      <c r="P288" s="172">
        <v>31.0</v>
      </c>
      <c r="Q288" s="173">
        <v>0.0</v>
      </c>
      <c r="R288" s="194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</row>
    <row r="289">
      <c r="A289" s="101"/>
      <c r="B289" s="215"/>
      <c r="C289" s="212" t="s">
        <v>850</v>
      </c>
      <c r="D289" s="213"/>
      <c r="E289" s="172" t="s">
        <v>517</v>
      </c>
      <c r="F289" s="172">
        <v>31.0</v>
      </c>
      <c r="G289" s="172">
        <v>252.0</v>
      </c>
      <c r="H289" s="212" t="s">
        <v>299</v>
      </c>
      <c r="I289" s="213"/>
      <c r="J289" s="172" t="s">
        <v>153</v>
      </c>
      <c r="K289" s="172">
        <v>31.0</v>
      </c>
      <c r="L289" s="173">
        <v>252.0</v>
      </c>
      <c r="M289" s="212" t="s">
        <v>306</v>
      </c>
      <c r="N289" s="213"/>
      <c r="O289" s="172" t="s">
        <v>176</v>
      </c>
      <c r="P289" s="172">
        <v>31.0</v>
      </c>
      <c r="Q289" s="173">
        <v>252.0</v>
      </c>
      <c r="R289" s="194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</row>
    <row r="290">
      <c r="A290" s="101"/>
      <c r="B290" s="215"/>
      <c r="C290" s="212" t="s">
        <v>851</v>
      </c>
      <c r="D290" s="213"/>
      <c r="E290" s="193"/>
      <c r="F290" s="195" t="s">
        <v>852</v>
      </c>
      <c r="G290" s="80"/>
      <c r="H290" s="212" t="s">
        <v>493</v>
      </c>
      <c r="I290" s="213"/>
      <c r="J290" s="193"/>
      <c r="K290" s="195" t="s">
        <v>853</v>
      </c>
      <c r="L290" s="80"/>
      <c r="M290" s="212" t="s">
        <v>394</v>
      </c>
      <c r="N290" s="213"/>
      <c r="O290" s="193"/>
      <c r="P290" s="195" t="s">
        <v>854</v>
      </c>
      <c r="Q290" s="80"/>
      <c r="R290" s="194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</row>
    <row r="291">
      <c r="A291" s="101"/>
      <c r="B291" s="215"/>
      <c r="C291" s="212"/>
      <c r="D291" s="213"/>
      <c r="E291" s="193"/>
      <c r="F291" s="195"/>
      <c r="G291" s="80"/>
      <c r="H291" s="213"/>
      <c r="I291" s="213"/>
      <c r="J291" s="195"/>
      <c r="K291" s="195" t="s">
        <v>855</v>
      </c>
      <c r="L291" s="80"/>
      <c r="M291" s="213"/>
      <c r="N291" s="213"/>
      <c r="O291" s="193"/>
      <c r="P291" s="195"/>
      <c r="Q291" s="80"/>
      <c r="R291" s="194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</row>
    <row r="292">
      <c r="A292" s="101"/>
      <c r="B292" s="215"/>
      <c r="C292" s="562" t="s">
        <v>856</v>
      </c>
      <c r="D292" s="217"/>
      <c r="E292" s="218"/>
      <c r="F292" s="219"/>
      <c r="G292" s="636"/>
      <c r="H292" s="564" t="s">
        <v>856</v>
      </c>
      <c r="I292" s="217"/>
      <c r="J292" s="219"/>
      <c r="K292" s="219"/>
      <c r="L292" s="636"/>
      <c r="M292" s="564" t="s">
        <v>856</v>
      </c>
      <c r="N292" s="217"/>
      <c r="O292" s="218"/>
      <c r="P292" s="219"/>
      <c r="Q292" s="636"/>
      <c r="R292" s="637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</row>
    <row r="293">
      <c r="A293" s="101"/>
      <c r="B293" s="221"/>
      <c r="C293" s="638"/>
      <c r="E293" s="106"/>
      <c r="F293" s="639" t="s">
        <v>857</v>
      </c>
      <c r="G293" s="80"/>
      <c r="H293" s="638"/>
      <c r="J293" s="106"/>
      <c r="K293" s="639" t="s">
        <v>858</v>
      </c>
      <c r="L293" s="80"/>
      <c r="M293" s="638"/>
      <c r="O293" s="106"/>
      <c r="P293" s="639" t="s">
        <v>859</v>
      </c>
      <c r="Q293" s="8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</row>
    <row r="294">
      <c r="A294" s="101"/>
      <c r="B294" s="79"/>
      <c r="C294" s="79"/>
      <c r="E294" s="106"/>
      <c r="G294" s="80"/>
      <c r="H294" s="79"/>
      <c r="J294" s="106"/>
      <c r="L294" s="80"/>
      <c r="M294" s="79"/>
      <c r="O294" s="106"/>
      <c r="Q294" s="8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</row>
    <row r="295">
      <c r="A295" s="101"/>
      <c r="B295" s="79"/>
      <c r="C295" s="79"/>
      <c r="E295" s="106"/>
      <c r="G295" s="80"/>
      <c r="H295" s="79"/>
      <c r="J295" s="106"/>
      <c r="L295" s="80"/>
      <c r="M295" s="79"/>
      <c r="O295" s="106"/>
      <c r="Q295" s="8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</row>
    <row r="296">
      <c r="A296" s="108"/>
      <c r="B296" s="203" t="s">
        <v>60</v>
      </c>
      <c r="C296" s="79"/>
      <c r="E296" s="106"/>
      <c r="F296" s="110"/>
      <c r="G296" s="111"/>
      <c r="H296" s="79"/>
      <c r="J296" s="106"/>
      <c r="K296" s="110"/>
      <c r="L296" s="111"/>
      <c r="M296" s="79"/>
      <c r="O296" s="106"/>
      <c r="P296" s="110"/>
      <c r="Q296" s="111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</row>
    <row r="297">
      <c r="A297" s="108"/>
      <c r="B297" s="203" t="s">
        <v>61</v>
      </c>
      <c r="C297" s="79"/>
      <c r="E297" s="106"/>
      <c r="F297" s="631"/>
      <c r="G297" s="80"/>
      <c r="H297" s="79"/>
      <c r="J297" s="106"/>
      <c r="K297" s="631"/>
      <c r="L297" s="80"/>
      <c r="M297" s="79"/>
      <c r="O297" s="106"/>
      <c r="P297" s="631"/>
      <c r="Q297" s="8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</row>
    <row r="298">
      <c r="A298" s="108"/>
      <c r="B298" s="79"/>
      <c r="C298" s="81"/>
      <c r="D298" s="82"/>
      <c r="E298" s="54"/>
      <c r="F298" s="640"/>
      <c r="G298" s="83"/>
      <c r="H298" s="81"/>
      <c r="I298" s="82"/>
      <c r="J298" s="54"/>
      <c r="K298" s="641"/>
      <c r="L298" s="83"/>
      <c r="M298" s="81"/>
      <c r="N298" s="82"/>
      <c r="O298" s="54"/>
      <c r="P298" s="205"/>
      <c r="Q298" s="83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</row>
    <row r="299">
      <c r="A299" s="108"/>
      <c r="B299" s="206" t="s">
        <v>62</v>
      </c>
      <c r="C299" s="633" t="s">
        <v>566</v>
      </c>
      <c r="D299" s="634"/>
      <c r="E299" s="634" t="s">
        <v>63</v>
      </c>
      <c r="F299" s="634" t="s">
        <v>64</v>
      </c>
      <c r="G299" s="635" t="s">
        <v>65</v>
      </c>
      <c r="H299" s="633" t="s">
        <v>566</v>
      </c>
      <c r="I299" s="634"/>
      <c r="J299" s="634" t="s">
        <v>63</v>
      </c>
      <c r="K299" s="634" t="s">
        <v>64</v>
      </c>
      <c r="L299" s="635" t="s">
        <v>65</v>
      </c>
      <c r="M299" s="633" t="s">
        <v>565</v>
      </c>
      <c r="N299" s="634"/>
      <c r="O299" s="634" t="s">
        <v>63</v>
      </c>
      <c r="P299" s="634" t="s">
        <v>64</v>
      </c>
      <c r="Q299" s="635" t="s">
        <v>65</v>
      </c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</row>
    <row r="300">
      <c r="A300" s="108"/>
      <c r="B300" s="206" t="s">
        <v>66</v>
      </c>
      <c r="C300" s="209" t="s">
        <v>128</v>
      </c>
      <c r="D300" s="210"/>
      <c r="E300" s="207" t="s">
        <v>287</v>
      </c>
      <c r="F300" s="207">
        <v>31.0</v>
      </c>
      <c r="G300" s="208">
        <v>6.0</v>
      </c>
      <c r="H300" s="209" t="s">
        <v>67</v>
      </c>
      <c r="I300" s="210"/>
      <c r="J300" s="207" t="s">
        <v>860</v>
      </c>
      <c r="K300" s="207">
        <v>31.0</v>
      </c>
      <c r="L300" s="208">
        <v>6.0</v>
      </c>
      <c r="M300" s="209" t="s">
        <v>126</v>
      </c>
      <c r="N300" s="210"/>
      <c r="O300" s="207" t="s">
        <v>129</v>
      </c>
      <c r="P300" s="207">
        <v>31.0</v>
      </c>
      <c r="Q300" s="208">
        <v>6.0</v>
      </c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</row>
    <row r="301">
      <c r="A301" s="108"/>
      <c r="B301" s="206" t="s">
        <v>72</v>
      </c>
      <c r="C301" s="209" t="s">
        <v>382</v>
      </c>
      <c r="D301" s="210"/>
      <c r="E301" s="207" t="s">
        <v>132</v>
      </c>
      <c r="F301" s="207">
        <v>31.0</v>
      </c>
      <c r="G301" s="208">
        <v>252.0</v>
      </c>
      <c r="H301" s="209" t="s">
        <v>191</v>
      </c>
      <c r="I301" s="210"/>
      <c r="J301" s="207" t="s">
        <v>802</v>
      </c>
      <c r="K301" s="207">
        <v>31.0</v>
      </c>
      <c r="L301" s="208">
        <v>252.0</v>
      </c>
      <c r="M301" s="209" t="s">
        <v>861</v>
      </c>
      <c r="N301" s="210"/>
      <c r="O301" s="207" t="s">
        <v>166</v>
      </c>
      <c r="P301" s="207">
        <v>30.0</v>
      </c>
      <c r="Q301" s="208">
        <v>0.0</v>
      </c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</row>
    <row r="302">
      <c r="A302" s="108"/>
      <c r="B302" s="206" t="s">
        <v>79</v>
      </c>
      <c r="C302" s="209" t="s">
        <v>260</v>
      </c>
      <c r="D302" s="210" t="str">
        <f>IMAGE("https://play.pokemonshowdown.com/sprites/itemicons/life-orb.png")</f>
        <v/>
      </c>
      <c r="E302" s="207" t="s">
        <v>385</v>
      </c>
      <c r="F302" s="207">
        <v>31.0</v>
      </c>
      <c r="G302" s="208">
        <v>0.0</v>
      </c>
      <c r="H302" s="209" t="s">
        <v>386</v>
      </c>
      <c r="I302" s="210"/>
      <c r="J302" s="207" t="s">
        <v>257</v>
      </c>
      <c r="K302" s="207">
        <v>31.0</v>
      </c>
      <c r="L302" s="208">
        <v>0.0</v>
      </c>
      <c r="M302" s="209" t="s">
        <v>862</v>
      </c>
      <c r="N302" s="210"/>
      <c r="O302" s="207" t="s">
        <v>388</v>
      </c>
      <c r="P302" s="207">
        <v>31.0</v>
      </c>
      <c r="Q302" s="208">
        <v>0.0</v>
      </c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</row>
    <row r="303">
      <c r="A303" s="108"/>
      <c r="B303" s="211" t="s">
        <v>85</v>
      </c>
      <c r="C303" s="212" t="s">
        <v>396</v>
      </c>
      <c r="D303" s="213"/>
      <c r="E303" s="172" t="s">
        <v>362</v>
      </c>
      <c r="F303" s="172">
        <v>31.0</v>
      </c>
      <c r="G303" s="173">
        <v>0.0</v>
      </c>
      <c r="H303" s="212" t="s">
        <v>863</v>
      </c>
      <c r="I303" s="100"/>
      <c r="J303" s="172" t="s">
        <v>864</v>
      </c>
      <c r="K303" s="172">
        <v>31.0</v>
      </c>
      <c r="L303" s="173">
        <v>0.0</v>
      </c>
      <c r="M303" s="212" t="s">
        <v>413</v>
      </c>
      <c r="N303" s="213"/>
      <c r="O303" s="172" t="s">
        <v>865</v>
      </c>
      <c r="P303" s="172">
        <v>30.0</v>
      </c>
      <c r="Q303" s="173">
        <v>252.0</v>
      </c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</row>
    <row r="304">
      <c r="A304" s="101"/>
      <c r="B304" s="215"/>
      <c r="C304" s="212" t="s">
        <v>866</v>
      </c>
      <c r="D304" s="213"/>
      <c r="E304" s="172" t="s">
        <v>174</v>
      </c>
      <c r="F304" s="172">
        <v>31.0</v>
      </c>
      <c r="G304" s="173">
        <v>0.0</v>
      </c>
      <c r="H304" s="212" t="s">
        <v>148</v>
      </c>
      <c r="I304" s="213"/>
      <c r="J304" s="172" t="s">
        <v>305</v>
      </c>
      <c r="K304" s="172">
        <v>31.0</v>
      </c>
      <c r="L304" s="173">
        <v>0.0</v>
      </c>
      <c r="M304" s="212" t="s">
        <v>734</v>
      </c>
      <c r="N304" s="213"/>
      <c r="O304" s="172" t="s">
        <v>305</v>
      </c>
      <c r="P304" s="172">
        <v>31.0</v>
      </c>
      <c r="Q304" s="173">
        <v>0.0</v>
      </c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</row>
    <row r="305">
      <c r="A305" s="101"/>
      <c r="B305" s="215"/>
      <c r="C305" s="212" t="s">
        <v>96</v>
      </c>
      <c r="D305" s="213"/>
      <c r="E305" s="172" t="s">
        <v>153</v>
      </c>
      <c r="F305" s="172">
        <v>31.0</v>
      </c>
      <c r="G305" s="173">
        <v>252.0</v>
      </c>
      <c r="H305" s="212" t="s">
        <v>141</v>
      </c>
      <c r="I305" s="213"/>
      <c r="J305" s="172" t="s">
        <v>867</v>
      </c>
      <c r="K305" s="172">
        <v>31.0</v>
      </c>
      <c r="L305" s="173">
        <v>252.0</v>
      </c>
      <c r="M305" s="214" t="s">
        <v>868</v>
      </c>
      <c r="N305" s="213"/>
      <c r="O305" s="172" t="s">
        <v>869</v>
      </c>
      <c r="P305" s="172">
        <v>31.0</v>
      </c>
      <c r="Q305" s="173">
        <v>252.0</v>
      </c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</row>
    <row r="306">
      <c r="A306" s="101"/>
      <c r="B306" s="215"/>
      <c r="C306" s="212" t="s">
        <v>870</v>
      </c>
      <c r="D306" s="213"/>
      <c r="E306" s="193"/>
      <c r="F306" s="195" t="s">
        <v>871</v>
      </c>
      <c r="G306" s="80"/>
      <c r="H306" s="213" t="s">
        <v>361</v>
      </c>
      <c r="I306" s="213"/>
      <c r="J306" s="193"/>
      <c r="K306" s="195" t="s">
        <v>872</v>
      </c>
      <c r="L306" s="80"/>
      <c r="M306" s="213" t="s">
        <v>873</v>
      </c>
      <c r="N306" s="213"/>
      <c r="O306" s="193"/>
      <c r="P306" s="195" t="s">
        <v>874</v>
      </c>
      <c r="Q306" s="8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</row>
    <row r="307">
      <c r="A307" s="101"/>
      <c r="B307" s="215"/>
      <c r="C307" s="562" t="s">
        <v>856</v>
      </c>
      <c r="D307" s="217"/>
      <c r="E307" s="218"/>
      <c r="F307" s="219"/>
      <c r="G307" s="642"/>
      <c r="H307" s="564" t="s">
        <v>856</v>
      </c>
      <c r="I307" s="217"/>
      <c r="J307" s="218"/>
      <c r="K307" s="219"/>
      <c r="L307" s="642"/>
      <c r="M307" s="564" t="s">
        <v>856</v>
      </c>
      <c r="N307" s="217"/>
      <c r="O307" s="218"/>
      <c r="P307" s="195"/>
      <c r="Q307" s="642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</row>
    <row r="308">
      <c r="A308" s="643"/>
      <c r="B308" s="644" t="s">
        <v>875</v>
      </c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5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</row>
    <row r="309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</row>
    <row r="310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</row>
    <row r="31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</row>
    <row r="312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</row>
    <row r="313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</row>
    <row r="314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</row>
    <row r="31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</row>
    <row r="316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</row>
    <row r="317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</row>
    <row r="318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</row>
    <row r="319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</row>
    <row r="320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</row>
    <row r="32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</row>
    <row r="322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</row>
    <row r="323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</row>
    <row r="324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</row>
    <row r="32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</row>
    <row r="326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</row>
    <row r="327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</row>
    <row r="328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</row>
    <row r="329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</row>
    <row r="330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</row>
    <row r="33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</row>
    <row r="333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</row>
    <row r="33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</row>
    <row r="336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</row>
    <row r="337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</row>
    <row r="338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</row>
    <row r="339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</row>
    <row r="340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</row>
    <row r="34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</row>
    <row r="342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</row>
    <row r="343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</row>
    <row r="34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</row>
    <row r="346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</row>
    <row r="347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</row>
    <row r="348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</row>
    <row r="349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</row>
    <row r="350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</row>
    <row r="352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</row>
    <row r="353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</row>
    <row r="354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</row>
    <row r="35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</row>
    <row r="356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</row>
    <row r="357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</row>
    <row r="358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</row>
    <row r="359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</row>
    <row r="360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</row>
    <row r="362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</row>
    <row r="363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</row>
    <row r="364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</row>
    <row r="366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</row>
    <row r="367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</row>
    <row r="369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</row>
    <row r="370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</row>
    <row r="37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</row>
    <row r="372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</row>
    <row r="373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</row>
    <row r="374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</row>
    <row r="37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</row>
    <row r="377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</row>
    <row r="378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</row>
    <row r="379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</row>
    <row r="380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</row>
    <row r="38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</row>
    <row r="382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</row>
    <row r="383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</row>
    <row r="384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</row>
    <row r="38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</row>
    <row r="386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</row>
    <row r="387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</row>
    <row r="388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</row>
    <row r="389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</row>
    <row r="390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</row>
    <row r="39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</row>
    <row r="392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</row>
    <row r="394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</row>
    <row r="39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</row>
    <row r="396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</row>
    <row r="398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</row>
    <row r="400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</row>
    <row r="40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</row>
    <row r="403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</row>
    <row r="404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</row>
    <row r="40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</row>
    <row r="406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</row>
    <row r="407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</row>
    <row r="409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</row>
    <row r="410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</row>
    <row r="41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</row>
    <row r="412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</row>
    <row r="413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</row>
    <row r="414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</row>
    <row r="41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</row>
    <row r="416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</row>
    <row r="417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</row>
    <row r="418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</row>
    <row r="419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</row>
    <row r="420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</row>
    <row r="42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</row>
    <row r="422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</row>
    <row r="423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</row>
    <row r="424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</row>
    <row r="97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</row>
    <row r="973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</row>
    <row r="974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</row>
    <row r="97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</row>
    <row r="976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</row>
    <row r="977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</row>
    <row r="978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</row>
    <row r="979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</row>
    <row r="980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</row>
    <row r="98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</row>
    <row r="982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</row>
    <row r="983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</row>
    <row r="984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</row>
    <row r="985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</row>
    <row r="986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</row>
    <row r="987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</row>
    <row r="988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</row>
    <row r="989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</row>
    <row r="990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</row>
    <row r="99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</row>
    <row r="992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</row>
    <row r="993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</row>
    <row r="994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</row>
    <row r="995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</row>
    <row r="996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  <c r="AD996" s="100"/>
    </row>
    <row r="997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  <c r="AD997" s="100"/>
    </row>
    <row r="998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</row>
    <row r="999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  <c r="AD999" s="100"/>
    </row>
    <row r="1000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</row>
    <row r="1001">
      <c r="A1001" s="100"/>
      <c r="B1001" s="100"/>
      <c r="C1001" s="100"/>
      <c r="D1001" s="100"/>
      <c r="E1001" s="100"/>
      <c r="F1001" s="100"/>
      <c r="G1001" s="100"/>
      <c r="H1001" s="100"/>
      <c r="I1001" s="100"/>
      <c r="J1001" s="100"/>
      <c r="K1001" s="100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100"/>
      <c r="V1001" s="100"/>
      <c r="W1001" s="100"/>
      <c r="X1001" s="100"/>
      <c r="Y1001" s="100"/>
      <c r="Z1001" s="100"/>
      <c r="AA1001" s="100"/>
      <c r="AB1001" s="100"/>
      <c r="AC1001" s="100"/>
      <c r="AD1001" s="100"/>
    </row>
    <row r="1002">
      <c r="A1002" s="100"/>
      <c r="B1002" s="100"/>
      <c r="C1002" s="100"/>
      <c r="D1002" s="100"/>
      <c r="E1002" s="100"/>
      <c r="F1002" s="100"/>
      <c r="G1002" s="100"/>
      <c r="H1002" s="100"/>
      <c r="I1002" s="100"/>
      <c r="J1002" s="100"/>
      <c r="K1002" s="100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100"/>
      <c r="V1002" s="100"/>
      <c r="W1002" s="100"/>
      <c r="X1002" s="100"/>
      <c r="Y1002" s="100"/>
      <c r="Z1002" s="100"/>
      <c r="AA1002" s="100"/>
      <c r="AB1002" s="100"/>
      <c r="AC1002" s="100"/>
      <c r="AD1002" s="100"/>
    </row>
    <row r="1003">
      <c r="A1003" s="100"/>
      <c r="B1003" s="100"/>
      <c r="C1003" s="100"/>
      <c r="D1003" s="100"/>
      <c r="E1003" s="100"/>
      <c r="F1003" s="100"/>
      <c r="G1003" s="100"/>
      <c r="H1003" s="100"/>
      <c r="I1003" s="100"/>
      <c r="J1003" s="100"/>
      <c r="K1003" s="100"/>
      <c r="L1003" s="100"/>
      <c r="M1003" s="100"/>
      <c r="N1003" s="100"/>
      <c r="O1003" s="100"/>
      <c r="P1003" s="100"/>
      <c r="Q1003" s="100"/>
      <c r="R1003" s="100"/>
      <c r="S1003" s="100"/>
      <c r="T1003" s="100"/>
      <c r="U1003" s="100"/>
      <c r="V1003" s="100"/>
      <c r="W1003" s="100"/>
      <c r="X1003" s="100"/>
      <c r="Y1003" s="100"/>
      <c r="Z1003" s="100"/>
      <c r="AA1003" s="100"/>
      <c r="AB1003" s="100"/>
      <c r="AC1003" s="100"/>
      <c r="AD1003" s="100"/>
    </row>
    <row r="1004">
      <c r="A1004" s="100"/>
      <c r="B1004" s="100"/>
      <c r="C1004" s="100"/>
      <c r="D1004" s="100"/>
      <c r="E1004" s="100"/>
      <c r="F1004" s="100"/>
      <c r="G1004" s="100"/>
      <c r="H1004" s="100"/>
      <c r="I1004" s="100"/>
      <c r="J1004" s="100"/>
      <c r="K1004" s="100"/>
      <c r="L1004" s="100"/>
      <c r="M1004" s="100"/>
      <c r="N1004" s="100"/>
      <c r="O1004" s="100"/>
      <c r="P1004" s="100"/>
      <c r="Q1004" s="100"/>
      <c r="R1004" s="100"/>
      <c r="S1004" s="100"/>
      <c r="T1004" s="100"/>
      <c r="U1004" s="100"/>
      <c r="V1004" s="100"/>
      <c r="W1004" s="100"/>
      <c r="X1004" s="100"/>
      <c r="Y1004" s="100"/>
      <c r="Z1004" s="100"/>
      <c r="AA1004" s="100"/>
      <c r="AB1004" s="100"/>
      <c r="AC1004" s="100"/>
      <c r="AD1004" s="100"/>
    </row>
    <row r="1005">
      <c r="A1005" s="100"/>
      <c r="B1005" s="100"/>
      <c r="C1005" s="100"/>
      <c r="D1005" s="100"/>
      <c r="E1005" s="100"/>
      <c r="F1005" s="100"/>
      <c r="G1005" s="100"/>
      <c r="H1005" s="100"/>
      <c r="I1005" s="100"/>
      <c r="J1005" s="100"/>
      <c r="K1005" s="100"/>
      <c r="L1005" s="100"/>
      <c r="M1005" s="100"/>
      <c r="N1005" s="100"/>
      <c r="O1005" s="100"/>
      <c r="P1005" s="100"/>
      <c r="Q1005" s="100"/>
      <c r="R1005" s="100"/>
      <c r="S1005" s="100"/>
      <c r="T1005" s="100"/>
      <c r="U1005" s="100"/>
      <c r="V1005" s="100"/>
      <c r="W1005" s="100"/>
      <c r="X1005" s="100"/>
      <c r="Y1005" s="100"/>
      <c r="Z1005" s="100"/>
      <c r="AA1005" s="100"/>
      <c r="AB1005" s="100"/>
      <c r="AC1005" s="100"/>
      <c r="AD1005" s="100"/>
    </row>
    <row r="1006">
      <c r="A1006" s="100"/>
      <c r="B1006" s="100"/>
      <c r="C1006" s="100"/>
      <c r="D1006" s="100"/>
      <c r="E1006" s="100"/>
      <c r="F1006" s="100"/>
      <c r="G1006" s="100"/>
      <c r="H1006" s="100"/>
      <c r="I1006" s="100"/>
      <c r="J1006" s="100"/>
      <c r="K1006" s="100"/>
      <c r="L1006" s="100"/>
      <c r="M1006" s="100"/>
      <c r="N1006" s="100"/>
      <c r="O1006" s="100"/>
      <c r="P1006" s="100"/>
      <c r="Q1006" s="100"/>
      <c r="R1006" s="100"/>
      <c r="S1006" s="100"/>
      <c r="T1006" s="100"/>
      <c r="U1006" s="100"/>
      <c r="V1006" s="100"/>
      <c r="W1006" s="100"/>
      <c r="X1006" s="100"/>
      <c r="Y1006" s="100"/>
      <c r="Z1006" s="100"/>
      <c r="AA1006" s="100"/>
      <c r="AB1006" s="100"/>
      <c r="AC1006" s="100"/>
      <c r="AD1006" s="100"/>
    </row>
    <row r="1007">
      <c r="A1007" s="100"/>
      <c r="B1007" s="100"/>
      <c r="C1007" s="100"/>
      <c r="D1007" s="100"/>
      <c r="E1007" s="100"/>
      <c r="F1007" s="100"/>
      <c r="G1007" s="100"/>
      <c r="H1007" s="100"/>
      <c r="I1007" s="100"/>
      <c r="J1007" s="100"/>
      <c r="K1007" s="100"/>
      <c r="L1007" s="100"/>
      <c r="M1007" s="100"/>
      <c r="N1007" s="100"/>
      <c r="O1007" s="100"/>
      <c r="P1007" s="100"/>
      <c r="Q1007" s="100"/>
      <c r="R1007" s="100"/>
      <c r="S1007" s="100"/>
      <c r="T1007" s="100"/>
      <c r="U1007" s="100"/>
      <c r="V1007" s="100"/>
      <c r="W1007" s="100"/>
      <c r="X1007" s="100"/>
      <c r="Y1007" s="100"/>
      <c r="Z1007" s="100"/>
      <c r="AA1007" s="100"/>
      <c r="AB1007" s="100"/>
      <c r="AC1007" s="100"/>
      <c r="AD1007" s="100"/>
    </row>
    <row r="1008">
      <c r="A1008" s="100"/>
      <c r="B1008" s="100"/>
      <c r="C1008" s="100"/>
      <c r="D1008" s="100"/>
      <c r="E1008" s="100"/>
      <c r="F1008" s="100"/>
      <c r="G1008" s="100"/>
      <c r="H1008" s="100"/>
      <c r="I1008" s="100"/>
      <c r="J1008" s="100"/>
      <c r="K1008" s="100"/>
      <c r="L1008" s="100"/>
      <c r="M1008" s="100"/>
      <c r="N1008" s="100"/>
      <c r="O1008" s="100"/>
      <c r="P1008" s="100"/>
      <c r="Q1008" s="100"/>
      <c r="R1008" s="100"/>
      <c r="S1008" s="100"/>
      <c r="T1008" s="100"/>
      <c r="U1008" s="100"/>
      <c r="V1008" s="100"/>
      <c r="W1008" s="100"/>
      <c r="X1008" s="100"/>
      <c r="Y1008" s="100"/>
      <c r="Z1008" s="100"/>
      <c r="AA1008" s="100"/>
      <c r="AB1008" s="100"/>
      <c r="AC1008" s="100"/>
      <c r="AD1008" s="100"/>
    </row>
    <row r="1009">
      <c r="A1009" s="100"/>
      <c r="B1009" s="100"/>
      <c r="C1009" s="100"/>
      <c r="D1009" s="100"/>
      <c r="E1009" s="100"/>
      <c r="F1009" s="100"/>
      <c r="G1009" s="100"/>
      <c r="H1009" s="100"/>
      <c r="I1009" s="100"/>
      <c r="J1009" s="100"/>
      <c r="K1009" s="100"/>
      <c r="L1009" s="100"/>
      <c r="M1009" s="100"/>
      <c r="N1009" s="100"/>
      <c r="O1009" s="100"/>
      <c r="P1009" s="100"/>
      <c r="Q1009" s="100"/>
      <c r="R1009" s="100"/>
      <c r="S1009" s="100"/>
      <c r="T1009" s="100"/>
      <c r="U1009" s="100"/>
      <c r="V1009" s="100"/>
      <c r="W1009" s="100"/>
      <c r="X1009" s="100"/>
      <c r="Y1009" s="100"/>
      <c r="Z1009" s="100"/>
      <c r="AA1009" s="100"/>
      <c r="AB1009" s="100"/>
      <c r="AC1009" s="100"/>
      <c r="AD1009" s="100"/>
    </row>
    <row r="1010">
      <c r="A1010" s="100"/>
      <c r="B1010" s="100"/>
      <c r="C1010" s="100"/>
      <c r="D1010" s="100"/>
      <c r="E1010" s="100"/>
      <c r="F1010" s="100"/>
      <c r="G1010" s="100"/>
      <c r="H1010" s="100"/>
      <c r="I1010" s="100"/>
      <c r="J1010" s="100"/>
      <c r="K1010" s="100"/>
      <c r="L1010" s="100"/>
      <c r="M1010" s="100"/>
      <c r="N1010" s="100"/>
      <c r="O1010" s="100"/>
      <c r="P1010" s="100"/>
      <c r="Q1010" s="100"/>
      <c r="R1010" s="100"/>
      <c r="S1010" s="100"/>
      <c r="T1010" s="100"/>
      <c r="U1010" s="100"/>
      <c r="V1010" s="100"/>
      <c r="W1010" s="100"/>
      <c r="X1010" s="100"/>
      <c r="Y1010" s="100"/>
      <c r="Z1010" s="100"/>
      <c r="AA1010" s="100"/>
      <c r="AB1010" s="100"/>
      <c r="AC1010" s="100"/>
      <c r="AD1010" s="100"/>
    </row>
    <row r="1011">
      <c r="A1011" s="100"/>
      <c r="B1011" s="100"/>
      <c r="C1011" s="100"/>
      <c r="D1011" s="100"/>
      <c r="E1011" s="100"/>
      <c r="F1011" s="100"/>
      <c r="G1011" s="100"/>
      <c r="H1011" s="100"/>
      <c r="I1011" s="100"/>
      <c r="J1011" s="100"/>
      <c r="K1011" s="100"/>
      <c r="L1011" s="100"/>
      <c r="M1011" s="100"/>
      <c r="N1011" s="100"/>
      <c r="O1011" s="100"/>
      <c r="P1011" s="100"/>
      <c r="Q1011" s="100"/>
      <c r="R1011" s="100"/>
      <c r="S1011" s="100"/>
      <c r="T1011" s="100"/>
      <c r="U1011" s="100"/>
      <c r="V1011" s="100"/>
      <c r="W1011" s="100"/>
      <c r="X1011" s="100"/>
      <c r="Y1011" s="100"/>
      <c r="Z1011" s="100"/>
      <c r="AA1011" s="100"/>
      <c r="AB1011" s="100"/>
      <c r="AC1011" s="100"/>
      <c r="AD1011" s="100"/>
    </row>
    <row r="1012">
      <c r="A1012" s="100"/>
      <c r="B1012" s="100"/>
      <c r="C1012" s="100"/>
      <c r="D1012" s="100"/>
      <c r="E1012" s="100"/>
      <c r="F1012" s="100"/>
      <c r="G1012" s="100"/>
      <c r="H1012" s="100"/>
      <c r="I1012" s="100"/>
      <c r="J1012" s="100"/>
      <c r="K1012" s="100"/>
      <c r="L1012" s="100"/>
      <c r="M1012" s="100"/>
      <c r="N1012" s="100"/>
      <c r="O1012" s="100"/>
      <c r="P1012" s="100"/>
      <c r="Q1012" s="100"/>
      <c r="R1012" s="100"/>
      <c r="S1012" s="100"/>
      <c r="T1012" s="100"/>
      <c r="U1012" s="100"/>
      <c r="V1012" s="100"/>
      <c r="W1012" s="100"/>
      <c r="X1012" s="100"/>
      <c r="Y1012" s="100"/>
      <c r="Z1012" s="100"/>
      <c r="AA1012" s="100"/>
      <c r="AB1012" s="100"/>
      <c r="AC1012" s="100"/>
      <c r="AD1012" s="100"/>
    </row>
    <row r="1013">
      <c r="A1013" s="100"/>
      <c r="B1013" s="100"/>
      <c r="C1013" s="100"/>
      <c r="D1013" s="100"/>
      <c r="E1013" s="100"/>
      <c r="F1013" s="100"/>
      <c r="G1013" s="100"/>
      <c r="H1013" s="100"/>
      <c r="I1013" s="100"/>
      <c r="J1013" s="100"/>
      <c r="K1013" s="100"/>
      <c r="L1013" s="100"/>
      <c r="M1013" s="100"/>
      <c r="N1013" s="100"/>
      <c r="O1013" s="100"/>
      <c r="P1013" s="100"/>
      <c r="Q1013" s="100"/>
      <c r="R1013" s="100"/>
      <c r="S1013" s="100"/>
      <c r="T1013" s="100"/>
      <c r="U1013" s="100"/>
      <c r="V1013" s="100"/>
      <c r="W1013" s="100"/>
      <c r="X1013" s="100"/>
      <c r="Y1013" s="100"/>
      <c r="Z1013" s="100"/>
      <c r="AA1013" s="100"/>
      <c r="AB1013" s="100"/>
      <c r="AC1013" s="100"/>
      <c r="AD1013" s="100"/>
    </row>
    <row r="1014">
      <c r="A1014" s="100"/>
      <c r="B1014" s="100"/>
      <c r="C1014" s="100"/>
      <c r="D1014" s="100"/>
      <c r="E1014" s="100"/>
      <c r="F1014" s="100"/>
      <c r="G1014" s="100"/>
      <c r="H1014" s="100"/>
      <c r="I1014" s="100"/>
      <c r="J1014" s="100"/>
      <c r="K1014" s="100"/>
      <c r="L1014" s="100"/>
      <c r="M1014" s="100"/>
      <c r="N1014" s="100"/>
      <c r="O1014" s="100"/>
      <c r="P1014" s="100"/>
      <c r="Q1014" s="100"/>
      <c r="R1014" s="100"/>
      <c r="S1014" s="100"/>
      <c r="T1014" s="100"/>
      <c r="U1014" s="100"/>
      <c r="V1014" s="100"/>
      <c r="W1014" s="100"/>
      <c r="X1014" s="100"/>
      <c r="Y1014" s="100"/>
      <c r="Z1014" s="100"/>
      <c r="AA1014" s="100"/>
      <c r="AB1014" s="100"/>
      <c r="AC1014" s="100"/>
      <c r="AD1014" s="100"/>
    </row>
    <row r="1015">
      <c r="A1015" s="100"/>
      <c r="B1015" s="100"/>
      <c r="C1015" s="100"/>
      <c r="D1015" s="100"/>
      <c r="E1015" s="100"/>
      <c r="F1015" s="100"/>
      <c r="G1015" s="100"/>
      <c r="H1015" s="100"/>
      <c r="I1015" s="100"/>
      <c r="J1015" s="100"/>
      <c r="K1015" s="100"/>
      <c r="L1015" s="100"/>
      <c r="M1015" s="100"/>
      <c r="N1015" s="100"/>
      <c r="O1015" s="100"/>
      <c r="P1015" s="100"/>
      <c r="Q1015" s="100"/>
      <c r="R1015" s="100"/>
      <c r="S1015" s="100"/>
      <c r="T1015" s="100"/>
      <c r="U1015" s="100"/>
      <c r="V1015" s="100"/>
      <c r="W1015" s="100"/>
      <c r="X1015" s="100"/>
      <c r="Y1015" s="100"/>
      <c r="Z1015" s="100"/>
      <c r="AA1015" s="100"/>
      <c r="AB1015" s="100"/>
      <c r="AC1015" s="100"/>
      <c r="AD1015" s="100"/>
    </row>
    <row r="1016">
      <c r="A1016" s="100"/>
      <c r="B1016" s="100"/>
      <c r="C1016" s="100"/>
      <c r="D1016" s="100"/>
      <c r="E1016" s="100"/>
      <c r="F1016" s="100"/>
      <c r="G1016" s="100"/>
      <c r="H1016" s="100"/>
      <c r="I1016" s="100"/>
      <c r="J1016" s="100"/>
      <c r="K1016" s="100"/>
      <c r="L1016" s="100"/>
      <c r="M1016" s="100"/>
      <c r="N1016" s="100"/>
      <c r="O1016" s="100"/>
      <c r="P1016" s="100"/>
      <c r="Q1016" s="100"/>
      <c r="R1016" s="100"/>
      <c r="S1016" s="100"/>
      <c r="T1016" s="100"/>
      <c r="U1016" s="100"/>
      <c r="V1016" s="100"/>
      <c r="W1016" s="100"/>
      <c r="X1016" s="100"/>
      <c r="Y1016" s="100"/>
      <c r="Z1016" s="100"/>
      <c r="AA1016" s="100"/>
      <c r="AB1016" s="100"/>
      <c r="AC1016" s="100"/>
      <c r="AD1016" s="100"/>
    </row>
    <row r="1017">
      <c r="A1017" s="100"/>
      <c r="B1017" s="100"/>
      <c r="C1017" s="100"/>
      <c r="D1017" s="100"/>
      <c r="E1017" s="100"/>
      <c r="F1017" s="100"/>
      <c r="G1017" s="100"/>
      <c r="H1017" s="100"/>
      <c r="I1017" s="100"/>
      <c r="J1017" s="100"/>
      <c r="K1017" s="100"/>
      <c r="L1017" s="100"/>
      <c r="M1017" s="100"/>
      <c r="N1017" s="100"/>
      <c r="O1017" s="100"/>
      <c r="P1017" s="100"/>
      <c r="Q1017" s="100"/>
      <c r="R1017" s="100"/>
      <c r="S1017" s="100"/>
      <c r="T1017" s="100"/>
      <c r="U1017" s="100"/>
      <c r="V1017" s="100"/>
      <c r="W1017" s="100"/>
      <c r="X1017" s="100"/>
      <c r="Y1017" s="100"/>
      <c r="Z1017" s="100"/>
      <c r="AA1017" s="100"/>
      <c r="AB1017" s="100"/>
      <c r="AC1017" s="100"/>
      <c r="AD1017" s="100"/>
    </row>
    <row r="1018">
      <c r="A1018" s="100"/>
      <c r="B1018" s="100"/>
      <c r="C1018" s="100"/>
      <c r="D1018" s="100"/>
      <c r="E1018" s="100"/>
      <c r="F1018" s="100"/>
      <c r="G1018" s="100"/>
      <c r="H1018" s="100"/>
      <c r="I1018" s="100"/>
      <c r="J1018" s="100"/>
      <c r="K1018" s="100"/>
      <c r="L1018" s="100"/>
      <c r="M1018" s="100"/>
      <c r="N1018" s="100"/>
      <c r="O1018" s="100"/>
      <c r="P1018" s="100"/>
      <c r="Q1018" s="100"/>
      <c r="R1018" s="100"/>
      <c r="S1018" s="100"/>
      <c r="T1018" s="100"/>
      <c r="U1018" s="100"/>
      <c r="V1018" s="100"/>
      <c r="W1018" s="100"/>
      <c r="X1018" s="100"/>
      <c r="Y1018" s="100"/>
      <c r="Z1018" s="100"/>
      <c r="AA1018" s="100"/>
      <c r="AB1018" s="100"/>
      <c r="AC1018" s="100"/>
      <c r="AD1018" s="100"/>
    </row>
    <row r="1019">
      <c r="A1019" s="100"/>
      <c r="B1019" s="100"/>
      <c r="C1019" s="100"/>
      <c r="D1019" s="100"/>
      <c r="E1019" s="100"/>
      <c r="F1019" s="100"/>
      <c r="G1019" s="100"/>
      <c r="H1019" s="100"/>
      <c r="I1019" s="100"/>
      <c r="J1019" s="100"/>
      <c r="K1019" s="100"/>
      <c r="L1019" s="100"/>
      <c r="M1019" s="100"/>
      <c r="N1019" s="100"/>
      <c r="O1019" s="100"/>
      <c r="P1019" s="100"/>
      <c r="Q1019" s="100"/>
      <c r="R1019" s="100"/>
      <c r="S1019" s="100"/>
      <c r="T1019" s="100"/>
      <c r="U1019" s="100"/>
      <c r="V1019" s="100"/>
      <c r="W1019" s="100"/>
      <c r="X1019" s="100"/>
      <c r="Y1019" s="100"/>
      <c r="Z1019" s="100"/>
      <c r="AA1019" s="100"/>
      <c r="AB1019" s="100"/>
      <c r="AC1019" s="100"/>
      <c r="AD1019" s="100"/>
    </row>
    <row r="1020">
      <c r="A1020" s="100"/>
      <c r="B1020" s="100"/>
      <c r="C1020" s="100"/>
      <c r="D1020" s="100"/>
      <c r="E1020" s="100"/>
      <c r="F1020" s="100"/>
      <c r="G1020" s="100"/>
      <c r="H1020" s="100"/>
      <c r="I1020" s="100"/>
      <c r="J1020" s="100"/>
      <c r="K1020" s="100"/>
      <c r="L1020" s="100"/>
      <c r="M1020" s="100"/>
      <c r="N1020" s="100"/>
      <c r="O1020" s="100"/>
      <c r="P1020" s="100"/>
      <c r="Q1020" s="100"/>
      <c r="R1020" s="100"/>
      <c r="S1020" s="100"/>
      <c r="T1020" s="100"/>
      <c r="U1020" s="100"/>
      <c r="V1020" s="100"/>
      <c r="W1020" s="100"/>
      <c r="X1020" s="100"/>
      <c r="Y1020" s="100"/>
      <c r="Z1020" s="100"/>
      <c r="AA1020" s="100"/>
      <c r="AB1020" s="100"/>
      <c r="AC1020" s="100"/>
      <c r="AD1020" s="100"/>
    </row>
    <row r="1021">
      <c r="A1021" s="100"/>
      <c r="B1021" s="100"/>
      <c r="C1021" s="100"/>
      <c r="D1021" s="100"/>
      <c r="E1021" s="100"/>
      <c r="F1021" s="100"/>
      <c r="G1021" s="100"/>
      <c r="H1021" s="100"/>
      <c r="I1021" s="100"/>
      <c r="J1021" s="100"/>
      <c r="K1021" s="100"/>
      <c r="L1021" s="100"/>
      <c r="M1021" s="100"/>
      <c r="N1021" s="100"/>
      <c r="O1021" s="100"/>
      <c r="P1021" s="100"/>
      <c r="Q1021" s="100"/>
      <c r="R1021" s="100"/>
      <c r="S1021" s="100"/>
      <c r="T1021" s="100"/>
      <c r="U1021" s="100"/>
      <c r="V1021" s="100"/>
      <c r="W1021" s="100"/>
      <c r="X1021" s="100"/>
      <c r="Y1021" s="100"/>
      <c r="Z1021" s="100"/>
      <c r="AA1021" s="100"/>
      <c r="AB1021" s="100"/>
      <c r="AC1021" s="100"/>
      <c r="AD1021" s="100"/>
    </row>
    <row r="1022">
      <c r="A1022" s="100"/>
      <c r="B1022" s="100"/>
      <c r="C1022" s="100"/>
      <c r="D1022" s="100"/>
      <c r="E1022" s="100"/>
      <c r="F1022" s="100"/>
      <c r="G1022" s="100"/>
      <c r="H1022" s="100"/>
      <c r="I1022" s="100"/>
      <c r="J1022" s="100"/>
      <c r="K1022" s="100"/>
      <c r="L1022" s="100"/>
      <c r="M1022" s="100"/>
      <c r="N1022" s="100"/>
      <c r="O1022" s="100"/>
      <c r="P1022" s="100"/>
      <c r="Q1022" s="100"/>
      <c r="R1022" s="100"/>
      <c r="S1022" s="100"/>
      <c r="T1022" s="100"/>
      <c r="U1022" s="100"/>
      <c r="V1022" s="100"/>
      <c r="W1022" s="100"/>
      <c r="X1022" s="100"/>
      <c r="Y1022" s="100"/>
      <c r="Z1022" s="100"/>
      <c r="AA1022" s="100"/>
      <c r="AB1022" s="100"/>
      <c r="AC1022" s="100"/>
      <c r="AD1022" s="100"/>
    </row>
    <row r="1023">
      <c r="A1023" s="100"/>
      <c r="B1023" s="100"/>
      <c r="C1023" s="100"/>
      <c r="D1023" s="100"/>
      <c r="E1023" s="100"/>
      <c r="F1023" s="100"/>
      <c r="G1023" s="100"/>
      <c r="H1023" s="100"/>
      <c r="I1023" s="100"/>
      <c r="J1023" s="100"/>
      <c r="K1023" s="100"/>
      <c r="L1023" s="100"/>
      <c r="M1023" s="100"/>
      <c r="N1023" s="100"/>
      <c r="O1023" s="100"/>
      <c r="P1023" s="100"/>
      <c r="Q1023" s="100"/>
      <c r="R1023" s="100"/>
      <c r="S1023" s="100"/>
      <c r="T1023" s="100"/>
      <c r="U1023" s="100"/>
      <c r="V1023" s="100"/>
      <c r="W1023" s="100"/>
      <c r="X1023" s="100"/>
      <c r="Y1023" s="100"/>
      <c r="Z1023" s="100"/>
      <c r="AA1023" s="100"/>
      <c r="AB1023" s="100"/>
      <c r="AC1023" s="100"/>
      <c r="AD1023" s="100"/>
    </row>
    <row r="1024">
      <c r="A1024" s="100"/>
      <c r="B1024" s="100"/>
      <c r="C1024" s="100"/>
      <c r="D1024" s="100"/>
      <c r="E1024" s="100"/>
      <c r="F1024" s="100"/>
      <c r="G1024" s="100"/>
      <c r="H1024" s="100"/>
      <c r="I1024" s="100"/>
      <c r="J1024" s="100"/>
      <c r="K1024" s="100"/>
      <c r="L1024" s="100"/>
      <c r="M1024" s="100"/>
      <c r="N1024" s="100"/>
      <c r="O1024" s="100"/>
      <c r="P1024" s="100"/>
      <c r="Q1024" s="100"/>
      <c r="R1024" s="100"/>
      <c r="S1024" s="100"/>
      <c r="T1024" s="100"/>
      <c r="U1024" s="100"/>
      <c r="V1024" s="100"/>
      <c r="W1024" s="100"/>
      <c r="X1024" s="100"/>
      <c r="Y1024" s="100"/>
      <c r="Z1024" s="100"/>
      <c r="AA1024" s="100"/>
      <c r="AB1024" s="100"/>
      <c r="AC1024" s="100"/>
      <c r="AD1024" s="100"/>
    </row>
    <row r="1025">
      <c r="A1025" s="100"/>
      <c r="B1025" s="100"/>
      <c r="C1025" s="100"/>
      <c r="D1025" s="100"/>
      <c r="E1025" s="100"/>
      <c r="F1025" s="100"/>
      <c r="G1025" s="100"/>
      <c r="H1025" s="100"/>
      <c r="I1025" s="100"/>
      <c r="J1025" s="100"/>
      <c r="K1025" s="100"/>
      <c r="L1025" s="100"/>
      <c r="M1025" s="100"/>
      <c r="N1025" s="100"/>
      <c r="O1025" s="100"/>
      <c r="P1025" s="100"/>
      <c r="Q1025" s="100"/>
      <c r="R1025" s="100"/>
      <c r="S1025" s="100"/>
      <c r="T1025" s="100"/>
      <c r="U1025" s="100"/>
      <c r="V1025" s="100"/>
      <c r="W1025" s="100"/>
      <c r="X1025" s="100"/>
      <c r="Y1025" s="100"/>
      <c r="Z1025" s="100"/>
      <c r="AA1025" s="100"/>
      <c r="AB1025" s="100"/>
      <c r="AC1025" s="100"/>
      <c r="AD1025" s="100"/>
    </row>
    <row r="1026">
      <c r="A1026" s="100"/>
      <c r="B1026" s="100"/>
      <c r="C1026" s="100"/>
      <c r="D1026" s="100"/>
      <c r="E1026" s="100"/>
      <c r="F1026" s="100"/>
      <c r="G1026" s="100"/>
      <c r="H1026" s="100"/>
      <c r="I1026" s="100"/>
      <c r="J1026" s="100"/>
      <c r="K1026" s="100"/>
      <c r="L1026" s="100"/>
      <c r="M1026" s="100"/>
      <c r="N1026" s="100"/>
      <c r="O1026" s="100"/>
      <c r="P1026" s="100"/>
      <c r="Q1026" s="100"/>
      <c r="R1026" s="100"/>
      <c r="S1026" s="100"/>
      <c r="T1026" s="100"/>
      <c r="U1026" s="100"/>
      <c r="V1026" s="100"/>
      <c r="W1026" s="100"/>
      <c r="X1026" s="100"/>
      <c r="Y1026" s="100"/>
      <c r="Z1026" s="100"/>
      <c r="AA1026" s="100"/>
      <c r="AB1026" s="100"/>
      <c r="AC1026" s="100"/>
      <c r="AD1026" s="100"/>
    </row>
    <row r="1027">
      <c r="A1027" s="100"/>
      <c r="B1027" s="100"/>
      <c r="C1027" s="100"/>
      <c r="D1027" s="100"/>
      <c r="E1027" s="100"/>
      <c r="F1027" s="100"/>
      <c r="G1027" s="100"/>
      <c r="H1027" s="100"/>
      <c r="I1027" s="100"/>
      <c r="J1027" s="100"/>
      <c r="K1027" s="100"/>
      <c r="L1027" s="100"/>
      <c r="M1027" s="100"/>
      <c r="N1027" s="100"/>
      <c r="O1027" s="100"/>
      <c r="P1027" s="100"/>
      <c r="Q1027" s="100"/>
      <c r="R1027" s="100"/>
      <c r="S1027" s="100"/>
      <c r="T1027" s="100"/>
      <c r="U1027" s="100"/>
      <c r="V1027" s="100"/>
      <c r="W1027" s="100"/>
      <c r="X1027" s="100"/>
      <c r="Y1027" s="100"/>
      <c r="Z1027" s="100"/>
      <c r="AA1027" s="100"/>
      <c r="AB1027" s="100"/>
      <c r="AC1027" s="100"/>
      <c r="AD1027" s="100"/>
    </row>
    <row r="1028">
      <c r="A1028" s="100"/>
      <c r="B1028" s="100"/>
      <c r="C1028" s="100"/>
      <c r="D1028" s="100"/>
      <c r="E1028" s="100"/>
      <c r="F1028" s="100"/>
      <c r="G1028" s="100"/>
      <c r="H1028" s="100"/>
      <c r="I1028" s="100"/>
      <c r="J1028" s="100"/>
      <c r="K1028" s="100"/>
      <c r="L1028" s="100"/>
      <c r="M1028" s="100"/>
      <c r="N1028" s="100"/>
      <c r="O1028" s="100"/>
      <c r="P1028" s="100"/>
      <c r="Q1028" s="100"/>
      <c r="R1028" s="100"/>
      <c r="S1028" s="100"/>
      <c r="T1028" s="100"/>
      <c r="U1028" s="100"/>
      <c r="V1028" s="100"/>
      <c r="W1028" s="100"/>
      <c r="X1028" s="100"/>
      <c r="Y1028" s="100"/>
      <c r="Z1028" s="100"/>
      <c r="AA1028" s="100"/>
      <c r="AB1028" s="100"/>
      <c r="AC1028" s="100"/>
      <c r="AD1028" s="100"/>
    </row>
    <row r="1029">
      <c r="A1029" s="100"/>
      <c r="B1029" s="100"/>
      <c r="C1029" s="100"/>
      <c r="D1029" s="100"/>
      <c r="E1029" s="100"/>
      <c r="F1029" s="100"/>
      <c r="G1029" s="100"/>
      <c r="H1029" s="100"/>
      <c r="I1029" s="100"/>
      <c r="J1029" s="100"/>
      <c r="K1029" s="100"/>
      <c r="L1029" s="100"/>
      <c r="M1029" s="100"/>
      <c r="N1029" s="100"/>
      <c r="O1029" s="100"/>
      <c r="P1029" s="100"/>
      <c r="Q1029" s="100"/>
      <c r="R1029" s="100"/>
      <c r="S1029" s="100"/>
      <c r="T1029" s="100"/>
      <c r="U1029" s="100"/>
      <c r="V1029" s="100"/>
      <c r="W1029" s="100"/>
      <c r="X1029" s="100"/>
      <c r="Y1029" s="100"/>
      <c r="Z1029" s="100"/>
      <c r="AA1029" s="100"/>
      <c r="AB1029" s="100"/>
      <c r="AC1029" s="100"/>
      <c r="AD1029" s="100"/>
    </row>
    <row r="1030">
      <c r="A1030" s="100"/>
      <c r="B1030" s="100"/>
      <c r="C1030" s="100"/>
      <c r="D1030" s="100"/>
      <c r="E1030" s="100"/>
      <c r="F1030" s="100"/>
      <c r="G1030" s="100"/>
      <c r="H1030" s="100"/>
      <c r="I1030" s="100"/>
      <c r="J1030" s="100"/>
      <c r="K1030" s="100"/>
      <c r="L1030" s="100"/>
      <c r="M1030" s="100"/>
      <c r="N1030" s="100"/>
      <c r="O1030" s="100"/>
      <c r="P1030" s="100"/>
      <c r="Q1030" s="100"/>
      <c r="R1030" s="100"/>
      <c r="S1030" s="100"/>
      <c r="T1030" s="100"/>
      <c r="U1030" s="100"/>
      <c r="V1030" s="100"/>
      <c r="W1030" s="100"/>
      <c r="X1030" s="100"/>
      <c r="Y1030" s="100"/>
      <c r="Z1030" s="100"/>
      <c r="AA1030" s="100"/>
      <c r="AB1030" s="100"/>
      <c r="AC1030" s="100"/>
      <c r="AD1030" s="100"/>
    </row>
    <row r="1031">
      <c r="A1031" s="100"/>
      <c r="B1031" s="100"/>
      <c r="C1031" s="100"/>
      <c r="D1031" s="100"/>
      <c r="E1031" s="100"/>
      <c r="F1031" s="100"/>
      <c r="G1031" s="100"/>
      <c r="H1031" s="100"/>
      <c r="I1031" s="100"/>
      <c r="J1031" s="100"/>
      <c r="K1031" s="100"/>
      <c r="L1031" s="100"/>
      <c r="M1031" s="100"/>
      <c r="N1031" s="100"/>
      <c r="O1031" s="100"/>
      <c r="P1031" s="100"/>
      <c r="Q1031" s="100"/>
      <c r="R1031" s="100"/>
      <c r="S1031" s="100"/>
      <c r="T1031" s="100"/>
      <c r="U1031" s="100"/>
      <c r="V1031" s="100"/>
      <c r="W1031" s="100"/>
      <c r="X1031" s="100"/>
      <c r="Y1031" s="100"/>
      <c r="Z1031" s="100"/>
      <c r="AA1031" s="100"/>
      <c r="AB1031" s="100"/>
      <c r="AC1031" s="100"/>
      <c r="AD1031" s="100"/>
    </row>
    <row r="1032">
      <c r="A1032" s="100"/>
      <c r="B1032" s="100"/>
      <c r="C1032" s="100"/>
      <c r="D1032" s="100"/>
      <c r="E1032" s="100"/>
      <c r="F1032" s="100"/>
      <c r="G1032" s="100"/>
      <c r="H1032" s="100"/>
      <c r="I1032" s="100"/>
      <c r="J1032" s="100"/>
      <c r="K1032" s="100"/>
      <c r="L1032" s="100"/>
      <c r="M1032" s="100"/>
      <c r="N1032" s="100"/>
      <c r="O1032" s="100"/>
      <c r="P1032" s="100"/>
      <c r="Q1032" s="100"/>
      <c r="R1032" s="100"/>
      <c r="S1032" s="100"/>
      <c r="T1032" s="100"/>
      <c r="U1032" s="100"/>
      <c r="V1032" s="100"/>
      <c r="W1032" s="100"/>
      <c r="X1032" s="100"/>
      <c r="Y1032" s="100"/>
      <c r="Z1032" s="100"/>
      <c r="AA1032" s="100"/>
      <c r="AB1032" s="100"/>
      <c r="AC1032" s="100"/>
      <c r="AD1032" s="100"/>
    </row>
    <row r="1033">
      <c r="A1033" s="100"/>
      <c r="B1033" s="100"/>
      <c r="C1033" s="100"/>
      <c r="D1033" s="100"/>
      <c r="E1033" s="100"/>
      <c r="F1033" s="100"/>
      <c r="G1033" s="100"/>
      <c r="H1033" s="100"/>
      <c r="I1033" s="100"/>
      <c r="J1033" s="100"/>
      <c r="K1033" s="100"/>
      <c r="L1033" s="100"/>
      <c r="M1033" s="100"/>
      <c r="N1033" s="100"/>
      <c r="O1033" s="100"/>
      <c r="P1033" s="100"/>
      <c r="Q1033" s="100"/>
      <c r="R1033" s="100"/>
      <c r="S1033" s="100"/>
      <c r="T1033" s="100"/>
      <c r="U1033" s="100"/>
      <c r="V1033" s="100"/>
      <c r="W1033" s="100"/>
      <c r="X1033" s="100"/>
      <c r="Y1033" s="100"/>
      <c r="Z1033" s="100"/>
      <c r="AA1033" s="100"/>
      <c r="AB1033" s="100"/>
      <c r="AC1033" s="100"/>
      <c r="AD1033" s="100"/>
    </row>
    <row r="1034">
      <c r="A1034" s="100"/>
      <c r="B1034" s="100"/>
      <c r="C1034" s="100"/>
      <c r="D1034" s="100"/>
      <c r="E1034" s="100"/>
      <c r="F1034" s="100"/>
      <c r="G1034" s="100"/>
      <c r="H1034" s="100"/>
      <c r="I1034" s="100"/>
      <c r="J1034" s="100"/>
      <c r="K1034" s="100"/>
      <c r="L1034" s="100"/>
      <c r="M1034" s="100"/>
      <c r="N1034" s="100"/>
      <c r="O1034" s="100"/>
      <c r="P1034" s="100"/>
      <c r="Q1034" s="100"/>
      <c r="R1034" s="100"/>
      <c r="S1034" s="100"/>
      <c r="T1034" s="100"/>
      <c r="U1034" s="100"/>
      <c r="V1034" s="100"/>
      <c r="W1034" s="100"/>
      <c r="X1034" s="100"/>
      <c r="Y1034" s="100"/>
      <c r="Z1034" s="100"/>
      <c r="AA1034" s="100"/>
      <c r="AB1034" s="100"/>
      <c r="AC1034" s="100"/>
      <c r="AD1034" s="100"/>
    </row>
    <row r="1035">
      <c r="A1035" s="100"/>
      <c r="B1035" s="100"/>
      <c r="C1035" s="100"/>
      <c r="D1035" s="100"/>
      <c r="E1035" s="100"/>
      <c r="F1035" s="100"/>
      <c r="G1035" s="100"/>
      <c r="H1035" s="100"/>
      <c r="I1035" s="100"/>
      <c r="J1035" s="100"/>
      <c r="K1035" s="100"/>
      <c r="L1035" s="100"/>
      <c r="M1035" s="100"/>
      <c r="N1035" s="100"/>
      <c r="O1035" s="100"/>
      <c r="P1035" s="100"/>
      <c r="Q1035" s="100"/>
      <c r="R1035" s="100"/>
      <c r="S1035" s="100"/>
      <c r="T1035" s="100"/>
      <c r="U1035" s="100"/>
      <c r="V1035" s="100"/>
      <c r="W1035" s="100"/>
      <c r="X1035" s="100"/>
      <c r="Y1035" s="100"/>
      <c r="Z1035" s="100"/>
      <c r="AA1035" s="100"/>
      <c r="AB1035" s="100"/>
      <c r="AC1035" s="100"/>
      <c r="AD1035" s="100"/>
    </row>
    <row r="1036">
      <c r="A1036" s="100"/>
      <c r="B1036" s="100"/>
      <c r="C1036" s="100"/>
      <c r="D1036" s="100"/>
      <c r="E1036" s="100"/>
      <c r="F1036" s="100"/>
      <c r="G1036" s="100"/>
      <c r="H1036" s="100"/>
      <c r="I1036" s="100"/>
      <c r="J1036" s="100"/>
      <c r="K1036" s="100"/>
      <c r="L1036" s="100"/>
      <c r="M1036" s="100"/>
      <c r="N1036" s="100"/>
      <c r="O1036" s="100"/>
      <c r="P1036" s="100"/>
      <c r="Q1036" s="100"/>
      <c r="R1036" s="100"/>
      <c r="S1036" s="100"/>
      <c r="T1036" s="100"/>
      <c r="U1036" s="100"/>
      <c r="V1036" s="100"/>
      <c r="W1036" s="100"/>
      <c r="X1036" s="100"/>
      <c r="Y1036" s="100"/>
      <c r="Z1036" s="100"/>
      <c r="AA1036" s="100"/>
      <c r="AB1036" s="100"/>
      <c r="AC1036" s="100"/>
      <c r="AD1036" s="100"/>
    </row>
    <row r="1037">
      <c r="A1037" s="100"/>
      <c r="B1037" s="100"/>
      <c r="C1037" s="100"/>
      <c r="D1037" s="100"/>
      <c r="E1037" s="100"/>
      <c r="F1037" s="100"/>
      <c r="G1037" s="100"/>
      <c r="H1037" s="100"/>
      <c r="I1037" s="100"/>
      <c r="J1037" s="100"/>
      <c r="K1037" s="100"/>
      <c r="L1037" s="100"/>
      <c r="M1037" s="100"/>
      <c r="N1037" s="100"/>
      <c r="O1037" s="100"/>
      <c r="P1037" s="100"/>
      <c r="Q1037" s="100"/>
      <c r="R1037" s="100"/>
      <c r="S1037" s="100"/>
      <c r="T1037" s="100"/>
      <c r="U1037" s="100"/>
      <c r="V1037" s="100"/>
      <c r="W1037" s="100"/>
      <c r="X1037" s="100"/>
      <c r="Y1037" s="100"/>
      <c r="Z1037" s="100"/>
      <c r="AA1037" s="100"/>
      <c r="AB1037" s="100"/>
      <c r="AC1037" s="100"/>
      <c r="AD1037" s="100"/>
    </row>
    <row r="1038">
      <c r="A1038" s="100"/>
      <c r="B1038" s="100"/>
      <c r="C1038" s="100"/>
      <c r="D1038" s="100"/>
      <c r="E1038" s="100"/>
      <c r="F1038" s="100"/>
      <c r="G1038" s="100"/>
      <c r="H1038" s="100"/>
      <c r="I1038" s="100"/>
      <c r="J1038" s="100"/>
      <c r="K1038" s="100"/>
      <c r="L1038" s="100"/>
      <c r="M1038" s="100"/>
      <c r="N1038" s="100"/>
      <c r="O1038" s="100"/>
      <c r="P1038" s="100"/>
      <c r="Q1038" s="100"/>
      <c r="R1038" s="100"/>
      <c r="S1038" s="100"/>
      <c r="T1038" s="100"/>
      <c r="U1038" s="100"/>
      <c r="V1038" s="100"/>
      <c r="W1038" s="100"/>
      <c r="X1038" s="100"/>
      <c r="Y1038" s="100"/>
      <c r="Z1038" s="100"/>
      <c r="AA1038" s="100"/>
      <c r="AB1038" s="100"/>
      <c r="AC1038" s="100"/>
      <c r="AD1038" s="100"/>
    </row>
    <row r="1039">
      <c r="A1039" s="100"/>
      <c r="B1039" s="100"/>
      <c r="C1039" s="100"/>
      <c r="D1039" s="100"/>
      <c r="E1039" s="100"/>
      <c r="F1039" s="100"/>
      <c r="G1039" s="100"/>
      <c r="H1039" s="100"/>
      <c r="I1039" s="100"/>
      <c r="J1039" s="100"/>
      <c r="K1039" s="100"/>
      <c r="L1039" s="100"/>
      <c r="M1039" s="100"/>
      <c r="N1039" s="100"/>
      <c r="O1039" s="100"/>
      <c r="P1039" s="100"/>
      <c r="Q1039" s="100"/>
      <c r="R1039" s="100"/>
      <c r="S1039" s="100"/>
      <c r="T1039" s="100"/>
      <c r="U1039" s="100"/>
      <c r="V1039" s="100"/>
      <c r="W1039" s="100"/>
      <c r="X1039" s="100"/>
      <c r="Y1039" s="100"/>
      <c r="Z1039" s="100"/>
      <c r="AA1039" s="100"/>
      <c r="AB1039" s="100"/>
      <c r="AC1039" s="100"/>
      <c r="AD1039" s="100"/>
    </row>
    <row r="1040">
      <c r="A1040" s="100"/>
      <c r="B1040" s="100"/>
      <c r="C1040" s="100"/>
      <c r="D1040" s="100"/>
      <c r="E1040" s="100"/>
      <c r="F1040" s="100"/>
      <c r="G1040" s="100"/>
      <c r="H1040" s="100"/>
      <c r="I1040" s="100"/>
      <c r="J1040" s="100"/>
      <c r="K1040" s="100"/>
      <c r="L1040" s="100"/>
      <c r="M1040" s="100"/>
      <c r="N1040" s="100"/>
      <c r="O1040" s="100"/>
      <c r="P1040" s="100"/>
      <c r="Q1040" s="100"/>
      <c r="R1040" s="100"/>
      <c r="S1040" s="100"/>
      <c r="T1040" s="100"/>
      <c r="U1040" s="100"/>
      <c r="V1040" s="100"/>
      <c r="W1040" s="100"/>
      <c r="X1040" s="100"/>
      <c r="Y1040" s="100"/>
      <c r="Z1040" s="100"/>
      <c r="AA1040" s="100"/>
      <c r="AB1040" s="100"/>
      <c r="AC1040" s="100"/>
      <c r="AD1040" s="100"/>
    </row>
    <row r="1041">
      <c r="A1041" s="100"/>
      <c r="B1041" s="100"/>
      <c r="C1041" s="100"/>
      <c r="D1041" s="100"/>
      <c r="E1041" s="100"/>
      <c r="F1041" s="100"/>
      <c r="G1041" s="100"/>
      <c r="H1041" s="100"/>
      <c r="I1041" s="100"/>
      <c r="J1041" s="100"/>
      <c r="K1041" s="100"/>
      <c r="L1041" s="100"/>
      <c r="M1041" s="100"/>
      <c r="N1041" s="100"/>
      <c r="O1041" s="100"/>
      <c r="P1041" s="100"/>
      <c r="Q1041" s="100"/>
      <c r="R1041" s="100"/>
      <c r="S1041" s="100"/>
      <c r="T1041" s="100"/>
      <c r="U1041" s="100"/>
      <c r="V1041" s="100"/>
      <c r="W1041" s="100"/>
      <c r="X1041" s="100"/>
      <c r="Y1041" s="100"/>
      <c r="Z1041" s="100"/>
      <c r="AA1041" s="100"/>
      <c r="AB1041" s="100"/>
      <c r="AC1041" s="100"/>
      <c r="AD1041" s="100"/>
    </row>
    <row r="1042">
      <c r="A1042" s="100"/>
      <c r="B1042" s="100"/>
      <c r="C1042" s="100"/>
      <c r="D1042" s="100"/>
      <c r="E1042" s="100"/>
      <c r="F1042" s="100"/>
      <c r="G1042" s="100"/>
      <c r="H1042" s="100"/>
      <c r="I1042" s="100"/>
      <c r="J1042" s="100"/>
      <c r="K1042" s="100"/>
      <c r="L1042" s="100"/>
      <c r="M1042" s="100"/>
      <c r="N1042" s="100"/>
      <c r="O1042" s="100"/>
      <c r="P1042" s="100"/>
      <c r="Q1042" s="100"/>
      <c r="R1042" s="100"/>
      <c r="S1042" s="100"/>
      <c r="T1042" s="100"/>
      <c r="U1042" s="100"/>
      <c r="V1042" s="100"/>
      <c r="W1042" s="100"/>
      <c r="X1042" s="100"/>
      <c r="Y1042" s="100"/>
      <c r="Z1042" s="100"/>
      <c r="AA1042" s="100"/>
      <c r="AB1042" s="100"/>
      <c r="AC1042" s="100"/>
      <c r="AD1042" s="100"/>
    </row>
    <row r="1043">
      <c r="A1043" s="100"/>
      <c r="B1043" s="100"/>
      <c r="C1043" s="100"/>
      <c r="D1043" s="100"/>
      <c r="E1043" s="100"/>
      <c r="F1043" s="100"/>
      <c r="G1043" s="100"/>
      <c r="H1043" s="100"/>
      <c r="I1043" s="100"/>
      <c r="J1043" s="100"/>
      <c r="K1043" s="100"/>
      <c r="L1043" s="100"/>
      <c r="M1043" s="100"/>
      <c r="N1043" s="100"/>
      <c r="O1043" s="100"/>
      <c r="P1043" s="100"/>
      <c r="Q1043" s="100"/>
      <c r="R1043" s="100"/>
      <c r="S1043" s="100"/>
      <c r="T1043" s="100"/>
      <c r="U1043" s="100"/>
      <c r="V1043" s="100"/>
      <c r="W1043" s="100"/>
      <c r="X1043" s="100"/>
      <c r="Y1043" s="100"/>
      <c r="Z1043" s="100"/>
      <c r="AA1043" s="100"/>
      <c r="AB1043" s="100"/>
      <c r="AC1043" s="100"/>
      <c r="AD1043" s="100"/>
    </row>
    <row r="1044">
      <c r="A1044" s="100"/>
      <c r="B1044" s="100"/>
      <c r="C1044" s="100"/>
      <c r="D1044" s="100"/>
      <c r="E1044" s="100"/>
      <c r="F1044" s="100"/>
      <c r="G1044" s="100"/>
      <c r="H1044" s="100"/>
      <c r="I1044" s="100"/>
      <c r="J1044" s="100"/>
      <c r="K1044" s="100"/>
      <c r="L1044" s="100"/>
      <c r="M1044" s="100"/>
      <c r="N1044" s="100"/>
      <c r="O1044" s="100"/>
      <c r="P1044" s="100"/>
      <c r="Q1044" s="100"/>
      <c r="R1044" s="100"/>
      <c r="S1044" s="100"/>
      <c r="T1044" s="100"/>
      <c r="U1044" s="100"/>
      <c r="V1044" s="100"/>
      <c r="W1044" s="100"/>
      <c r="X1044" s="100"/>
      <c r="Y1044" s="100"/>
      <c r="Z1044" s="100"/>
      <c r="AA1044" s="100"/>
      <c r="AB1044" s="100"/>
      <c r="AC1044" s="100"/>
      <c r="AD1044" s="100"/>
    </row>
    <row r="1045">
      <c r="A1045" s="100"/>
      <c r="B1045" s="100"/>
      <c r="C1045" s="100"/>
      <c r="D1045" s="100"/>
      <c r="E1045" s="100"/>
      <c r="F1045" s="100"/>
      <c r="G1045" s="100"/>
      <c r="H1045" s="100"/>
      <c r="I1045" s="100"/>
      <c r="J1045" s="100"/>
      <c r="K1045" s="100"/>
      <c r="L1045" s="100"/>
      <c r="M1045" s="100"/>
      <c r="N1045" s="100"/>
      <c r="O1045" s="100"/>
      <c r="P1045" s="100"/>
      <c r="Q1045" s="100"/>
      <c r="R1045" s="100"/>
      <c r="S1045" s="100"/>
      <c r="T1045" s="100"/>
      <c r="U1045" s="100"/>
      <c r="V1045" s="100"/>
      <c r="W1045" s="100"/>
      <c r="X1045" s="100"/>
      <c r="Y1045" s="100"/>
      <c r="Z1045" s="100"/>
      <c r="AA1045" s="100"/>
      <c r="AB1045" s="100"/>
      <c r="AC1045" s="100"/>
      <c r="AD1045" s="100"/>
    </row>
    <row r="1046">
      <c r="A1046" s="100"/>
      <c r="B1046" s="100"/>
      <c r="C1046" s="100"/>
      <c r="D1046" s="100"/>
      <c r="E1046" s="100"/>
      <c r="F1046" s="100"/>
      <c r="G1046" s="100"/>
      <c r="H1046" s="100"/>
      <c r="I1046" s="100"/>
      <c r="J1046" s="100"/>
      <c r="K1046" s="100"/>
      <c r="L1046" s="100"/>
      <c r="M1046" s="100"/>
      <c r="N1046" s="100"/>
      <c r="O1046" s="100"/>
      <c r="P1046" s="100"/>
      <c r="Q1046" s="100"/>
      <c r="R1046" s="100"/>
      <c r="S1046" s="100"/>
      <c r="T1046" s="100"/>
      <c r="U1046" s="100"/>
      <c r="V1046" s="100"/>
      <c r="W1046" s="100"/>
      <c r="X1046" s="100"/>
      <c r="Y1046" s="100"/>
      <c r="Z1046" s="100"/>
      <c r="AA1046" s="100"/>
      <c r="AB1046" s="100"/>
      <c r="AC1046" s="100"/>
      <c r="AD1046" s="100"/>
    </row>
    <row r="1047">
      <c r="A1047" s="100"/>
      <c r="B1047" s="100"/>
      <c r="C1047" s="100"/>
      <c r="D1047" s="100"/>
      <c r="E1047" s="100"/>
      <c r="F1047" s="100"/>
      <c r="G1047" s="100"/>
      <c r="H1047" s="100"/>
      <c r="I1047" s="100"/>
      <c r="J1047" s="100"/>
      <c r="K1047" s="100"/>
      <c r="L1047" s="100"/>
      <c r="M1047" s="100"/>
      <c r="N1047" s="100"/>
      <c r="O1047" s="100"/>
      <c r="P1047" s="100"/>
      <c r="Q1047" s="100"/>
      <c r="R1047" s="100"/>
      <c r="S1047" s="100"/>
      <c r="T1047" s="100"/>
      <c r="U1047" s="100"/>
      <c r="V1047" s="100"/>
      <c r="W1047" s="100"/>
      <c r="X1047" s="100"/>
      <c r="Y1047" s="100"/>
      <c r="Z1047" s="100"/>
      <c r="AA1047" s="100"/>
      <c r="AB1047" s="100"/>
      <c r="AC1047" s="100"/>
      <c r="AD1047" s="100"/>
    </row>
    <row r="1048">
      <c r="A1048" s="100"/>
      <c r="B1048" s="100"/>
      <c r="C1048" s="100"/>
      <c r="D1048" s="100"/>
      <c r="E1048" s="100"/>
      <c r="F1048" s="100"/>
      <c r="G1048" s="100"/>
      <c r="H1048" s="100"/>
      <c r="I1048" s="100"/>
      <c r="J1048" s="100"/>
      <c r="K1048" s="100"/>
      <c r="L1048" s="100"/>
      <c r="M1048" s="100"/>
      <c r="N1048" s="100"/>
      <c r="O1048" s="100"/>
      <c r="P1048" s="100"/>
      <c r="Q1048" s="100"/>
      <c r="R1048" s="100"/>
      <c r="S1048" s="100"/>
      <c r="T1048" s="100"/>
      <c r="U1048" s="100"/>
      <c r="V1048" s="100"/>
      <c r="W1048" s="100"/>
      <c r="X1048" s="100"/>
      <c r="Y1048" s="100"/>
      <c r="Z1048" s="100"/>
      <c r="AA1048" s="100"/>
      <c r="AB1048" s="100"/>
      <c r="AC1048" s="100"/>
      <c r="AD1048" s="100"/>
    </row>
    <row r="1049">
      <c r="A1049" s="100"/>
      <c r="B1049" s="100"/>
      <c r="C1049" s="100"/>
      <c r="D1049" s="100"/>
      <c r="E1049" s="100"/>
      <c r="F1049" s="100"/>
      <c r="G1049" s="100"/>
      <c r="H1049" s="100"/>
      <c r="I1049" s="100"/>
      <c r="J1049" s="100"/>
      <c r="K1049" s="100"/>
      <c r="L1049" s="100"/>
      <c r="M1049" s="100"/>
      <c r="N1049" s="100"/>
      <c r="O1049" s="100"/>
      <c r="P1049" s="100"/>
      <c r="Q1049" s="100"/>
      <c r="R1049" s="100"/>
      <c r="S1049" s="100"/>
      <c r="T1049" s="100"/>
      <c r="U1049" s="100"/>
      <c r="V1049" s="100"/>
      <c r="W1049" s="100"/>
      <c r="X1049" s="100"/>
      <c r="Y1049" s="100"/>
      <c r="Z1049" s="100"/>
      <c r="AA1049" s="100"/>
      <c r="AB1049" s="100"/>
      <c r="AC1049" s="100"/>
      <c r="AD1049" s="100"/>
    </row>
    <row r="1050">
      <c r="A1050" s="100"/>
      <c r="B1050" s="100"/>
      <c r="C1050" s="100"/>
      <c r="D1050" s="100"/>
      <c r="E1050" s="100"/>
      <c r="F1050" s="100"/>
      <c r="G1050" s="100"/>
      <c r="H1050" s="100"/>
      <c r="I1050" s="100"/>
      <c r="J1050" s="100"/>
      <c r="K1050" s="100"/>
      <c r="L1050" s="100"/>
      <c r="M1050" s="100"/>
      <c r="N1050" s="100"/>
      <c r="O1050" s="100"/>
      <c r="P1050" s="100"/>
      <c r="Q1050" s="100"/>
      <c r="R1050" s="100"/>
      <c r="S1050" s="100"/>
      <c r="T1050" s="100"/>
      <c r="U1050" s="100"/>
      <c r="V1050" s="100"/>
      <c r="W1050" s="100"/>
      <c r="X1050" s="100"/>
      <c r="Y1050" s="100"/>
      <c r="Z1050" s="100"/>
      <c r="AA1050" s="100"/>
      <c r="AB1050" s="100"/>
      <c r="AC1050" s="100"/>
      <c r="AD1050" s="100"/>
    </row>
    <row r="1051">
      <c r="A1051" s="100"/>
      <c r="B1051" s="100"/>
      <c r="C1051" s="100"/>
      <c r="D1051" s="100"/>
      <c r="E1051" s="100"/>
      <c r="F1051" s="100"/>
      <c r="G1051" s="100"/>
      <c r="H1051" s="100"/>
      <c r="I1051" s="100"/>
      <c r="J1051" s="100"/>
      <c r="K1051" s="100"/>
      <c r="L1051" s="100"/>
      <c r="M1051" s="100"/>
      <c r="N1051" s="100"/>
      <c r="O1051" s="100"/>
      <c r="P1051" s="100"/>
      <c r="Q1051" s="100"/>
      <c r="R1051" s="100"/>
      <c r="S1051" s="100"/>
      <c r="T1051" s="100"/>
      <c r="U1051" s="100"/>
      <c r="V1051" s="100"/>
      <c r="W1051" s="100"/>
      <c r="X1051" s="100"/>
      <c r="Y1051" s="100"/>
      <c r="Z1051" s="100"/>
      <c r="AA1051" s="100"/>
      <c r="AB1051" s="100"/>
      <c r="AC1051" s="100"/>
      <c r="AD1051" s="100"/>
    </row>
    <row r="1052">
      <c r="A1052" s="100"/>
      <c r="B1052" s="100"/>
      <c r="C1052" s="100"/>
      <c r="D1052" s="100"/>
      <c r="E1052" s="100"/>
      <c r="F1052" s="100"/>
      <c r="G1052" s="100"/>
      <c r="H1052" s="100"/>
      <c r="I1052" s="100"/>
      <c r="J1052" s="100"/>
      <c r="K1052" s="100"/>
      <c r="L1052" s="100"/>
      <c r="M1052" s="100"/>
      <c r="N1052" s="100"/>
      <c r="O1052" s="100"/>
      <c r="P1052" s="100"/>
      <c r="Q1052" s="100"/>
      <c r="R1052" s="100"/>
      <c r="S1052" s="100"/>
      <c r="T1052" s="100"/>
      <c r="U1052" s="100"/>
      <c r="V1052" s="100"/>
      <c r="W1052" s="100"/>
      <c r="X1052" s="100"/>
      <c r="Y1052" s="100"/>
      <c r="Z1052" s="100"/>
      <c r="AA1052" s="100"/>
      <c r="AB1052" s="100"/>
      <c r="AC1052" s="100"/>
      <c r="AD1052" s="100"/>
    </row>
    <row r="1053">
      <c r="A1053" s="100"/>
      <c r="B1053" s="100"/>
      <c r="C1053" s="100"/>
      <c r="D1053" s="100"/>
      <c r="E1053" s="100"/>
      <c r="F1053" s="100"/>
      <c r="G1053" s="100"/>
      <c r="H1053" s="100"/>
      <c r="I1053" s="100"/>
      <c r="J1053" s="100"/>
      <c r="K1053" s="100"/>
      <c r="L1053" s="100"/>
      <c r="M1053" s="100"/>
      <c r="N1053" s="100"/>
      <c r="O1053" s="100"/>
      <c r="P1053" s="100"/>
      <c r="Q1053" s="100"/>
      <c r="R1053" s="100"/>
      <c r="S1053" s="100"/>
      <c r="T1053" s="100"/>
      <c r="U1053" s="100"/>
      <c r="V1053" s="100"/>
      <c r="W1053" s="100"/>
      <c r="X1053" s="100"/>
      <c r="Y1053" s="100"/>
      <c r="Z1053" s="100"/>
      <c r="AA1053" s="100"/>
      <c r="AB1053" s="100"/>
      <c r="AC1053" s="100"/>
      <c r="AD1053" s="100"/>
    </row>
    <row r="1054">
      <c r="A1054" s="100"/>
      <c r="B1054" s="100"/>
      <c r="C1054" s="100"/>
      <c r="D1054" s="100"/>
      <c r="E1054" s="100"/>
      <c r="F1054" s="100"/>
      <c r="G1054" s="100"/>
      <c r="H1054" s="100"/>
      <c r="I1054" s="100"/>
      <c r="J1054" s="100"/>
      <c r="K1054" s="100"/>
      <c r="L1054" s="100"/>
      <c r="M1054" s="100"/>
      <c r="N1054" s="100"/>
      <c r="O1054" s="100"/>
      <c r="P1054" s="100"/>
      <c r="Q1054" s="100"/>
      <c r="R1054" s="100"/>
      <c r="S1054" s="100"/>
      <c r="T1054" s="100"/>
      <c r="U1054" s="100"/>
      <c r="V1054" s="100"/>
      <c r="W1054" s="100"/>
      <c r="X1054" s="100"/>
      <c r="Y1054" s="100"/>
      <c r="Z1054" s="100"/>
      <c r="AA1054" s="100"/>
      <c r="AB1054" s="100"/>
      <c r="AC1054" s="100"/>
      <c r="AD1054" s="100"/>
    </row>
    <row r="1055">
      <c r="A1055" s="100"/>
      <c r="B1055" s="100"/>
      <c r="C1055" s="100"/>
      <c r="D1055" s="100"/>
      <c r="E1055" s="100"/>
      <c r="F1055" s="100"/>
      <c r="G1055" s="100"/>
      <c r="H1055" s="100"/>
      <c r="I1055" s="100"/>
      <c r="J1055" s="100"/>
      <c r="K1055" s="100"/>
      <c r="L1055" s="100"/>
      <c r="M1055" s="100"/>
      <c r="N1055" s="100"/>
      <c r="O1055" s="100"/>
      <c r="P1055" s="100"/>
      <c r="Q1055" s="100"/>
      <c r="R1055" s="100"/>
      <c r="S1055" s="100"/>
      <c r="T1055" s="100"/>
      <c r="U1055" s="100"/>
      <c r="V1055" s="100"/>
      <c r="W1055" s="100"/>
      <c r="X1055" s="100"/>
      <c r="Y1055" s="100"/>
      <c r="Z1055" s="100"/>
      <c r="AA1055" s="100"/>
      <c r="AB1055" s="100"/>
      <c r="AC1055" s="100"/>
      <c r="AD1055" s="100"/>
    </row>
    <row r="1056">
      <c r="A1056" s="100"/>
      <c r="B1056" s="100"/>
      <c r="C1056" s="100"/>
      <c r="D1056" s="100"/>
      <c r="E1056" s="100"/>
      <c r="F1056" s="100"/>
      <c r="G1056" s="100"/>
      <c r="H1056" s="100"/>
      <c r="I1056" s="100"/>
      <c r="J1056" s="100"/>
      <c r="K1056" s="100"/>
      <c r="L1056" s="100"/>
      <c r="M1056" s="100"/>
      <c r="N1056" s="100"/>
      <c r="O1056" s="100"/>
      <c r="P1056" s="100"/>
      <c r="Q1056" s="100"/>
      <c r="R1056" s="100"/>
      <c r="S1056" s="100"/>
      <c r="T1056" s="100"/>
      <c r="U1056" s="100"/>
      <c r="V1056" s="100"/>
      <c r="W1056" s="100"/>
      <c r="X1056" s="100"/>
      <c r="Y1056" s="100"/>
      <c r="Z1056" s="100"/>
      <c r="AA1056" s="100"/>
      <c r="AB1056" s="100"/>
      <c r="AC1056" s="100"/>
      <c r="AD1056" s="100"/>
    </row>
    <row r="1057">
      <c r="A1057" s="100"/>
      <c r="B1057" s="100"/>
      <c r="C1057" s="100"/>
      <c r="D1057" s="100"/>
      <c r="E1057" s="100"/>
      <c r="F1057" s="100"/>
      <c r="G1057" s="100"/>
      <c r="H1057" s="100"/>
      <c r="I1057" s="100"/>
      <c r="J1057" s="100"/>
      <c r="K1057" s="100"/>
      <c r="L1057" s="100"/>
      <c r="M1057" s="100"/>
      <c r="N1057" s="100"/>
      <c r="O1057" s="100"/>
      <c r="P1057" s="100"/>
      <c r="Q1057" s="100"/>
      <c r="R1057" s="100"/>
      <c r="S1057" s="100"/>
      <c r="T1057" s="100"/>
      <c r="U1057" s="100"/>
      <c r="V1057" s="100"/>
      <c r="W1057" s="100"/>
      <c r="X1057" s="100"/>
      <c r="Y1057" s="100"/>
      <c r="Z1057" s="100"/>
      <c r="AA1057" s="100"/>
      <c r="AB1057" s="100"/>
      <c r="AC1057" s="100"/>
      <c r="AD1057" s="100"/>
    </row>
    <row r="1058">
      <c r="A1058" s="100"/>
      <c r="B1058" s="100"/>
      <c r="C1058" s="100"/>
      <c r="D1058" s="100"/>
      <c r="E1058" s="100"/>
      <c r="F1058" s="100"/>
      <c r="G1058" s="100"/>
      <c r="H1058" s="100"/>
      <c r="I1058" s="100"/>
      <c r="J1058" s="100"/>
      <c r="K1058" s="100"/>
      <c r="L1058" s="100"/>
      <c r="M1058" s="100"/>
      <c r="N1058" s="100"/>
      <c r="O1058" s="100"/>
      <c r="P1058" s="100"/>
      <c r="Q1058" s="100"/>
      <c r="R1058" s="100"/>
      <c r="S1058" s="100"/>
      <c r="T1058" s="100"/>
      <c r="U1058" s="100"/>
      <c r="V1058" s="100"/>
      <c r="W1058" s="100"/>
      <c r="X1058" s="100"/>
      <c r="Y1058" s="100"/>
      <c r="Z1058" s="100"/>
      <c r="AA1058" s="100"/>
      <c r="AB1058" s="100"/>
      <c r="AC1058" s="100"/>
      <c r="AD1058" s="100"/>
    </row>
    <row r="1059">
      <c r="A1059" s="100"/>
      <c r="B1059" s="100"/>
      <c r="C1059" s="100"/>
      <c r="D1059" s="100"/>
      <c r="E1059" s="100"/>
      <c r="F1059" s="100"/>
      <c r="G1059" s="100"/>
      <c r="H1059" s="100"/>
      <c r="I1059" s="100"/>
      <c r="J1059" s="100"/>
      <c r="K1059" s="100"/>
      <c r="L1059" s="100"/>
      <c r="M1059" s="100"/>
      <c r="N1059" s="100"/>
      <c r="O1059" s="100"/>
      <c r="P1059" s="100"/>
      <c r="Q1059" s="100"/>
      <c r="R1059" s="100"/>
      <c r="S1059" s="100"/>
      <c r="T1059" s="100"/>
      <c r="U1059" s="100"/>
      <c r="V1059" s="100"/>
      <c r="W1059" s="100"/>
      <c r="X1059" s="100"/>
      <c r="Y1059" s="100"/>
      <c r="Z1059" s="100"/>
      <c r="AA1059" s="100"/>
      <c r="AB1059" s="100"/>
      <c r="AC1059" s="100"/>
      <c r="AD1059" s="100"/>
    </row>
    <row r="1060">
      <c r="A1060" s="100"/>
      <c r="B1060" s="100"/>
      <c r="C1060" s="100"/>
      <c r="D1060" s="100"/>
      <c r="E1060" s="100"/>
      <c r="F1060" s="100"/>
      <c r="G1060" s="100"/>
      <c r="H1060" s="100"/>
      <c r="I1060" s="100"/>
      <c r="J1060" s="100"/>
      <c r="K1060" s="100"/>
      <c r="L1060" s="100"/>
      <c r="M1060" s="100"/>
      <c r="N1060" s="100"/>
      <c r="O1060" s="100"/>
      <c r="P1060" s="100"/>
      <c r="Q1060" s="100"/>
      <c r="R1060" s="100"/>
      <c r="S1060" s="100"/>
      <c r="T1060" s="100"/>
      <c r="U1060" s="100"/>
      <c r="V1060" s="100"/>
      <c r="W1060" s="100"/>
      <c r="X1060" s="100"/>
      <c r="Y1060" s="100"/>
      <c r="Z1060" s="100"/>
      <c r="AA1060" s="100"/>
      <c r="AB1060" s="100"/>
      <c r="AC1060" s="100"/>
      <c r="AD1060" s="100"/>
    </row>
    <row r="1061">
      <c r="A1061" s="100"/>
      <c r="B1061" s="100"/>
      <c r="C1061" s="100"/>
      <c r="D1061" s="100"/>
      <c r="E1061" s="100"/>
      <c r="F1061" s="100"/>
      <c r="G1061" s="100"/>
      <c r="H1061" s="100"/>
      <c r="I1061" s="100"/>
      <c r="J1061" s="100"/>
      <c r="K1061" s="100"/>
      <c r="L1061" s="100"/>
      <c r="M1061" s="100"/>
      <c r="N1061" s="100"/>
      <c r="O1061" s="100"/>
      <c r="P1061" s="100"/>
      <c r="Q1061" s="100"/>
      <c r="R1061" s="100"/>
      <c r="S1061" s="100"/>
      <c r="T1061" s="100"/>
      <c r="U1061" s="100"/>
      <c r="V1061" s="100"/>
      <c r="W1061" s="100"/>
      <c r="X1061" s="100"/>
      <c r="Y1061" s="100"/>
      <c r="Z1061" s="100"/>
      <c r="AA1061" s="100"/>
      <c r="AB1061" s="100"/>
      <c r="AC1061" s="100"/>
      <c r="AD1061" s="100"/>
    </row>
    <row r="1062">
      <c r="A1062" s="100"/>
      <c r="B1062" s="100"/>
      <c r="C1062" s="100"/>
      <c r="D1062" s="100"/>
      <c r="E1062" s="100"/>
      <c r="F1062" s="100"/>
      <c r="G1062" s="100"/>
      <c r="H1062" s="100"/>
      <c r="I1062" s="100"/>
      <c r="J1062" s="100"/>
      <c r="K1062" s="100"/>
      <c r="L1062" s="100"/>
      <c r="M1062" s="100"/>
      <c r="N1062" s="100"/>
      <c r="O1062" s="100"/>
      <c r="P1062" s="100"/>
      <c r="Q1062" s="100"/>
      <c r="R1062" s="100"/>
      <c r="S1062" s="100"/>
      <c r="T1062" s="100"/>
      <c r="U1062" s="100"/>
      <c r="V1062" s="100"/>
      <c r="W1062" s="100"/>
      <c r="X1062" s="100"/>
      <c r="Y1062" s="100"/>
      <c r="Z1062" s="100"/>
      <c r="AA1062" s="100"/>
      <c r="AB1062" s="100"/>
      <c r="AC1062" s="100"/>
      <c r="AD1062" s="100"/>
    </row>
    <row r="1063">
      <c r="A1063" s="100"/>
      <c r="B1063" s="100"/>
      <c r="C1063" s="100"/>
      <c r="D1063" s="100"/>
      <c r="E1063" s="100"/>
      <c r="F1063" s="100"/>
      <c r="G1063" s="100"/>
      <c r="H1063" s="100"/>
      <c r="I1063" s="100"/>
      <c r="J1063" s="100"/>
      <c r="K1063" s="100"/>
      <c r="L1063" s="100"/>
      <c r="M1063" s="100"/>
      <c r="N1063" s="100"/>
      <c r="O1063" s="100"/>
      <c r="P1063" s="100"/>
      <c r="Q1063" s="100"/>
      <c r="R1063" s="100"/>
      <c r="S1063" s="100"/>
      <c r="T1063" s="100"/>
      <c r="U1063" s="100"/>
      <c r="V1063" s="100"/>
      <c r="W1063" s="100"/>
      <c r="X1063" s="100"/>
      <c r="Y1063" s="100"/>
      <c r="Z1063" s="100"/>
      <c r="AA1063" s="100"/>
      <c r="AB1063" s="100"/>
      <c r="AC1063" s="100"/>
      <c r="AD1063" s="100"/>
    </row>
  </sheetData>
  <mergeCells count="335">
    <mergeCell ref="P195:Q195"/>
    <mergeCell ref="P203:Q203"/>
    <mergeCell ref="B205:Q205"/>
    <mergeCell ref="C207:Q208"/>
    <mergeCell ref="R207:R208"/>
    <mergeCell ref="F194:G194"/>
    <mergeCell ref="F195:G195"/>
    <mergeCell ref="F203:G203"/>
    <mergeCell ref="F209:G212"/>
    <mergeCell ref="H209:J214"/>
    <mergeCell ref="F213:G213"/>
    <mergeCell ref="F214:G214"/>
    <mergeCell ref="F155:G158"/>
    <mergeCell ref="F159:G159"/>
    <mergeCell ref="F168:G168"/>
    <mergeCell ref="B170:Q170"/>
    <mergeCell ref="B172:B176"/>
    <mergeCell ref="C172:Q173"/>
    <mergeCell ref="R172:R173"/>
    <mergeCell ref="C174:E179"/>
    <mergeCell ref="F174:G177"/>
    <mergeCell ref="H174:J179"/>
    <mergeCell ref="M174:O179"/>
    <mergeCell ref="P174:Q177"/>
    <mergeCell ref="B178:B179"/>
    <mergeCell ref="K179:L179"/>
    <mergeCell ref="B190:B192"/>
    <mergeCell ref="B194:B195"/>
    <mergeCell ref="B207:B211"/>
    <mergeCell ref="C209:E214"/>
    <mergeCell ref="B213:B214"/>
    <mergeCell ref="B224:B226"/>
    <mergeCell ref="C224:E229"/>
    <mergeCell ref="B228:B229"/>
    <mergeCell ref="F178:G178"/>
    <mergeCell ref="F179:G179"/>
    <mergeCell ref="F187:G187"/>
    <mergeCell ref="F188:G188"/>
    <mergeCell ref="C190:E195"/>
    <mergeCell ref="F190:G193"/>
    <mergeCell ref="H190:J195"/>
    <mergeCell ref="M209:O214"/>
    <mergeCell ref="P209:Q212"/>
    <mergeCell ref="K213:L213"/>
    <mergeCell ref="P213:Q213"/>
    <mergeCell ref="K214:L214"/>
    <mergeCell ref="P214:Q214"/>
    <mergeCell ref="K222:L222"/>
    <mergeCell ref="P222:Q222"/>
    <mergeCell ref="P178:Q178"/>
    <mergeCell ref="P179:Q179"/>
    <mergeCell ref="P187:Q187"/>
    <mergeCell ref="P188:Q188"/>
    <mergeCell ref="M190:O195"/>
    <mergeCell ref="P190:Q193"/>
    <mergeCell ref="P194:Q194"/>
    <mergeCell ref="P224:Q227"/>
    <mergeCell ref="P228:Q228"/>
    <mergeCell ref="P229:Q229"/>
    <mergeCell ref="K277:L280"/>
    <mergeCell ref="M277:O282"/>
    <mergeCell ref="K281:L281"/>
    <mergeCell ref="K282:L282"/>
    <mergeCell ref="B275:B279"/>
    <mergeCell ref="B281:B282"/>
    <mergeCell ref="B293:B295"/>
    <mergeCell ref="C293:E298"/>
    <mergeCell ref="B297:B298"/>
    <mergeCell ref="P281:Q281"/>
    <mergeCell ref="P282:Q282"/>
    <mergeCell ref="P290:Q290"/>
    <mergeCell ref="P291:Q291"/>
    <mergeCell ref="P293:Q296"/>
    <mergeCell ref="P297:Q297"/>
    <mergeCell ref="P298:Q298"/>
    <mergeCell ref="P306:Q306"/>
    <mergeCell ref="F258:G261"/>
    <mergeCell ref="F262:G262"/>
    <mergeCell ref="F271:G271"/>
    <mergeCell ref="C275:Q276"/>
    <mergeCell ref="R275:R276"/>
    <mergeCell ref="C277:E282"/>
    <mergeCell ref="P277:Q280"/>
    <mergeCell ref="F277:G280"/>
    <mergeCell ref="H277:J282"/>
    <mergeCell ref="F281:G281"/>
    <mergeCell ref="F282:G282"/>
    <mergeCell ref="F290:G290"/>
    <mergeCell ref="K290:L290"/>
    <mergeCell ref="K291:L291"/>
    <mergeCell ref="K297:L297"/>
    <mergeCell ref="K298:L298"/>
    <mergeCell ref="F306:G306"/>
    <mergeCell ref="K306:L306"/>
    <mergeCell ref="B308:Q308"/>
    <mergeCell ref="F291:G291"/>
    <mergeCell ref="F293:G296"/>
    <mergeCell ref="H293:J298"/>
    <mergeCell ref="K293:L296"/>
    <mergeCell ref="M293:O298"/>
    <mergeCell ref="F297:G297"/>
    <mergeCell ref="F298:G298"/>
    <mergeCell ref="F222:G222"/>
    <mergeCell ref="F224:G227"/>
    <mergeCell ref="H224:J229"/>
    <mergeCell ref="K224:L227"/>
    <mergeCell ref="M224:O229"/>
    <mergeCell ref="F228:G228"/>
    <mergeCell ref="F229:G229"/>
    <mergeCell ref="C241:Q242"/>
    <mergeCell ref="R241:R242"/>
    <mergeCell ref="K228:L228"/>
    <mergeCell ref="K229:L229"/>
    <mergeCell ref="F237:G237"/>
    <mergeCell ref="K237:L237"/>
    <mergeCell ref="P237:Q237"/>
    <mergeCell ref="B239:Q239"/>
    <mergeCell ref="B241:B245"/>
    <mergeCell ref="K243:L246"/>
    <mergeCell ref="K247:L247"/>
    <mergeCell ref="K256:L256"/>
    <mergeCell ref="K258:L261"/>
    <mergeCell ref="K262:L262"/>
    <mergeCell ref="K263:L263"/>
    <mergeCell ref="K271:L271"/>
    <mergeCell ref="P247:Q247"/>
    <mergeCell ref="P248:Q248"/>
    <mergeCell ref="P256:Q256"/>
    <mergeCell ref="M258:O263"/>
    <mergeCell ref="P258:Q261"/>
    <mergeCell ref="P262:Q262"/>
    <mergeCell ref="P263:Q263"/>
    <mergeCell ref="P271:Q271"/>
    <mergeCell ref="C243:E248"/>
    <mergeCell ref="F243:G246"/>
    <mergeCell ref="H243:J248"/>
    <mergeCell ref="M243:O248"/>
    <mergeCell ref="P243:Q246"/>
    <mergeCell ref="B247:B248"/>
    <mergeCell ref="K248:L248"/>
    <mergeCell ref="F247:G247"/>
    <mergeCell ref="F248:G248"/>
    <mergeCell ref="F256:G256"/>
    <mergeCell ref="B258:B261"/>
    <mergeCell ref="C258:E263"/>
    <mergeCell ref="H258:J263"/>
    <mergeCell ref="B262:B263"/>
    <mergeCell ref="F263:G263"/>
    <mergeCell ref="P4:Q7"/>
    <mergeCell ref="R4:R5"/>
    <mergeCell ref="P17:Q17"/>
    <mergeCell ref="P18:Q21"/>
    <mergeCell ref="P22:Q22"/>
    <mergeCell ref="P23:Q23"/>
    <mergeCell ref="P31:Q31"/>
    <mergeCell ref="R35:R36"/>
    <mergeCell ref="K8:L8"/>
    <mergeCell ref="P8:Q8"/>
    <mergeCell ref="K4:L7"/>
    <mergeCell ref="K9:L9"/>
    <mergeCell ref="K17:L17"/>
    <mergeCell ref="K18:L21"/>
    <mergeCell ref="M18:O23"/>
    <mergeCell ref="K22:L22"/>
    <mergeCell ref="K23:L23"/>
    <mergeCell ref="K31:L31"/>
    <mergeCell ref="B2:B6"/>
    <mergeCell ref="C2:Q3"/>
    <mergeCell ref="C4:E9"/>
    <mergeCell ref="H4:J9"/>
    <mergeCell ref="M4:O9"/>
    <mergeCell ref="B8:B9"/>
    <mergeCell ref="F9:G9"/>
    <mergeCell ref="P9:Q9"/>
    <mergeCell ref="F4:G7"/>
    <mergeCell ref="F8:G8"/>
    <mergeCell ref="F17:G17"/>
    <mergeCell ref="B18:B20"/>
    <mergeCell ref="C18:E23"/>
    <mergeCell ref="H18:J23"/>
    <mergeCell ref="B22:B23"/>
    <mergeCell ref="F23:G23"/>
    <mergeCell ref="F37:G40"/>
    <mergeCell ref="H37:J42"/>
    <mergeCell ref="B35:B39"/>
    <mergeCell ref="B41:B42"/>
    <mergeCell ref="K37:L40"/>
    <mergeCell ref="M37:O42"/>
    <mergeCell ref="K41:L41"/>
    <mergeCell ref="K42:L42"/>
    <mergeCell ref="P37:Q40"/>
    <mergeCell ref="P41:Q41"/>
    <mergeCell ref="P65:Q65"/>
    <mergeCell ref="P71:Q74"/>
    <mergeCell ref="F18:G21"/>
    <mergeCell ref="F22:G22"/>
    <mergeCell ref="F31:G31"/>
    <mergeCell ref="B33:Q33"/>
    <mergeCell ref="C35:Q36"/>
    <mergeCell ref="C37:E42"/>
    <mergeCell ref="F41:G41"/>
    <mergeCell ref="K52:L55"/>
    <mergeCell ref="M52:O57"/>
    <mergeCell ref="K56:L56"/>
    <mergeCell ref="K57:L57"/>
    <mergeCell ref="F42:G42"/>
    <mergeCell ref="P42:Q42"/>
    <mergeCell ref="F50:G50"/>
    <mergeCell ref="K50:L50"/>
    <mergeCell ref="P50:Q50"/>
    <mergeCell ref="C52:E57"/>
    <mergeCell ref="P52:Q55"/>
    <mergeCell ref="P56:Q57"/>
    <mergeCell ref="C69:Q70"/>
    <mergeCell ref="R69:R70"/>
    <mergeCell ref="B69:B73"/>
    <mergeCell ref="B75:B76"/>
    <mergeCell ref="K90:L90"/>
    <mergeCell ref="P90:Q91"/>
    <mergeCell ref="K91:L91"/>
    <mergeCell ref="F76:G76"/>
    <mergeCell ref="K76:L76"/>
    <mergeCell ref="P76:Q76"/>
    <mergeCell ref="B86:B88"/>
    <mergeCell ref="C86:E91"/>
    <mergeCell ref="H86:J91"/>
    <mergeCell ref="M86:O91"/>
    <mergeCell ref="F91:G91"/>
    <mergeCell ref="K105:L108"/>
    <mergeCell ref="M105:O110"/>
    <mergeCell ref="K109:L109"/>
    <mergeCell ref="K110:L110"/>
    <mergeCell ref="B103:B107"/>
    <mergeCell ref="B109:B110"/>
    <mergeCell ref="P105:Q108"/>
    <mergeCell ref="P109:Q109"/>
    <mergeCell ref="F110:G110"/>
    <mergeCell ref="P110:Q110"/>
    <mergeCell ref="B90:B91"/>
    <mergeCell ref="F90:G90"/>
    <mergeCell ref="B101:Q101"/>
    <mergeCell ref="C103:Q104"/>
    <mergeCell ref="R103:R104"/>
    <mergeCell ref="C105:E110"/>
    <mergeCell ref="F109:G109"/>
    <mergeCell ref="F52:G55"/>
    <mergeCell ref="H52:J57"/>
    <mergeCell ref="F56:G56"/>
    <mergeCell ref="F57:G57"/>
    <mergeCell ref="F65:G65"/>
    <mergeCell ref="K65:L65"/>
    <mergeCell ref="B67:Q67"/>
    <mergeCell ref="K71:L74"/>
    <mergeCell ref="K75:L75"/>
    <mergeCell ref="P75:Q75"/>
    <mergeCell ref="B52:B54"/>
    <mergeCell ref="B56:B57"/>
    <mergeCell ref="C71:E76"/>
    <mergeCell ref="F71:G74"/>
    <mergeCell ref="H71:J76"/>
    <mergeCell ref="M71:O76"/>
    <mergeCell ref="F75:G75"/>
    <mergeCell ref="F84:G84"/>
    <mergeCell ref="F86:G89"/>
    <mergeCell ref="F99:G99"/>
    <mergeCell ref="F118:G118"/>
    <mergeCell ref="K84:L84"/>
    <mergeCell ref="K86:L89"/>
    <mergeCell ref="K99:L99"/>
    <mergeCell ref="K118:L118"/>
    <mergeCell ref="K121:L124"/>
    <mergeCell ref="P84:Q84"/>
    <mergeCell ref="P86:Q89"/>
    <mergeCell ref="P99:Q99"/>
    <mergeCell ref="P118:Q118"/>
    <mergeCell ref="P121:Q124"/>
    <mergeCell ref="P125:Q126"/>
    <mergeCell ref="F121:G124"/>
    <mergeCell ref="F125:G125"/>
    <mergeCell ref="F105:G108"/>
    <mergeCell ref="H105:J110"/>
    <mergeCell ref="B121:B123"/>
    <mergeCell ref="C121:E126"/>
    <mergeCell ref="H121:J126"/>
    <mergeCell ref="M121:O126"/>
    <mergeCell ref="K125:L125"/>
    <mergeCell ref="K126:L126"/>
    <mergeCell ref="C138:Q139"/>
    <mergeCell ref="R138:R139"/>
    <mergeCell ref="B125:B126"/>
    <mergeCell ref="F126:G126"/>
    <mergeCell ref="F134:G134"/>
    <mergeCell ref="K134:L134"/>
    <mergeCell ref="P134:Q134"/>
    <mergeCell ref="B136:Q136"/>
    <mergeCell ref="B138:B142"/>
    <mergeCell ref="K140:L143"/>
    <mergeCell ref="K144:L144"/>
    <mergeCell ref="K153:L153"/>
    <mergeCell ref="K155:L158"/>
    <mergeCell ref="K159:L159"/>
    <mergeCell ref="K160:L160"/>
    <mergeCell ref="K168:L168"/>
    <mergeCell ref="P144:Q144"/>
    <mergeCell ref="P145:Q145"/>
    <mergeCell ref="P153:Q153"/>
    <mergeCell ref="M155:O160"/>
    <mergeCell ref="P155:Q158"/>
    <mergeCell ref="P159:Q159"/>
    <mergeCell ref="P160:Q160"/>
    <mergeCell ref="P168:Q168"/>
    <mergeCell ref="C140:E145"/>
    <mergeCell ref="F140:G143"/>
    <mergeCell ref="H140:J145"/>
    <mergeCell ref="M140:O145"/>
    <mergeCell ref="P140:Q143"/>
    <mergeCell ref="B144:B145"/>
    <mergeCell ref="K145:L145"/>
    <mergeCell ref="F144:G144"/>
    <mergeCell ref="F145:G145"/>
    <mergeCell ref="F153:G153"/>
    <mergeCell ref="B155:B157"/>
    <mergeCell ref="C155:E160"/>
    <mergeCell ref="H155:J160"/>
    <mergeCell ref="B159:B160"/>
    <mergeCell ref="F160:G160"/>
    <mergeCell ref="K203:L203"/>
    <mergeCell ref="K209:L212"/>
    <mergeCell ref="K174:L177"/>
    <mergeCell ref="K178:L178"/>
    <mergeCell ref="K187:L187"/>
    <mergeCell ref="K188:L188"/>
    <mergeCell ref="K190:L193"/>
    <mergeCell ref="K194:L194"/>
    <mergeCell ref="K195:L195"/>
  </mergeCells>
  <conditionalFormatting sqref="M71 P76:Q76">
    <cfRule type="notContainsBlanks" dxfId="0" priority="1">
      <formula>LEN(TRIM(M71))&gt;0</formula>
    </cfRule>
  </conditionalFormatting>
  <hyperlinks>
    <hyperlink r:id="rId1" ref="B67"/>
    <hyperlink r:id="rId2" ref="B101"/>
    <hyperlink r:id="rId3" ref="B136"/>
    <hyperlink r:id="rId4" ref="B170"/>
    <hyperlink r:id="rId5" ref="B205"/>
    <hyperlink r:id="rId6" ref="B239"/>
    <hyperlink r:id="rId7" ref="B308"/>
  </hyperlinks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2.63"/>
    <col customWidth="1" min="5" max="5" width="9.25"/>
    <col customWidth="1" min="6" max="6" width="10.38"/>
    <col customWidth="1" min="7" max="7" width="5.63"/>
    <col customWidth="1" min="8" max="8" width="13.25"/>
    <col customWidth="1" min="9" max="9" width="2.63"/>
    <col customWidth="1" min="10" max="10" width="9.25"/>
    <col customWidth="1" min="11" max="11" width="9.63"/>
    <col customWidth="1" min="12" max="12" width="5.75"/>
    <col customWidth="1" min="14" max="14" width="2.63"/>
    <col customWidth="1" min="15" max="15" width="9.75"/>
    <col customWidth="1" min="16" max="16" width="10.88"/>
    <col customWidth="1" min="17" max="17" width="5.25"/>
    <col customWidth="1" min="18" max="18" width="15.63"/>
  </cols>
  <sheetData>
    <row r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</row>
    <row r="2">
      <c r="A2" s="645"/>
      <c r="B2" s="486"/>
      <c r="C2" s="646" t="s">
        <v>876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</row>
    <row r="3">
      <c r="A3" s="645"/>
      <c r="B3" s="79"/>
      <c r="C3" s="81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</row>
    <row r="4">
      <c r="A4" s="645"/>
      <c r="B4" s="79"/>
      <c r="C4" s="647"/>
      <c r="D4" s="77"/>
      <c r="E4" s="104"/>
      <c r="F4" s="433" t="s">
        <v>877</v>
      </c>
      <c r="G4" s="78"/>
      <c r="H4" s="647"/>
      <c r="I4" s="77"/>
      <c r="J4" s="104"/>
      <c r="K4" s="433" t="s">
        <v>878</v>
      </c>
      <c r="L4" s="78"/>
      <c r="M4" s="647"/>
      <c r="N4" s="77"/>
      <c r="O4" s="104"/>
      <c r="P4" s="433" t="s">
        <v>879</v>
      </c>
      <c r="Q4" s="78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</row>
    <row r="5">
      <c r="A5" s="645"/>
      <c r="B5" s="79"/>
      <c r="C5" s="79"/>
      <c r="E5" s="106"/>
      <c r="G5" s="80"/>
      <c r="H5" s="79"/>
      <c r="J5" s="106"/>
      <c r="L5" s="80"/>
      <c r="M5" s="79"/>
      <c r="O5" s="106"/>
      <c r="Q5" s="8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</row>
    <row r="6">
      <c r="A6" s="645"/>
      <c r="B6" s="107"/>
      <c r="C6" s="79"/>
      <c r="E6" s="106"/>
      <c r="G6" s="80"/>
      <c r="H6" s="79"/>
      <c r="J6" s="106"/>
      <c r="L6" s="80"/>
      <c r="M6" s="79"/>
      <c r="O6" s="106"/>
      <c r="Q6" s="8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</row>
    <row r="7">
      <c r="A7" s="648"/>
      <c r="B7" s="649" t="s">
        <v>60</v>
      </c>
      <c r="C7" s="79"/>
      <c r="E7" s="106"/>
      <c r="F7" s="110"/>
      <c r="G7" s="111"/>
      <c r="H7" s="79"/>
      <c r="J7" s="106"/>
      <c r="K7" s="110"/>
      <c r="L7" s="111"/>
      <c r="M7" s="79"/>
      <c r="O7" s="106"/>
      <c r="P7" s="110"/>
      <c r="Q7" s="111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</row>
    <row r="8">
      <c r="A8" s="648"/>
      <c r="B8" s="649" t="s">
        <v>61</v>
      </c>
      <c r="C8" s="79"/>
      <c r="E8" s="106"/>
      <c r="F8" s="494"/>
      <c r="G8" s="138"/>
      <c r="H8" s="79"/>
      <c r="J8" s="106"/>
      <c r="K8" s="494"/>
      <c r="L8" s="138"/>
      <c r="M8" s="79"/>
      <c r="O8" s="106"/>
      <c r="P8" s="494"/>
      <c r="Q8" s="138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</row>
    <row r="9">
      <c r="A9" s="648"/>
      <c r="B9" s="79"/>
      <c r="C9" s="81"/>
      <c r="D9" s="82"/>
      <c r="E9" s="54"/>
      <c r="F9" s="650"/>
      <c r="G9" s="83"/>
      <c r="H9" s="81"/>
      <c r="I9" s="82"/>
      <c r="J9" s="54"/>
      <c r="K9" s="650"/>
      <c r="L9" s="83"/>
      <c r="M9" s="81"/>
      <c r="N9" s="82"/>
      <c r="O9" s="54"/>
      <c r="P9" s="650"/>
      <c r="Q9" s="83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</row>
    <row r="10">
      <c r="A10" s="108"/>
      <c r="B10" s="446" t="s">
        <v>62</v>
      </c>
      <c r="C10" s="651">
        <v>5.0</v>
      </c>
      <c r="D10" s="652"/>
      <c r="E10" s="652" t="s">
        <v>63</v>
      </c>
      <c r="F10" s="652" t="s">
        <v>64</v>
      </c>
      <c r="G10" s="653" t="s">
        <v>65</v>
      </c>
      <c r="H10" s="651">
        <v>5.0</v>
      </c>
      <c r="I10" s="652"/>
      <c r="J10" s="652" t="s">
        <v>63</v>
      </c>
      <c r="K10" s="652" t="s">
        <v>64</v>
      </c>
      <c r="L10" s="653" t="s">
        <v>65</v>
      </c>
      <c r="M10" s="651">
        <v>5.0</v>
      </c>
      <c r="N10" s="652"/>
      <c r="O10" s="652" t="s">
        <v>63</v>
      </c>
      <c r="P10" s="652" t="s">
        <v>64</v>
      </c>
      <c r="Q10" s="653" t="s">
        <v>65</v>
      </c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</row>
    <row r="11">
      <c r="A11" s="108"/>
      <c r="B11" s="446" t="s">
        <v>66</v>
      </c>
      <c r="C11" s="654" t="s">
        <v>880</v>
      </c>
      <c r="D11" s="655"/>
      <c r="E11" s="656" t="s">
        <v>881</v>
      </c>
      <c r="F11" s="656">
        <v>31.0</v>
      </c>
      <c r="G11" s="657">
        <v>0.0</v>
      </c>
      <c r="H11" s="654" t="s">
        <v>880</v>
      </c>
      <c r="I11" s="655"/>
      <c r="J11" s="656" t="s">
        <v>532</v>
      </c>
      <c r="K11" s="656">
        <v>31.0</v>
      </c>
      <c r="L11" s="657">
        <v>0.0</v>
      </c>
      <c r="M11" s="654" t="s">
        <v>880</v>
      </c>
      <c r="N11" s="655"/>
      <c r="O11" s="656" t="s">
        <v>188</v>
      </c>
      <c r="P11" s="656">
        <v>31.0</v>
      </c>
      <c r="Q11" s="657">
        <v>0.0</v>
      </c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</row>
    <row r="12">
      <c r="A12" s="108"/>
      <c r="B12" s="446" t="s">
        <v>72</v>
      </c>
      <c r="C12" s="654" t="s">
        <v>882</v>
      </c>
      <c r="D12" s="655"/>
      <c r="E12" s="656" t="s">
        <v>76</v>
      </c>
      <c r="F12" s="656">
        <v>31.0</v>
      </c>
      <c r="G12" s="657">
        <v>0.0</v>
      </c>
      <c r="H12" s="654" t="s">
        <v>883</v>
      </c>
      <c r="I12" s="655"/>
      <c r="J12" s="656" t="s">
        <v>194</v>
      </c>
      <c r="K12" s="656">
        <v>31.0</v>
      </c>
      <c r="L12" s="657">
        <v>0.0</v>
      </c>
      <c r="M12" s="654" t="s">
        <v>884</v>
      </c>
      <c r="N12" s="655"/>
      <c r="O12" s="656" t="s">
        <v>192</v>
      </c>
      <c r="P12" s="656">
        <v>31.0</v>
      </c>
      <c r="Q12" s="657">
        <v>0.0</v>
      </c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</row>
    <row r="13">
      <c r="A13" s="108"/>
      <c r="B13" s="446" t="s">
        <v>79</v>
      </c>
      <c r="C13" s="654" t="s">
        <v>885</v>
      </c>
      <c r="D13" s="655"/>
      <c r="E13" s="656" t="s">
        <v>886</v>
      </c>
      <c r="F13" s="656">
        <v>31.0</v>
      </c>
      <c r="G13" s="657">
        <v>0.0</v>
      </c>
      <c r="H13" s="654" t="s">
        <v>885</v>
      </c>
      <c r="I13" s="655"/>
      <c r="J13" s="656" t="s">
        <v>136</v>
      </c>
      <c r="K13" s="656">
        <v>31.0</v>
      </c>
      <c r="L13" s="657">
        <v>0.0</v>
      </c>
      <c r="M13" s="654" t="s">
        <v>885</v>
      </c>
      <c r="N13" s="655"/>
      <c r="O13" s="656" t="s">
        <v>538</v>
      </c>
      <c r="P13" s="656">
        <v>31.0</v>
      </c>
      <c r="Q13" s="657">
        <v>0.0</v>
      </c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</row>
    <row r="14">
      <c r="A14" s="108"/>
      <c r="B14" s="452" t="s">
        <v>85</v>
      </c>
      <c r="C14" s="658" t="s">
        <v>887</v>
      </c>
      <c r="D14" s="659"/>
      <c r="E14" s="660" t="s">
        <v>543</v>
      </c>
      <c r="F14" s="660">
        <v>31.0</v>
      </c>
      <c r="G14" s="661">
        <v>0.0</v>
      </c>
      <c r="H14" s="658" t="s">
        <v>888</v>
      </c>
      <c r="I14" s="659"/>
      <c r="J14" s="660" t="s">
        <v>463</v>
      </c>
      <c r="K14" s="660">
        <v>31.0</v>
      </c>
      <c r="L14" s="661">
        <v>0.0</v>
      </c>
      <c r="M14" s="658" t="s">
        <v>889</v>
      </c>
      <c r="N14" s="659"/>
      <c r="O14" s="660" t="s">
        <v>142</v>
      </c>
      <c r="P14" s="660">
        <v>31.0</v>
      </c>
      <c r="Q14" s="661">
        <v>0.0</v>
      </c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</row>
    <row r="15">
      <c r="A15" s="101"/>
      <c r="B15" s="457"/>
      <c r="C15" s="658" t="s">
        <v>890</v>
      </c>
      <c r="D15" s="659"/>
      <c r="E15" s="660" t="s">
        <v>761</v>
      </c>
      <c r="F15" s="660">
        <v>31.0</v>
      </c>
      <c r="G15" s="661">
        <v>0.0</v>
      </c>
      <c r="H15" s="658" t="s">
        <v>890</v>
      </c>
      <c r="I15" s="659"/>
      <c r="J15" s="660" t="s">
        <v>147</v>
      </c>
      <c r="K15" s="660">
        <v>31.0</v>
      </c>
      <c r="L15" s="661">
        <v>0.0</v>
      </c>
      <c r="M15" s="658" t="s">
        <v>891</v>
      </c>
      <c r="N15" s="659"/>
      <c r="O15" s="660" t="s">
        <v>147</v>
      </c>
      <c r="P15" s="660">
        <v>31.0</v>
      </c>
      <c r="Q15" s="661">
        <v>0.0</v>
      </c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</row>
    <row r="16">
      <c r="A16" s="101"/>
      <c r="B16" s="457"/>
      <c r="C16" s="658"/>
      <c r="D16" s="662"/>
      <c r="E16" s="660" t="s">
        <v>210</v>
      </c>
      <c r="F16" s="660">
        <v>31.0</v>
      </c>
      <c r="G16" s="661">
        <v>0.0</v>
      </c>
      <c r="H16" s="658"/>
      <c r="I16" s="662"/>
      <c r="J16" s="660" t="s">
        <v>310</v>
      </c>
      <c r="K16" s="660">
        <v>31.0</v>
      </c>
      <c r="L16" s="661">
        <v>0.0</v>
      </c>
      <c r="M16" s="658"/>
      <c r="N16" s="662"/>
      <c r="O16" s="660" t="s">
        <v>175</v>
      </c>
      <c r="P16" s="660">
        <v>31.0</v>
      </c>
      <c r="Q16" s="661">
        <v>0.0</v>
      </c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</row>
    <row r="17">
      <c r="A17" s="101"/>
      <c r="B17" s="457"/>
      <c r="C17" s="663"/>
      <c r="D17" s="664"/>
      <c r="E17" s="665"/>
      <c r="F17" s="666" t="s">
        <v>892</v>
      </c>
      <c r="G17" s="83"/>
      <c r="H17" s="663"/>
      <c r="I17" s="664"/>
      <c r="J17" s="665"/>
      <c r="K17" s="666" t="s">
        <v>893</v>
      </c>
      <c r="L17" s="83"/>
      <c r="M17" s="663"/>
      <c r="N17" s="664"/>
      <c r="O17" s="665"/>
      <c r="P17" s="666" t="s">
        <v>894</v>
      </c>
      <c r="Q17" s="83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</row>
    <row r="18">
      <c r="A18" s="667"/>
      <c r="B18" s="668" t="s">
        <v>895</v>
      </c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5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</row>
    <row r="19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</row>
    <row r="20">
      <c r="A20" s="645"/>
      <c r="B20" s="669"/>
      <c r="C20" s="670" t="s">
        <v>896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8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</row>
    <row r="21">
      <c r="A21" s="645"/>
      <c r="B21" s="79"/>
      <c r="C21" s="81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671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</row>
    <row r="22">
      <c r="A22" s="645"/>
      <c r="B22" s="79"/>
      <c r="C22" s="672"/>
      <c r="D22" s="77"/>
      <c r="E22" s="104"/>
      <c r="F22" s="673" t="s">
        <v>897</v>
      </c>
      <c r="G22" s="78"/>
      <c r="H22" s="672"/>
      <c r="I22" s="77"/>
      <c r="J22" s="104"/>
      <c r="K22" s="673" t="s">
        <v>898</v>
      </c>
      <c r="L22" s="78"/>
      <c r="M22" s="672"/>
      <c r="N22" s="77"/>
      <c r="O22" s="104"/>
      <c r="P22" s="673"/>
      <c r="Q22" s="78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</row>
    <row r="23">
      <c r="A23" s="645"/>
      <c r="B23" s="79"/>
      <c r="C23" s="79"/>
      <c r="E23" s="106"/>
      <c r="G23" s="80"/>
      <c r="H23" s="79"/>
      <c r="J23" s="106"/>
      <c r="L23" s="80"/>
      <c r="M23" s="79"/>
      <c r="O23" s="106"/>
      <c r="Q23" s="8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</row>
    <row r="24">
      <c r="A24" s="645"/>
      <c r="B24" s="107"/>
      <c r="C24" s="79"/>
      <c r="E24" s="106"/>
      <c r="G24" s="80"/>
      <c r="H24" s="79"/>
      <c r="J24" s="106"/>
      <c r="L24" s="80"/>
      <c r="M24" s="79"/>
      <c r="O24" s="106"/>
      <c r="Q24" s="8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</row>
    <row r="25">
      <c r="A25" s="648"/>
      <c r="B25" s="674" t="s">
        <v>60</v>
      </c>
      <c r="C25" s="79"/>
      <c r="E25" s="106"/>
      <c r="F25" s="110"/>
      <c r="G25" s="111"/>
      <c r="H25" s="79"/>
      <c r="J25" s="106"/>
      <c r="K25" s="110"/>
      <c r="L25" s="111"/>
      <c r="M25" s="79"/>
      <c r="O25" s="106"/>
      <c r="P25" s="110"/>
      <c r="Q25" s="111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</row>
    <row r="26">
      <c r="A26" s="648"/>
      <c r="B26" s="674" t="s">
        <v>61</v>
      </c>
      <c r="C26" s="79"/>
      <c r="E26" s="106"/>
      <c r="F26" s="675"/>
      <c r="G26" s="138"/>
      <c r="H26" s="79"/>
      <c r="J26" s="106"/>
      <c r="K26" s="675"/>
      <c r="L26" s="138"/>
      <c r="M26" s="79"/>
      <c r="O26" s="106"/>
      <c r="P26" s="676"/>
      <c r="Q26" s="14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</row>
    <row r="27">
      <c r="A27" s="648"/>
      <c r="B27" s="79"/>
      <c r="C27" s="81"/>
      <c r="D27" s="82"/>
      <c r="E27" s="54"/>
      <c r="F27" s="677"/>
      <c r="G27" s="83"/>
      <c r="H27" s="81"/>
      <c r="I27" s="82"/>
      <c r="J27" s="54"/>
      <c r="K27" s="678"/>
      <c r="L27" s="83"/>
      <c r="M27" s="81"/>
      <c r="N27" s="82"/>
      <c r="O27" s="54"/>
      <c r="P27" s="679"/>
      <c r="Q27" s="243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</row>
    <row r="28">
      <c r="A28" s="108"/>
      <c r="B28" s="346" t="s">
        <v>62</v>
      </c>
      <c r="C28" s="680" t="s">
        <v>899</v>
      </c>
      <c r="D28" s="681"/>
      <c r="E28" s="682" t="s">
        <v>63</v>
      </c>
      <c r="F28" s="682" t="s">
        <v>64</v>
      </c>
      <c r="G28" s="683" t="s">
        <v>65</v>
      </c>
      <c r="H28" s="680" t="s">
        <v>899</v>
      </c>
      <c r="I28" s="681"/>
      <c r="J28" s="682" t="s">
        <v>63</v>
      </c>
      <c r="K28" s="682" t="s">
        <v>64</v>
      </c>
      <c r="L28" s="683" t="s">
        <v>65</v>
      </c>
      <c r="M28" s="680"/>
      <c r="N28" s="681"/>
      <c r="O28" s="682"/>
      <c r="P28" s="682"/>
      <c r="Q28" s="683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</row>
    <row r="29">
      <c r="A29" s="108"/>
      <c r="B29" s="346" t="s">
        <v>66</v>
      </c>
      <c r="C29" s="684" t="s">
        <v>67</v>
      </c>
      <c r="D29" s="685"/>
      <c r="E29" s="686" t="s">
        <v>127</v>
      </c>
      <c r="F29" s="687">
        <v>31.0</v>
      </c>
      <c r="G29" s="688">
        <v>0.0</v>
      </c>
      <c r="H29" s="684" t="s">
        <v>67</v>
      </c>
      <c r="I29" s="685"/>
      <c r="J29" s="686" t="s">
        <v>532</v>
      </c>
      <c r="K29" s="687">
        <v>31.0</v>
      </c>
      <c r="L29" s="688">
        <v>0.0</v>
      </c>
      <c r="M29" s="684"/>
      <c r="N29" s="685"/>
      <c r="O29" s="686"/>
      <c r="P29" s="687"/>
      <c r="Q29" s="688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</row>
    <row r="30">
      <c r="A30" s="108"/>
      <c r="B30" s="346" t="s">
        <v>72</v>
      </c>
      <c r="C30" s="684" t="s">
        <v>900</v>
      </c>
      <c r="D30" s="685"/>
      <c r="E30" s="686" t="s">
        <v>130</v>
      </c>
      <c r="F30" s="687">
        <v>31.0</v>
      </c>
      <c r="G30" s="688">
        <v>0.0</v>
      </c>
      <c r="H30" s="684" t="s">
        <v>901</v>
      </c>
      <c r="I30" s="685"/>
      <c r="J30" s="686" t="s">
        <v>353</v>
      </c>
      <c r="K30" s="687">
        <v>31.0</v>
      </c>
      <c r="L30" s="688">
        <v>0.0</v>
      </c>
      <c r="M30" s="684"/>
      <c r="N30" s="685"/>
      <c r="O30" s="686"/>
      <c r="P30" s="687"/>
      <c r="Q30" s="688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</row>
    <row r="31">
      <c r="A31" s="108"/>
      <c r="B31" s="346" t="s">
        <v>79</v>
      </c>
      <c r="C31" s="684" t="s">
        <v>885</v>
      </c>
      <c r="D31" s="685"/>
      <c r="E31" s="686" t="s">
        <v>886</v>
      </c>
      <c r="F31" s="687">
        <v>31.0</v>
      </c>
      <c r="G31" s="688">
        <v>0.0</v>
      </c>
      <c r="H31" s="684" t="s">
        <v>885</v>
      </c>
      <c r="I31" s="685"/>
      <c r="J31" s="686" t="s">
        <v>902</v>
      </c>
      <c r="K31" s="687">
        <v>31.0</v>
      </c>
      <c r="L31" s="688">
        <v>0.0</v>
      </c>
      <c r="M31" s="684"/>
      <c r="N31" s="685"/>
      <c r="O31" s="686"/>
      <c r="P31" s="687"/>
      <c r="Q31" s="688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</row>
    <row r="32">
      <c r="A32" s="108"/>
      <c r="B32" s="327" t="s">
        <v>85</v>
      </c>
      <c r="C32" s="689" t="s">
        <v>233</v>
      </c>
      <c r="D32" s="393"/>
      <c r="E32" s="690" t="s">
        <v>87</v>
      </c>
      <c r="F32" s="333">
        <v>31.0</v>
      </c>
      <c r="G32" s="691">
        <v>0.0</v>
      </c>
      <c r="H32" s="689" t="s">
        <v>903</v>
      </c>
      <c r="I32" s="393"/>
      <c r="J32" s="690" t="s">
        <v>543</v>
      </c>
      <c r="K32" s="333">
        <v>31.0</v>
      </c>
      <c r="L32" s="691">
        <v>0.0</v>
      </c>
      <c r="M32" s="689"/>
      <c r="N32" s="692"/>
      <c r="O32" s="690"/>
      <c r="P32" s="333"/>
      <c r="Q32" s="691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</row>
    <row r="33">
      <c r="A33" s="101"/>
      <c r="B33" s="394"/>
      <c r="C33" s="689" t="s">
        <v>889</v>
      </c>
      <c r="D33" s="393"/>
      <c r="E33" s="690" t="s">
        <v>93</v>
      </c>
      <c r="F33" s="333">
        <v>31.0</v>
      </c>
      <c r="G33" s="334">
        <v>0.0</v>
      </c>
      <c r="H33" s="689" t="s">
        <v>233</v>
      </c>
      <c r="I33" s="393"/>
      <c r="J33" s="690" t="s">
        <v>904</v>
      </c>
      <c r="K33" s="333">
        <v>31.0</v>
      </c>
      <c r="L33" s="334">
        <v>0.0</v>
      </c>
      <c r="M33" s="689"/>
      <c r="N33" s="692"/>
      <c r="O33" s="690"/>
      <c r="P33" s="333"/>
      <c r="Q33" s="334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</row>
    <row r="34">
      <c r="A34" s="101"/>
      <c r="B34" s="394"/>
      <c r="C34" s="693"/>
      <c r="D34" s="694"/>
      <c r="E34" s="690" t="s">
        <v>681</v>
      </c>
      <c r="F34" s="333">
        <v>31.0</v>
      </c>
      <c r="G34" s="691">
        <v>0.0</v>
      </c>
      <c r="H34" s="693"/>
      <c r="I34" s="694"/>
      <c r="J34" s="690" t="s">
        <v>152</v>
      </c>
      <c r="K34" s="333">
        <v>31.0</v>
      </c>
      <c r="L34" s="691">
        <v>0.0</v>
      </c>
      <c r="M34" s="693"/>
      <c r="N34" s="694"/>
      <c r="O34" s="690"/>
      <c r="P34" s="333"/>
      <c r="Q34" s="691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</row>
    <row r="35">
      <c r="A35" s="101"/>
      <c r="B35" s="394"/>
      <c r="C35" s="695"/>
      <c r="D35" s="696"/>
      <c r="E35" s="397"/>
      <c r="F35" s="697" t="s">
        <v>120</v>
      </c>
      <c r="G35" s="83"/>
      <c r="H35" s="695"/>
      <c r="I35" s="696"/>
      <c r="J35" s="397"/>
      <c r="K35" s="697" t="s">
        <v>905</v>
      </c>
      <c r="L35" s="83"/>
      <c r="M35" s="695"/>
      <c r="N35" s="696"/>
      <c r="O35" s="397"/>
      <c r="P35" s="697"/>
      <c r="Q35" s="83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</row>
    <row r="36">
      <c r="A36" s="698"/>
      <c r="B36" s="699" t="s">
        <v>906</v>
      </c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5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</row>
    <row r="37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</row>
    <row r="38">
      <c r="A38" s="645"/>
      <c r="B38" s="700"/>
      <c r="C38" s="701" t="s">
        <v>907</v>
      </c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8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</row>
    <row r="39">
      <c r="A39" s="645"/>
      <c r="B39" s="79"/>
      <c r="C39" s="81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3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</row>
    <row r="40">
      <c r="A40" s="645"/>
      <c r="B40" s="79"/>
      <c r="C40" s="702"/>
      <c r="D40" s="77"/>
      <c r="E40" s="104"/>
      <c r="F40" s="703" t="s">
        <v>908</v>
      </c>
      <c r="G40" s="78"/>
      <c r="H40" s="702"/>
      <c r="I40" s="77"/>
      <c r="J40" s="104"/>
      <c r="K40" s="703" t="s">
        <v>909</v>
      </c>
      <c r="L40" s="78"/>
      <c r="M40" s="702"/>
      <c r="N40" s="77"/>
      <c r="O40" s="104"/>
      <c r="P40" s="703" t="s">
        <v>910</v>
      </c>
      <c r="Q40" s="78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</row>
    <row r="41">
      <c r="A41" s="645"/>
      <c r="B41" s="79"/>
      <c r="C41" s="79"/>
      <c r="E41" s="106"/>
      <c r="G41" s="80"/>
      <c r="H41" s="79"/>
      <c r="J41" s="106"/>
      <c r="L41" s="80"/>
      <c r="M41" s="79"/>
      <c r="O41" s="106"/>
      <c r="Q41" s="8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</row>
    <row r="42">
      <c r="A42" s="645"/>
      <c r="B42" s="107"/>
      <c r="C42" s="79"/>
      <c r="E42" s="106"/>
      <c r="G42" s="80"/>
      <c r="H42" s="79"/>
      <c r="J42" s="106"/>
      <c r="L42" s="80"/>
      <c r="M42" s="79"/>
      <c r="O42" s="106"/>
      <c r="Q42" s="8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</row>
    <row r="43">
      <c r="A43" s="648"/>
      <c r="B43" s="704" t="s">
        <v>60</v>
      </c>
      <c r="C43" s="79"/>
      <c r="E43" s="106"/>
      <c r="F43" s="110"/>
      <c r="G43" s="111"/>
      <c r="H43" s="79"/>
      <c r="J43" s="106"/>
      <c r="K43" s="110"/>
      <c r="L43" s="111"/>
      <c r="M43" s="79"/>
      <c r="O43" s="106"/>
      <c r="P43" s="110"/>
      <c r="Q43" s="111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</row>
    <row r="44">
      <c r="A44" s="648"/>
      <c r="B44" s="704" t="s">
        <v>61</v>
      </c>
      <c r="C44" s="79"/>
      <c r="E44" s="106"/>
      <c r="F44" s="705"/>
      <c r="G44" s="80"/>
      <c r="H44" s="79"/>
      <c r="J44" s="106"/>
      <c r="K44" s="705"/>
      <c r="L44" s="80"/>
      <c r="M44" s="79"/>
      <c r="O44" s="106"/>
      <c r="P44" s="705"/>
      <c r="Q44" s="8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</row>
    <row r="45">
      <c r="A45" s="648"/>
      <c r="B45" s="79"/>
      <c r="C45" s="81"/>
      <c r="D45" s="82"/>
      <c r="E45" s="54"/>
      <c r="F45" s="706"/>
      <c r="G45" s="83"/>
      <c r="H45" s="81"/>
      <c r="I45" s="82"/>
      <c r="J45" s="54"/>
      <c r="K45" s="707"/>
      <c r="L45" s="83"/>
      <c r="M45" s="81"/>
      <c r="N45" s="82"/>
      <c r="O45" s="54"/>
      <c r="P45" s="706"/>
      <c r="Q45" s="83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</row>
    <row r="46">
      <c r="A46" s="108"/>
      <c r="B46" s="520" t="s">
        <v>62</v>
      </c>
      <c r="C46" s="708" t="s">
        <v>911</v>
      </c>
      <c r="D46" s="709"/>
      <c r="E46" s="710" t="s">
        <v>63</v>
      </c>
      <c r="F46" s="710" t="s">
        <v>64</v>
      </c>
      <c r="G46" s="711" t="s">
        <v>65</v>
      </c>
      <c r="H46" s="708" t="s">
        <v>899</v>
      </c>
      <c r="I46" s="709"/>
      <c r="J46" s="710" t="s">
        <v>63</v>
      </c>
      <c r="K46" s="710" t="s">
        <v>64</v>
      </c>
      <c r="L46" s="711" t="s">
        <v>65</v>
      </c>
      <c r="M46" s="709" t="s">
        <v>566</v>
      </c>
      <c r="N46" s="709"/>
      <c r="O46" s="710" t="s">
        <v>63</v>
      </c>
      <c r="P46" s="710" t="s">
        <v>64</v>
      </c>
      <c r="Q46" s="711" t="s">
        <v>65</v>
      </c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</row>
    <row r="47">
      <c r="A47" s="108"/>
      <c r="B47" s="520" t="s">
        <v>66</v>
      </c>
      <c r="C47" s="712" t="s">
        <v>67</v>
      </c>
      <c r="D47" s="713"/>
      <c r="E47" s="714" t="s">
        <v>70</v>
      </c>
      <c r="F47" s="523">
        <v>31.0</v>
      </c>
      <c r="G47" s="715">
        <v>0.0</v>
      </c>
      <c r="H47" s="712" t="s">
        <v>126</v>
      </c>
      <c r="I47" s="713"/>
      <c r="J47" s="714" t="s">
        <v>881</v>
      </c>
      <c r="K47" s="523">
        <v>31.0</v>
      </c>
      <c r="L47" s="715">
        <v>0.0</v>
      </c>
      <c r="M47" s="713" t="s">
        <v>912</v>
      </c>
      <c r="N47" s="713"/>
      <c r="O47" s="714" t="s">
        <v>913</v>
      </c>
      <c r="P47" s="523">
        <v>31.0</v>
      </c>
      <c r="Q47" s="715">
        <v>0.0</v>
      </c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</row>
    <row r="48">
      <c r="A48" s="108"/>
      <c r="B48" s="520" t="s">
        <v>72</v>
      </c>
      <c r="C48" s="712" t="s">
        <v>914</v>
      </c>
      <c r="D48" s="713"/>
      <c r="E48" s="714" t="s">
        <v>915</v>
      </c>
      <c r="F48" s="523">
        <v>31.0</v>
      </c>
      <c r="G48" s="715">
        <v>0.0</v>
      </c>
      <c r="H48" s="712" t="s">
        <v>916</v>
      </c>
      <c r="I48" s="713"/>
      <c r="J48" s="714" t="s">
        <v>917</v>
      </c>
      <c r="K48" s="523">
        <v>31.0</v>
      </c>
      <c r="L48" s="715">
        <v>0.0</v>
      </c>
      <c r="M48" s="713" t="s">
        <v>884</v>
      </c>
      <c r="N48" s="713"/>
      <c r="O48" s="714" t="s">
        <v>918</v>
      </c>
      <c r="P48" s="523">
        <v>31.0</v>
      </c>
      <c r="Q48" s="715">
        <v>0.0</v>
      </c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</row>
    <row r="49">
      <c r="A49" s="108"/>
      <c r="B49" s="520" t="s">
        <v>79</v>
      </c>
      <c r="C49" s="712" t="s">
        <v>82</v>
      </c>
      <c r="D49" s="713"/>
      <c r="E49" s="714" t="s">
        <v>919</v>
      </c>
      <c r="F49" s="523">
        <v>31.0</v>
      </c>
      <c r="G49" s="715">
        <v>0.0</v>
      </c>
      <c r="H49" s="712" t="s">
        <v>82</v>
      </c>
      <c r="I49" s="713"/>
      <c r="J49" s="714" t="s">
        <v>886</v>
      </c>
      <c r="K49" s="523">
        <v>31.0</v>
      </c>
      <c r="L49" s="715">
        <v>0.0</v>
      </c>
      <c r="M49" s="713" t="s">
        <v>82</v>
      </c>
      <c r="N49" s="713"/>
      <c r="O49" s="714" t="s">
        <v>920</v>
      </c>
      <c r="P49" s="523">
        <v>31.0</v>
      </c>
      <c r="Q49" s="715">
        <v>0.0</v>
      </c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</row>
    <row r="50">
      <c r="A50" s="108"/>
      <c r="B50" s="716" t="s">
        <v>85</v>
      </c>
      <c r="C50" s="717" t="s">
        <v>141</v>
      </c>
      <c r="D50" s="718"/>
      <c r="E50" s="719" t="s">
        <v>921</v>
      </c>
      <c r="F50" s="720">
        <v>31.0</v>
      </c>
      <c r="G50" s="721">
        <v>0.0</v>
      </c>
      <c r="H50" s="717" t="s">
        <v>922</v>
      </c>
      <c r="I50" s="718"/>
      <c r="J50" s="719" t="s">
        <v>115</v>
      </c>
      <c r="K50" s="720">
        <v>31.0</v>
      </c>
      <c r="L50" s="721">
        <v>0.0</v>
      </c>
      <c r="M50" s="722" t="s">
        <v>923</v>
      </c>
      <c r="N50" s="718"/>
      <c r="O50" s="719" t="s">
        <v>924</v>
      </c>
      <c r="P50" s="720">
        <v>31.0</v>
      </c>
      <c r="Q50" s="721">
        <v>0.0</v>
      </c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</row>
    <row r="51">
      <c r="A51" s="101"/>
      <c r="B51" s="723"/>
      <c r="C51" s="717" t="s">
        <v>96</v>
      </c>
      <c r="D51" s="718"/>
      <c r="E51" s="719" t="s">
        <v>925</v>
      </c>
      <c r="F51" s="720">
        <v>31.0</v>
      </c>
      <c r="G51" s="724">
        <v>0.0</v>
      </c>
      <c r="H51" s="717" t="s">
        <v>926</v>
      </c>
      <c r="I51" s="718"/>
      <c r="J51" s="719" t="s">
        <v>555</v>
      </c>
      <c r="K51" s="720">
        <v>31.0</v>
      </c>
      <c r="L51" s="724">
        <v>0.0</v>
      </c>
      <c r="M51" s="722" t="s">
        <v>903</v>
      </c>
      <c r="N51" s="718"/>
      <c r="O51" s="719" t="s">
        <v>925</v>
      </c>
      <c r="P51" s="720">
        <v>31.0</v>
      </c>
      <c r="Q51" s="724">
        <v>0.0</v>
      </c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</row>
    <row r="52">
      <c r="A52" s="101"/>
      <c r="B52" s="723"/>
      <c r="C52" s="717" t="s">
        <v>171</v>
      </c>
      <c r="D52" s="718"/>
      <c r="E52" s="719" t="s">
        <v>102</v>
      </c>
      <c r="F52" s="720">
        <v>31.0</v>
      </c>
      <c r="G52" s="721">
        <v>0.0</v>
      </c>
      <c r="H52" s="717" t="s">
        <v>927</v>
      </c>
      <c r="I52" s="718"/>
      <c r="J52" s="719" t="s">
        <v>633</v>
      </c>
      <c r="K52" s="720">
        <v>31.0</v>
      </c>
      <c r="L52" s="721">
        <v>0.0</v>
      </c>
      <c r="M52" s="722" t="s">
        <v>928</v>
      </c>
      <c r="N52" s="718"/>
      <c r="O52" s="719" t="s">
        <v>175</v>
      </c>
      <c r="P52" s="720">
        <v>31.0</v>
      </c>
      <c r="Q52" s="721">
        <v>0.0</v>
      </c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</row>
    <row r="53">
      <c r="A53" s="101"/>
      <c r="B53" s="723"/>
      <c r="C53" s="725"/>
      <c r="D53" s="726"/>
      <c r="E53" s="727"/>
      <c r="F53" s="728" t="s">
        <v>929</v>
      </c>
      <c r="G53" s="83"/>
      <c r="H53" s="725"/>
      <c r="I53" s="726"/>
      <c r="J53" s="727"/>
      <c r="K53" s="728" t="s">
        <v>905</v>
      </c>
      <c r="L53" s="83"/>
      <c r="M53" s="729" t="s">
        <v>930</v>
      </c>
      <c r="N53" s="730"/>
      <c r="O53" s="727"/>
      <c r="P53" s="728" t="s">
        <v>931</v>
      </c>
      <c r="Q53" s="83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</row>
    <row r="54">
      <c r="A54" s="698"/>
      <c r="B54" s="731" t="s">
        <v>932</v>
      </c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5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</row>
    <row r="55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</row>
    <row r="56">
      <c r="A56" s="645"/>
      <c r="B56" s="310"/>
      <c r="C56" s="311" t="s">
        <v>522</v>
      </c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8"/>
    </row>
    <row r="57">
      <c r="A57" s="645"/>
      <c r="B57" s="157"/>
      <c r="C57" s="81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3"/>
    </row>
    <row r="58">
      <c r="A58" s="645"/>
      <c r="B58" s="157"/>
      <c r="C58" s="312"/>
      <c r="D58" s="77"/>
      <c r="E58" s="104"/>
      <c r="F58" s="315" t="s">
        <v>523</v>
      </c>
      <c r="G58" s="78"/>
      <c r="H58" s="312"/>
      <c r="I58" s="77"/>
      <c r="J58" s="104"/>
      <c r="K58" s="315" t="s">
        <v>524</v>
      </c>
      <c r="L58" s="78"/>
      <c r="M58" s="312"/>
      <c r="N58" s="77"/>
      <c r="O58" s="104"/>
      <c r="P58" s="315" t="s">
        <v>525</v>
      </c>
      <c r="Q58" s="78"/>
      <c r="R58" s="405" t="s">
        <v>526</v>
      </c>
    </row>
    <row r="59">
      <c r="A59" s="645"/>
      <c r="B59" s="157"/>
      <c r="C59" s="79"/>
      <c r="E59" s="106"/>
      <c r="G59" s="80"/>
      <c r="H59" s="79"/>
      <c r="J59" s="106"/>
      <c r="L59" s="80"/>
      <c r="M59" s="79"/>
      <c r="O59" s="106"/>
      <c r="Q59" s="80"/>
      <c r="R59" s="83"/>
    </row>
    <row r="60">
      <c r="A60" s="645"/>
      <c r="B60" s="160"/>
      <c r="C60" s="79"/>
      <c r="E60" s="106"/>
      <c r="G60" s="80"/>
      <c r="H60" s="79"/>
      <c r="J60" s="106"/>
      <c r="L60" s="80"/>
      <c r="M60" s="79"/>
      <c r="O60" s="106"/>
      <c r="Q60" s="80"/>
      <c r="R60" s="406" t="s">
        <v>527</v>
      </c>
    </row>
    <row r="61">
      <c r="A61" s="645"/>
      <c r="B61" s="319" t="s">
        <v>60</v>
      </c>
      <c r="C61" s="79"/>
      <c r="E61" s="106"/>
      <c r="F61" s="110"/>
      <c r="G61" s="111"/>
      <c r="H61" s="79"/>
      <c r="J61" s="106"/>
      <c r="K61" s="110"/>
      <c r="L61" s="111"/>
      <c r="M61" s="79"/>
      <c r="O61" s="106"/>
      <c r="P61" s="110"/>
      <c r="Q61" s="111"/>
      <c r="R61" s="406" t="s">
        <v>139</v>
      </c>
    </row>
    <row r="62">
      <c r="A62" s="648"/>
      <c r="B62" s="319" t="s">
        <v>61</v>
      </c>
      <c r="C62" s="79"/>
      <c r="E62" s="106"/>
      <c r="F62" s="321"/>
      <c r="G62" s="80"/>
      <c r="H62" s="79"/>
      <c r="J62" s="106"/>
      <c r="K62" s="321"/>
      <c r="L62" s="80"/>
      <c r="M62" s="79"/>
      <c r="O62" s="106"/>
      <c r="P62" s="321"/>
      <c r="Q62" s="80"/>
      <c r="R62" s="407"/>
    </row>
    <row r="63">
      <c r="A63" s="648"/>
      <c r="B63" s="157"/>
      <c r="C63" s="81"/>
      <c r="D63" s="82"/>
      <c r="E63" s="54"/>
      <c r="F63" s="326"/>
      <c r="G63" s="83"/>
      <c r="H63" s="81"/>
      <c r="I63" s="82"/>
      <c r="J63" s="54"/>
      <c r="K63" s="326"/>
      <c r="L63" s="83"/>
      <c r="M63" s="81"/>
      <c r="N63" s="82"/>
      <c r="O63" s="54"/>
      <c r="P63" s="326"/>
      <c r="Q63" s="83"/>
      <c r="R63" s="408"/>
    </row>
    <row r="64">
      <c r="A64" s="648"/>
      <c r="B64" s="327" t="s">
        <v>62</v>
      </c>
      <c r="C64" s="409" t="s">
        <v>528</v>
      </c>
      <c r="D64" s="410"/>
      <c r="E64" s="410" t="s">
        <v>63</v>
      </c>
      <c r="F64" s="411" t="s">
        <v>64</v>
      </c>
      <c r="G64" s="412" t="s">
        <v>65</v>
      </c>
      <c r="H64" s="409" t="s">
        <v>529</v>
      </c>
      <c r="I64" s="410"/>
      <c r="J64" s="410" t="s">
        <v>63</v>
      </c>
      <c r="K64" s="410" t="s">
        <v>64</v>
      </c>
      <c r="L64" s="413" t="s">
        <v>65</v>
      </c>
      <c r="M64" s="409" t="s">
        <v>529</v>
      </c>
      <c r="N64" s="410"/>
      <c r="O64" s="410" t="s">
        <v>63</v>
      </c>
      <c r="P64" s="411" t="s">
        <v>64</v>
      </c>
      <c r="Q64" s="412" t="s">
        <v>65</v>
      </c>
      <c r="R64" s="408"/>
    </row>
    <row r="65">
      <c r="A65" s="648"/>
      <c r="B65" s="327" t="s">
        <v>66</v>
      </c>
      <c r="C65" s="414" t="s">
        <v>530</v>
      </c>
      <c r="D65" s="332"/>
      <c r="E65" s="333" t="s">
        <v>287</v>
      </c>
      <c r="F65" s="333">
        <v>31.0</v>
      </c>
      <c r="G65" s="415">
        <v>0.0</v>
      </c>
      <c r="H65" s="414" t="s">
        <v>531</v>
      </c>
      <c r="I65" s="332"/>
      <c r="J65" s="416" t="s">
        <v>187</v>
      </c>
      <c r="K65" s="333">
        <v>31.0</v>
      </c>
      <c r="L65" s="415">
        <v>0.0</v>
      </c>
      <c r="M65" s="414" t="s">
        <v>67</v>
      </c>
      <c r="N65" s="332"/>
      <c r="O65" s="416" t="s">
        <v>532</v>
      </c>
      <c r="P65" s="333">
        <v>31.0</v>
      </c>
      <c r="Q65" s="415">
        <v>0.0</v>
      </c>
      <c r="R65" s="408"/>
    </row>
    <row r="66">
      <c r="A66" s="648"/>
      <c r="B66" s="327" t="s">
        <v>72</v>
      </c>
      <c r="C66" s="414" t="s">
        <v>533</v>
      </c>
      <c r="D66" s="332"/>
      <c r="E66" s="416" t="s">
        <v>534</v>
      </c>
      <c r="F66" s="333">
        <v>31.0</v>
      </c>
      <c r="G66" s="415">
        <v>0.0</v>
      </c>
      <c r="H66" s="414" t="s">
        <v>535</v>
      </c>
      <c r="I66" s="332"/>
      <c r="J66" s="416" t="s">
        <v>536</v>
      </c>
      <c r="K66" s="333">
        <v>31.0</v>
      </c>
      <c r="L66" s="415">
        <v>0.0</v>
      </c>
      <c r="M66" s="414" t="s">
        <v>537</v>
      </c>
      <c r="N66" s="332"/>
      <c r="O66" s="416" t="s">
        <v>323</v>
      </c>
      <c r="P66" s="333">
        <v>31.0</v>
      </c>
      <c r="Q66" s="415">
        <v>0.0</v>
      </c>
      <c r="R66" s="408"/>
    </row>
    <row r="67">
      <c r="A67" s="648"/>
      <c r="B67" s="327" t="s">
        <v>79</v>
      </c>
      <c r="C67" s="414" t="s">
        <v>224</v>
      </c>
      <c r="D67" s="417"/>
      <c r="E67" s="416" t="s">
        <v>538</v>
      </c>
      <c r="F67" s="333">
        <v>31.0</v>
      </c>
      <c r="G67" s="415">
        <v>0.0</v>
      </c>
      <c r="H67" s="414" t="s">
        <v>82</v>
      </c>
      <c r="I67" s="417"/>
      <c r="J67" s="416" t="s">
        <v>538</v>
      </c>
      <c r="K67" s="333">
        <v>31.0</v>
      </c>
      <c r="L67" s="415">
        <v>0.0</v>
      </c>
      <c r="M67" s="414" t="s">
        <v>139</v>
      </c>
      <c r="N67" s="417"/>
      <c r="O67" s="416" t="s">
        <v>83</v>
      </c>
      <c r="P67" s="333">
        <v>31.0</v>
      </c>
      <c r="Q67" s="415">
        <v>0.0</v>
      </c>
      <c r="R67" s="408"/>
    </row>
    <row r="68">
      <c r="A68" s="648"/>
      <c r="B68" s="335" t="s">
        <v>85</v>
      </c>
      <c r="C68" s="418" t="s">
        <v>539</v>
      </c>
      <c r="D68" s="337"/>
      <c r="E68" s="419" t="s">
        <v>540</v>
      </c>
      <c r="F68" s="338">
        <v>31.0</v>
      </c>
      <c r="G68" s="420">
        <v>0.0</v>
      </c>
      <c r="H68" s="418" t="s">
        <v>541</v>
      </c>
      <c r="I68" s="337"/>
      <c r="J68" s="419" t="s">
        <v>145</v>
      </c>
      <c r="K68" s="338">
        <v>31.0</v>
      </c>
      <c r="L68" s="420">
        <v>30.0</v>
      </c>
      <c r="M68" s="418" t="s">
        <v>542</v>
      </c>
      <c r="N68" s="337"/>
      <c r="O68" s="419" t="s">
        <v>543</v>
      </c>
      <c r="P68" s="338">
        <v>31.0</v>
      </c>
      <c r="Q68" s="420">
        <v>0.0</v>
      </c>
      <c r="R68" s="408"/>
    </row>
    <row r="69">
      <c r="A69" s="648"/>
      <c r="B69" s="340"/>
      <c r="C69" s="418" t="s">
        <v>143</v>
      </c>
      <c r="D69" s="337"/>
      <c r="E69" s="419" t="s">
        <v>174</v>
      </c>
      <c r="F69" s="338">
        <v>31.0</v>
      </c>
      <c r="G69" s="420">
        <v>0.0</v>
      </c>
      <c r="H69" s="418" t="s">
        <v>544</v>
      </c>
      <c r="I69" s="337"/>
      <c r="J69" s="419" t="s">
        <v>147</v>
      </c>
      <c r="K69" s="338">
        <v>31.0</v>
      </c>
      <c r="L69" s="420">
        <v>30.0</v>
      </c>
      <c r="M69" s="418" t="s">
        <v>148</v>
      </c>
      <c r="N69" s="337"/>
      <c r="O69" s="419" t="s">
        <v>545</v>
      </c>
      <c r="P69" s="338">
        <v>31.0</v>
      </c>
      <c r="Q69" s="420">
        <v>0.0</v>
      </c>
      <c r="R69" s="408"/>
    </row>
    <row r="70">
      <c r="A70" s="648"/>
      <c r="B70" s="340"/>
      <c r="C70" s="418" t="s">
        <v>541</v>
      </c>
      <c r="D70" s="337"/>
      <c r="E70" s="419" t="s">
        <v>175</v>
      </c>
      <c r="F70" s="338">
        <v>31.0</v>
      </c>
      <c r="G70" s="420">
        <v>0.0</v>
      </c>
      <c r="H70" s="418" t="s">
        <v>417</v>
      </c>
      <c r="I70" s="337"/>
      <c r="J70" s="419" t="s">
        <v>99</v>
      </c>
      <c r="K70" s="338">
        <v>31.0</v>
      </c>
      <c r="L70" s="420">
        <v>30.0</v>
      </c>
      <c r="M70" s="418" t="s">
        <v>143</v>
      </c>
      <c r="N70" s="337"/>
      <c r="O70" s="419" t="s">
        <v>443</v>
      </c>
      <c r="P70" s="338">
        <v>31.0</v>
      </c>
      <c r="Q70" s="420">
        <v>0.0</v>
      </c>
      <c r="R70" s="408"/>
    </row>
    <row r="71">
      <c r="A71" s="648"/>
      <c r="B71" s="340"/>
      <c r="C71" s="418" t="s">
        <v>546</v>
      </c>
      <c r="D71" s="337"/>
      <c r="E71" s="421"/>
      <c r="F71" s="422" t="s">
        <v>547</v>
      </c>
      <c r="G71" s="83"/>
      <c r="H71" s="418" t="s">
        <v>548</v>
      </c>
      <c r="I71" s="337"/>
      <c r="J71" s="421"/>
      <c r="K71" s="422" t="s">
        <v>104</v>
      </c>
      <c r="L71" s="83"/>
      <c r="M71" s="418" t="s">
        <v>549</v>
      </c>
      <c r="N71" s="337"/>
      <c r="O71" s="421"/>
      <c r="P71" s="422" t="s">
        <v>550</v>
      </c>
      <c r="Q71" s="83"/>
      <c r="R71" s="423"/>
    </row>
    <row r="72">
      <c r="A72" s="648"/>
      <c r="B72" s="345"/>
      <c r="C72" s="312"/>
      <c r="D72" s="77"/>
      <c r="E72" s="104"/>
      <c r="F72" s="315" t="s">
        <v>551</v>
      </c>
      <c r="G72" s="78"/>
      <c r="H72" s="312"/>
      <c r="I72" s="77"/>
      <c r="J72" s="104"/>
      <c r="K72" s="315"/>
      <c r="L72" s="78"/>
      <c r="M72" s="312"/>
      <c r="N72" s="77"/>
      <c r="O72" s="104"/>
      <c r="P72" s="315"/>
      <c r="Q72" s="78"/>
      <c r="R72" s="473"/>
    </row>
    <row r="73">
      <c r="A73" s="648"/>
      <c r="B73" s="79"/>
      <c r="C73" s="79"/>
      <c r="E73" s="106"/>
      <c r="G73" s="80"/>
      <c r="H73" s="79"/>
      <c r="J73" s="106"/>
      <c r="L73" s="80"/>
      <c r="M73" s="79"/>
      <c r="O73" s="106"/>
      <c r="Q73" s="80"/>
      <c r="R73" s="100"/>
    </row>
    <row r="74">
      <c r="A74" s="648"/>
      <c r="B74" s="79"/>
      <c r="C74" s="79"/>
      <c r="E74" s="106"/>
      <c r="G74" s="80"/>
      <c r="H74" s="79"/>
      <c r="J74" s="106"/>
      <c r="L74" s="80"/>
      <c r="M74" s="79"/>
      <c r="O74" s="106"/>
      <c r="Q74" s="80"/>
      <c r="R74" s="100"/>
    </row>
    <row r="75">
      <c r="A75" s="648"/>
      <c r="B75" s="346" t="s">
        <v>60</v>
      </c>
      <c r="C75" s="79"/>
      <c r="E75" s="106"/>
      <c r="F75" s="110"/>
      <c r="G75" s="111"/>
      <c r="H75" s="79"/>
      <c r="J75" s="106"/>
      <c r="K75" s="110"/>
      <c r="L75" s="111"/>
      <c r="M75" s="79"/>
      <c r="O75" s="106"/>
      <c r="P75" s="110"/>
      <c r="Q75" s="111"/>
      <c r="R75" s="100"/>
    </row>
    <row r="76">
      <c r="A76" s="648"/>
      <c r="B76" s="346" t="s">
        <v>61</v>
      </c>
      <c r="C76" s="79"/>
      <c r="E76" s="106"/>
      <c r="F76" s="321"/>
      <c r="G76" s="80"/>
      <c r="H76" s="79"/>
      <c r="J76" s="106"/>
      <c r="K76" s="321"/>
      <c r="L76" s="80"/>
      <c r="M76" s="79"/>
      <c r="O76" s="106"/>
      <c r="P76" s="321"/>
      <c r="Q76" s="80"/>
      <c r="R76" s="100"/>
    </row>
    <row r="77">
      <c r="A77" s="648"/>
      <c r="B77" s="79"/>
      <c r="C77" s="81"/>
      <c r="D77" s="82"/>
      <c r="E77" s="54"/>
      <c r="F77" s="326"/>
      <c r="G77" s="83"/>
      <c r="H77" s="81"/>
      <c r="I77" s="82"/>
      <c r="J77" s="54"/>
      <c r="K77" s="326"/>
      <c r="L77" s="83"/>
      <c r="M77" s="81"/>
      <c r="N77" s="82"/>
      <c r="O77" s="54"/>
      <c r="P77" s="326"/>
      <c r="Q77" s="83"/>
      <c r="R77" s="100"/>
    </row>
    <row r="78">
      <c r="A78" s="648"/>
      <c r="B78" s="327" t="s">
        <v>62</v>
      </c>
      <c r="C78" s="409" t="s">
        <v>529</v>
      </c>
      <c r="D78" s="424"/>
      <c r="E78" s="410" t="s">
        <v>63</v>
      </c>
      <c r="F78" s="410" t="s">
        <v>64</v>
      </c>
      <c r="G78" s="413" t="s">
        <v>65</v>
      </c>
      <c r="H78" s="425"/>
      <c r="I78" s="410"/>
      <c r="J78" s="410"/>
      <c r="K78" s="410"/>
      <c r="L78" s="413"/>
      <c r="M78" s="425"/>
      <c r="N78" s="410"/>
      <c r="O78" s="410"/>
      <c r="P78" s="411"/>
      <c r="Q78" s="412"/>
      <c r="R78" s="100"/>
    </row>
    <row r="79">
      <c r="A79" s="648"/>
      <c r="B79" s="327" t="s">
        <v>66</v>
      </c>
      <c r="C79" s="414" t="s">
        <v>128</v>
      </c>
      <c r="D79" s="332"/>
      <c r="E79" s="416" t="s">
        <v>552</v>
      </c>
      <c r="F79" s="333">
        <v>31.0</v>
      </c>
      <c r="G79" s="415">
        <v>0.0</v>
      </c>
      <c r="H79" s="331"/>
      <c r="I79" s="332"/>
      <c r="J79" s="333"/>
      <c r="K79" s="333"/>
      <c r="L79" s="334"/>
      <c r="M79" s="331"/>
      <c r="N79" s="332"/>
      <c r="O79" s="333"/>
      <c r="P79" s="333"/>
      <c r="Q79" s="334"/>
      <c r="R79" s="100"/>
    </row>
    <row r="80">
      <c r="A80" s="648"/>
      <c r="B80" s="327" t="s">
        <v>72</v>
      </c>
      <c r="C80" s="414" t="s">
        <v>553</v>
      </c>
      <c r="D80" s="332"/>
      <c r="E80" s="416" t="s">
        <v>554</v>
      </c>
      <c r="F80" s="333">
        <v>31.0</v>
      </c>
      <c r="G80" s="415">
        <v>0.0</v>
      </c>
      <c r="H80" s="331"/>
      <c r="I80" s="332"/>
      <c r="J80" s="333"/>
      <c r="K80" s="333"/>
      <c r="L80" s="334"/>
      <c r="M80" s="331"/>
      <c r="N80" s="332"/>
      <c r="O80" s="333"/>
      <c r="P80" s="333"/>
      <c r="Q80" s="334"/>
      <c r="R80" s="100"/>
    </row>
    <row r="81">
      <c r="A81" s="108"/>
      <c r="B81" s="327" t="s">
        <v>79</v>
      </c>
      <c r="C81" s="414" t="s">
        <v>139</v>
      </c>
      <c r="D81" s="417"/>
      <c r="E81" s="416" t="s">
        <v>83</v>
      </c>
      <c r="F81" s="333">
        <v>31.0</v>
      </c>
      <c r="G81" s="415">
        <v>0.0</v>
      </c>
      <c r="H81" s="331"/>
      <c r="I81" s="417"/>
      <c r="J81" s="333"/>
      <c r="K81" s="333"/>
      <c r="L81" s="334"/>
      <c r="M81" s="331"/>
      <c r="N81" s="332"/>
      <c r="O81" s="333"/>
      <c r="P81" s="333"/>
      <c r="Q81" s="334"/>
      <c r="R81" s="100"/>
    </row>
    <row r="82">
      <c r="A82" s="108"/>
      <c r="B82" s="335" t="s">
        <v>85</v>
      </c>
      <c r="C82" s="418" t="s">
        <v>241</v>
      </c>
      <c r="D82" s="337"/>
      <c r="E82" s="419" t="s">
        <v>87</v>
      </c>
      <c r="F82" s="338">
        <v>31.0</v>
      </c>
      <c r="G82" s="420">
        <v>0.0</v>
      </c>
      <c r="H82" s="336"/>
      <c r="I82" s="337"/>
      <c r="J82" s="338"/>
      <c r="K82" s="338"/>
      <c r="L82" s="339"/>
      <c r="M82" s="336"/>
      <c r="N82" s="337"/>
      <c r="O82" s="338"/>
      <c r="P82" s="338"/>
      <c r="Q82" s="339"/>
      <c r="R82" s="100"/>
    </row>
    <row r="83">
      <c r="A83" s="108"/>
      <c r="B83" s="340"/>
      <c r="C83" s="418" t="s">
        <v>103</v>
      </c>
      <c r="D83" s="337"/>
      <c r="E83" s="419" t="s">
        <v>555</v>
      </c>
      <c r="F83" s="338">
        <v>31.0</v>
      </c>
      <c r="G83" s="420">
        <v>0.0</v>
      </c>
      <c r="H83" s="336"/>
      <c r="I83" s="337"/>
      <c r="J83" s="338"/>
      <c r="K83" s="338"/>
      <c r="L83" s="339"/>
      <c r="M83" s="336"/>
      <c r="N83" s="337"/>
      <c r="O83" s="338"/>
      <c r="P83" s="338"/>
      <c r="Q83" s="339"/>
      <c r="R83" s="100"/>
    </row>
    <row r="84">
      <c r="A84" s="108"/>
      <c r="B84" s="340"/>
      <c r="C84" s="418" t="s">
        <v>98</v>
      </c>
      <c r="D84" s="337"/>
      <c r="E84" s="419" t="s">
        <v>236</v>
      </c>
      <c r="F84" s="338">
        <v>31.0</v>
      </c>
      <c r="G84" s="420">
        <v>0.0</v>
      </c>
      <c r="H84" s="336"/>
      <c r="I84" s="337"/>
      <c r="J84" s="338"/>
      <c r="K84" s="338"/>
      <c r="L84" s="339"/>
      <c r="M84" s="336"/>
      <c r="N84" s="337"/>
      <c r="O84" s="338"/>
      <c r="P84" s="338"/>
      <c r="Q84" s="339"/>
      <c r="R84" s="100"/>
    </row>
    <row r="85">
      <c r="A85" s="108"/>
      <c r="B85" s="340"/>
      <c r="C85" s="418" t="s">
        <v>143</v>
      </c>
      <c r="D85" s="337"/>
      <c r="E85" s="421"/>
      <c r="F85" s="426" t="s">
        <v>556</v>
      </c>
      <c r="G85" s="80"/>
      <c r="H85" s="337"/>
      <c r="I85" s="337"/>
      <c r="J85" s="421"/>
      <c r="K85" s="391"/>
      <c r="L85" s="80"/>
      <c r="M85" s="337"/>
      <c r="N85" s="337"/>
      <c r="O85" s="421"/>
      <c r="P85" s="391"/>
      <c r="Q85" s="80"/>
      <c r="R85" s="100"/>
    </row>
    <row r="86">
      <c r="A86" s="108"/>
      <c r="B86" s="340"/>
      <c r="C86" s="347"/>
      <c r="D86" s="342"/>
      <c r="E86" s="343"/>
      <c r="F86" s="422" t="s">
        <v>557</v>
      </c>
      <c r="G86" s="427"/>
      <c r="H86" s="342"/>
      <c r="I86" s="342"/>
      <c r="J86" s="343"/>
      <c r="K86" s="344"/>
      <c r="L86" s="428"/>
      <c r="M86" s="342"/>
      <c r="N86" s="342"/>
      <c r="O86" s="343"/>
      <c r="P86" s="344"/>
      <c r="Q86" s="428"/>
      <c r="R86" s="100"/>
    </row>
    <row r="87">
      <c r="A87" s="101"/>
      <c r="B87" s="429" t="s">
        <v>558</v>
      </c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5"/>
      <c r="R87" s="100"/>
    </row>
    <row r="88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</row>
    <row r="89">
      <c r="A89" s="645"/>
      <c r="B89" s="732"/>
      <c r="C89" s="103" t="s">
        <v>933</v>
      </c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8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</row>
    <row r="90">
      <c r="A90" s="645"/>
      <c r="B90" s="79"/>
      <c r="C90" s="81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3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</row>
    <row r="91">
      <c r="A91" s="645"/>
      <c r="B91" s="79"/>
      <c r="C91" s="733"/>
      <c r="D91" s="77"/>
      <c r="E91" s="104"/>
      <c r="F91" s="105" t="s">
        <v>57</v>
      </c>
      <c r="G91" s="78"/>
      <c r="H91" s="733"/>
      <c r="I91" s="77"/>
      <c r="J91" s="104"/>
      <c r="K91" s="105" t="s">
        <v>58</v>
      </c>
      <c r="L91" s="78"/>
      <c r="M91" s="733"/>
      <c r="N91" s="77"/>
      <c r="O91" s="104"/>
      <c r="P91" s="105" t="s">
        <v>59</v>
      </c>
      <c r="Q91" s="78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</row>
    <row r="92">
      <c r="A92" s="645"/>
      <c r="B92" s="79"/>
      <c r="C92" s="79"/>
      <c r="E92" s="106"/>
      <c r="G92" s="80"/>
      <c r="H92" s="79"/>
      <c r="J92" s="106"/>
      <c r="L92" s="80"/>
      <c r="M92" s="79"/>
      <c r="O92" s="106"/>
      <c r="Q92" s="8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</row>
    <row r="93">
      <c r="A93" s="645"/>
      <c r="B93" s="107"/>
      <c r="C93" s="79"/>
      <c r="E93" s="106"/>
      <c r="G93" s="80"/>
      <c r="H93" s="79"/>
      <c r="J93" s="106"/>
      <c r="L93" s="80"/>
      <c r="M93" s="79"/>
      <c r="O93" s="106"/>
      <c r="Q93" s="8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</row>
    <row r="94">
      <c r="A94" s="648"/>
      <c r="B94" s="734" t="s">
        <v>60</v>
      </c>
      <c r="C94" s="79"/>
      <c r="E94" s="106"/>
      <c r="F94" s="110"/>
      <c r="G94" s="111"/>
      <c r="H94" s="79"/>
      <c r="J94" s="106"/>
      <c r="K94" s="110"/>
      <c r="L94" s="111"/>
      <c r="M94" s="79"/>
      <c r="O94" s="106"/>
      <c r="P94" s="110"/>
      <c r="Q94" s="111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</row>
    <row r="95">
      <c r="A95" s="648"/>
      <c r="B95" s="734" t="s">
        <v>61</v>
      </c>
      <c r="C95" s="79"/>
      <c r="E95" s="106"/>
      <c r="F95" s="735"/>
      <c r="G95" s="140"/>
      <c r="H95" s="79"/>
      <c r="J95" s="106"/>
      <c r="K95" s="735"/>
      <c r="L95" s="140"/>
      <c r="M95" s="79"/>
      <c r="O95" s="106"/>
      <c r="P95" s="735"/>
      <c r="Q95" s="14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</row>
    <row r="96">
      <c r="A96" s="648"/>
      <c r="B96" s="79"/>
      <c r="C96" s="81"/>
      <c r="D96" s="82"/>
      <c r="E96" s="54"/>
      <c r="F96" s="736"/>
      <c r="G96" s="243"/>
      <c r="H96" s="81"/>
      <c r="I96" s="82"/>
      <c r="J96" s="54"/>
      <c r="K96" s="736"/>
      <c r="L96" s="243"/>
      <c r="M96" s="81"/>
      <c r="N96" s="82"/>
      <c r="O96" s="54"/>
      <c r="P96" s="737"/>
      <c r="Q96" s="243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</row>
    <row r="97">
      <c r="A97" s="108"/>
      <c r="B97" s="117" t="s">
        <v>62</v>
      </c>
      <c r="C97" s="245">
        <v>14.0</v>
      </c>
      <c r="D97" s="246"/>
      <c r="E97" s="119" t="s">
        <v>63</v>
      </c>
      <c r="F97" s="119" t="s">
        <v>64</v>
      </c>
      <c r="G97" s="120" t="s">
        <v>65</v>
      </c>
      <c r="H97" s="245">
        <v>15.0</v>
      </c>
      <c r="I97" s="246"/>
      <c r="J97" s="119" t="s">
        <v>63</v>
      </c>
      <c r="K97" s="119" t="s">
        <v>64</v>
      </c>
      <c r="L97" s="120" t="s">
        <v>65</v>
      </c>
      <c r="M97" s="245">
        <v>15.0</v>
      </c>
      <c r="N97" s="246"/>
      <c r="O97" s="119" t="s">
        <v>63</v>
      </c>
      <c r="P97" s="119" t="s">
        <v>64</v>
      </c>
      <c r="Q97" s="120" t="s">
        <v>65</v>
      </c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</row>
    <row r="98">
      <c r="A98" s="108"/>
      <c r="B98" s="117" t="s">
        <v>66</v>
      </c>
      <c r="C98" s="247" t="s">
        <v>67</v>
      </c>
      <c r="D98" s="248"/>
      <c r="E98" s="249" t="s">
        <v>68</v>
      </c>
      <c r="F98" s="123">
        <v>31.0</v>
      </c>
      <c r="G98" s="250">
        <v>0.0</v>
      </c>
      <c r="H98" s="247" t="s">
        <v>69</v>
      </c>
      <c r="I98" s="248"/>
      <c r="J98" s="249" t="s">
        <v>70</v>
      </c>
      <c r="K98" s="123">
        <v>31.0</v>
      </c>
      <c r="L98" s="250">
        <v>0.0</v>
      </c>
      <c r="M98" s="247" t="s">
        <v>67</v>
      </c>
      <c r="N98" s="248"/>
      <c r="O98" s="249" t="s">
        <v>71</v>
      </c>
      <c r="P98" s="123">
        <v>31.0</v>
      </c>
      <c r="Q98" s="250">
        <v>0.0</v>
      </c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</row>
    <row r="99">
      <c r="A99" s="108"/>
      <c r="B99" s="117" t="s">
        <v>72</v>
      </c>
      <c r="C99" s="247" t="s">
        <v>73</v>
      </c>
      <c r="D99" s="248"/>
      <c r="E99" s="249" t="s">
        <v>74</v>
      </c>
      <c r="F99" s="123">
        <v>31.0</v>
      </c>
      <c r="G99" s="250">
        <v>0.0</v>
      </c>
      <c r="H99" s="247" t="s">
        <v>75</v>
      </c>
      <c r="I99" s="248"/>
      <c r="J99" s="249" t="s">
        <v>76</v>
      </c>
      <c r="K99" s="123">
        <v>31.0</v>
      </c>
      <c r="L99" s="250">
        <v>0.0</v>
      </c>
      <c r="M99" s="247" t="s">
        <v>77</v>
      </c>
      <c r="N99" s="248"/>
      <c r="O99" s="249" t="s">
        <v>78</v>
      </c>
      <c r="P99" s="123">
        <v>31.0</v>
      </c>
      <c r="Q99" s="250">
        <v>0.0</v>
      </c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</row>
    <row r="100">
      <c r="A100" s="108"/>
      <c r="B100" s="117" t="s">
        <v>79</v>
      </c>
      <c r="C100" s="247" t="s">
        <v>80</v>
      </c>
      <c r="D100" s="248"/>
      <c r="E100" s="249" t="s">
        <v>81</v>
      </c>
      <c r="F100" s="123">
        <v>31.0</v>
      </c>
      <c r="G100" s="250">
        <v>0.0</v>
      </c>
      <c r="H100" s="247" t="s">
        <v>82</v>
      </c>
      <c r="I100" s="248"/>
      <c r="J100" s="249" t="s">
        <v>83</v>
      </c>
      <c r="K100" s="123">
        <v>31.0</v>
      </c>
      <c r="L100" s="250">
        <v>0.0</v>
      </c>
      <c r="M100" s="247" t="s">
        <v>82</v>
      </c>
      <c r="N100" s="248"/>
      <c r="O100" s="249" t="s">
        <v>84</v>
      </c>
      <c r="P100" s="123">
        <v>31.0</v>
      </c>
      <c r="Q100" s="250">
        <v>0.0</v>
      </c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</row>
    <row r="101">
      <c r="A101" s="108"/>
      <c r="B101" s="125" t="s">
        <v>85</v>
      </c>
      <c r="C101" s="738" t="s">
        <v>86</v>
      </c>
      <c r="D101" s="127"/>
      <c r="E101" s="739" t="s">
        <v>87</v>
      </c>
      <c r="F101" s="128">
        <v>31.0</v>
      </c>
      <c r="G101" s="740">
        <v>0.0</v>
      </c>
      <c r="H101" s="738" t="s">
        <v>88</v>
      </c>
      <c r="I101" s="127"/>
      <c r="J101" s="739" t="s">
        <v>89</v>
      </c>
      <c r="K101" s="128">
        <v>31.0</v>
      </c>
      <c r="L101" s="740">
        <v>0.0</v>
      </c>
      <c r="M101" s="130" t="s">
        <v>90</v>
      </c>
      <c r="N101" s="127"/>
      <c r="O101" s="739" t="s">
        <v>91</v>
      </c>
      <c r="P101" s="128">
        <v>31.0</v>
      </c>
      <c r="Q101" s="740">
        <v>0.0</v>
      </c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</row>
    <row r="102">
      <c r="A102" s="101"/>
      <c r="B102" s="131"/>
      <c r="C102" s="738" t="s">
        <v>92</v>
      </c>
      <c r="D102" s="127"/>
      <c r="E102" s="739" t="s">
        <v>93</v>
      </c>
      <c r="F102" s="128">
        <v>31.0</v>
      </c>
      <c r="G102" s="129">
        <v>0.0</v>
      </c>
      <c r="H102" s="738" t="s">
        <v>94</v>
      </c>
      <c r="I102" s="127"/>
      <c r="J102" s="739" t="s">
        <v>95</v>
      </c>
      <c r="K102" s="128">
        <v>31.0</v>
      </c>
      <c r="L102" s="129">
        <v>0.0</v>
      </c>
      <c r="M102" s="130" t="s">
        <v>96</v>
      </c>
      <c r="N102" s="127"/>
      <c r="O102" s="739" t="s">
        <v>97</v>
      </c>
      <c r="P102" s="128">
        <v>31.0</v>
      </c>
      <c r="Q102" s="129">
        <v>0.0</v>
      </c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</row>
    <row r="103">
      <c r="A103" s="101"/>
      <c r="B103" s="131"/>
      <c r="C103" s="738" t="s">
        <v>98</v>
      </c>
      <c r="D103" s="127"/>
      <c r="E103" s="739" t="s">
        <v>99</v>
      </c>
      <c r="F103" s="128">
        <v>31.0</v>
      </c>
      <c r="G103" s="740">
        <v>0.0</v>
      </c>
      <c r="H103" s="738" t="s">
        <v>100</v>
      </c>
      <c r="I103" s="127"/>
      <c r="J103" s="739" t="s">
        <v>101</v>
      </c>
      <c r="K103" s="128">
        <v>31.0</v>
      </c>
      <c r="L103" s="740">
        <v>0.0</v>
      </c>
      <c r="M103" s="738" t="s">
        <v>98</v>
      </c>
      <c r="N103" s="127"/>
      <c r="O103" s="739" t="s">
        <v>102</v>
      </c>
      <c r="P103" s="128">
        <v>31.0</v>
      </c>
      <c r="Q103" s="740">
        <v>0.0</v>
      </c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</row>
    <row r="104">
      <c r="A104" s="101"/>
      <c r="B104" s="131"/>
      <c r="C104" s="741" t="s">
        <v>103</v>
      </c>
      <c r="D104" s="133"/>
      <c r="E104" s="134"/>
      <c r="F104" s="742" t="s">
        <v>104</v>
      </c>
      <c r="G104" s="83"/>
      <c r="H104" s="741" t="s">
        <v>105</v>
      </c>
      <c r="I104" s="133"/>
      <c r="J104" s="134"/>
      <c r="K104" s="742" t="s">
        <v>106</v>
      </c>
      <c r="L104" s="83"/>
      <c r="M104" s="741"/>
      <c r="N104" s="743"/>
      <c r="O104" s="134"/>
      <c r="P104" s="742" t="s">
        <v>107</v>
      </c>
      <c r="Q104" s="83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</row>
    <row r="105">
      <c r="A105" s="101"/>
      <c r="B105" s="136"/>
      <c r="C105" s="733"/>
      <c r="D105" s="77"/>
      <c r="E105" s="104"/>
      <c r="F105" s="105" t="s">
        <v>108</v>
      </c>
      <c r="G105" s="78"/>
      <c r="H105" s="733"/>
      <c r="I105" s="77"/>
      <c r="J105" s="104"/>
      <c r="K105" s="105"/>
      <c r="L105" s="78"/>
      <c r="M105" s="733"/>
      <c r="N105" s="77"/>
      <c r="O105" s="104"/>
      <c r="P105" s="105"/>
      <c r="Q105" s="78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</row>
    <row r="106">
      <c r="A106" s="101"/>
      <c r="B106" s="79"/>
      <c r="C106" s="79"/>
      <c r="E106" s="106"/>
      <c r="G106" s="80"/>
      <c r="H106" s="79"/>
      <c r="J106" s="106"/>
      <c r="L106" s="80"/>
      <c r="M106" s="79"/>
      <c r="O106" s="106"/>
      <c r="Q106" s="8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</row>
    <row r="107">
      <c r="A107" s="101"/>
      <c r="B107" s="79"/>
      <c r="C107" s="79"/>
      <c r="E107" s="106"/>
      <c r="G107" s="80"/>
      <c r="H107" s="79"/>
      <c r="J107" s="106"/>
      <c r="L107" s="80"/>
      <c r="M107" s="79"/>
      <c r="O107" s="106"/>
      <c r="Q107" s="8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</row>
    <row r="108">
      <c r="A108" s="648"/>
      <c r="B108" s="734" t="s">
        <v>60</v>
      </c>
      <c r="C108" s="79"/>
      <c r="E108" s="106"/>
      <c r="F108" s="110"/>
      <c r="G108" s="111"/>
      <c r="H108" s="79"/>
      <c r="J108" s="106"/>
      <c r="K108" s="110"/>
      <c r="L108" s="111"/>
      <c r="M108" s="79"/>
      <c r="O108" s="106"/>
      <c r="P108" s="110"/>
      <c r="Q108" s="111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</row>
    <row r="109">
      <c r="A109" s="648"/>
      <c r="B109" s="734" t="s">
        <v>61</v>
      </c>
      <c r="C109" s="79"/>
      <c r="E109" s="106"/>
      <c r="F109" s="113"/>
      <c r="G109" s="138"/>
      <c r="H109" s="79"/>
      <c r="J109" s="106"/>
      <c r="K109" s="744"/>
      <c r="L109" s="140"/>
      <c r="M109" s="79"/>
      <c r="O109" s="106"/>
      <c r="P109" s="744"/>
      <c r="Q109" s="14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</row>
    <row r="110">
      <c r="A110" s="648"/>
      <c r="B110" s="79"/>
      <c r="C110" s="81"/>
      <c r="D110" s="82"/>
      <c r="E110" s="54"/>
      <c r="F110" s="115"/>
      <c r="G110" s="141"/>
      <c r="H110" s="107"/>
      <c r="I110" s="110"/>
      <c r="J110" s="49"/>
      <c r="K110" s="745"/>
      <c r="L110" s="138"/>
      <c r="M110" s="107"/>
      <c r="N110" s="110"/>
      <c r="O110" s="49"/>
      <c r="P110" s="746"/>
      <c r="Q110" s="138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</row>
    <row r="111">
      <c r="A111" s="108"/>
      <c r="B111" s="117" t="s">
        <v>62</v>
      </c>
      <c r="C111" s="245">
        <v>15.0</v>
      </c>
      <c r="D111" s="246"/>
      <c r="E111" s="119" t="s">
        <v>63</v>
      </c>
      <c r="F111" s="119" t="s">
        <v>64</v>
      </c>
      <c r="G111" s="120" t="s">
        <v>65</v>
      </c>
      <c r="H111" s="747"/>
      <c r="I111" s="748"/>
      <c r="J111" s="558"/>
      <c r="K111" s="558"/>
      <c r="L111" s="559"/>
      <c r="M111" s="747"/>
      <c r="N111" s="748"/>
      <c r="O111" s="558"/>
      <c r="P111" s="558"/>
      <c r="Q111" s="559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</row>
    <row r="112">
      <c r="A112" s="108"/>
      <c r="B112" s="117" t="s">
        <v>66</v>
      </c>
      <c r="C112" s="247" t="s">
        <v>109</v>
      </c>
      <c r="D112" s="248"/>
      <c r="E112" s="249" t="s">
        <v>110</v>
      </c>
      <c r="F112" s="123">
        <v>31.0</v>
      </c>
      <c r="G112" s="250">
        <v>0.0</v>
      </c>
      <c r="H112" s="247"/>
      <c r="I112" s="248"/>
      <c r="J112" s="249"/>
      <c r="K112" s="123"/>
      <c r="L112" s="250"/>
      <c r="M112" s="247"/>
      <c r="N112" s="248"/>
      <c r="O112" s="249"/>
      <c r="P112" s="123"/>
      <c r="Q112" s="25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</row>
    <row r="113">
      <c r="A113" s="108"/>
      <c r="B113" s="117" t="s">
        <v>72</v>
      </c>
      <c r="C113" s="247" t="s">
        <v>111</v>
      </c>
      <c r="D113" s="248"/>
      <c r="E113" s="249" t="s">
        <v>76</v>
      </c>
      <c r="F113" s="123">
        <v>31.0</v>
      </c>
      <c r="G113" s="250">
        <v>0.0</v>
      </c>
      <c r="H113" s="247"/>
      <c r="I113" s="248"/>
      <c r="J113" s="249"/>
      <c r="K113" s="123"/>
      <c r="L113" s="250"/>
      <c r="M113" s="247"/>
      <c r="N113" s="248"/>
      <c r="O113" s="249"/>
      <c r="P113" s="123"/>
      <c r="Q113" s="25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</row>
    <row r="114">
      <c r="A114" s="108"/>
      <c r="B114" s="117" t="s">
        <v>79</v>
      </c>
      <c r="C114" s="247" t="s">
        <v>112</v>
      </c>
      <c r="D114" s="248"/>
      <c r="E114" s="249" t="s">
        <v>113</v>
      </c>
      <c r="F114" s="123">
        <v>31.0</v>
      </c>
      <c r="G114" s="250">
        <v>0.0</v>
      </c>
      <c r="H114" s="247"/>
      <c r="I114" s="248"/>
      <c r="J114" s="249"/>
      <c r="K114" s="123"/>
      <c r="L114" s="250"/>
      <c r="M114" s="247"/>
      <c r="N114" s="248"/>
      <c r="O114" s="249"/>
      <c r="P114" s="123"/>
      <c r="Q114" s="25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</row>
    <row r="115">
      <c r="A115" s="108"/>
      <c r="B115" s="125" t="s">
        <v>85</v>
      </c>
      <c r="C115" s="130" t="s">
        <v>114</v>
      </c>
      <c r="D115" s="127"/>
      <c r="E115" s="739" t="s">
        <v>115</v>
      </c>
      <c r="F115" s="128">
        <v>31.0</v>
      </c>
      <c r="G115" s="740">
        <v>0.0</v>
      </c>
      <c r="H115" s="738"/>
      <c r="I115" s="749"/>
      <c r="J115" s="739"/>
      <c r="K115" s="128"/>
      <c r="L115" s="740"/>
      <c r="M115" s="738"/>
      <c r="N115" s="749"/>
      <c r="O115" s="739"/>
      <c r="P115" s="128"/>
      <c r="Q115" s="74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</row>
    <row r="116">
      <c r="A116" s="101"/>
      <c r="B116" s="131"/>
      <c r="C116" s="130" t="s">
        <v>116</v>
      </c>
      <c r="D116" s="127"/>
      <c r="E116" s="739" t="s">
        <v>117</v>
      </c>
      <c r="F116" s="128">
        <v>31.0</v>
      </c>
      <c r="G116" s="129">
        <v>0.0</v>
      </c>
      <c r="H116" s="738"/>
      <c r="I116" s="749"/>
      <c r="J116" s="739"/>
      <c r="K116" s="128"/>
      <c r="L116" s="129"/>
      <c r="M116" s="738"/>
      <c r="N116" s="749"/>
      <c r="O116" s="739"/>
      <c r="P116" s="128"/>
      <c r="Q116" s="129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</row>
    <row r="117">
      <c r="A117" s="101"/>
      <c r="B117" s="131"/>
      <c r="C117" s="738" t="s">
        <v>98</v>
      </c>
      <c r="D117" s="127"/>
      <c r="E117" s="739" t="s">
        <v>118</v>
      </c>
      <c r="F117" s="128">
        <v>31.0</v>
      </c>
      <c r="G117" s="740">
        <v>0.0</v>
      </c>
      <c r="H117" s="738"/>
      <c r="I117" s="749"/>
      <c r="J117" s="739"/>
      <c r="K117" s="128"/>
      <c r="L117" s="740"/>
      <c r="M117" s="738"/>
      <c r="N117" s="749"/>
      <c r="O117" s="739"/>
      <c r="P117" s="128"/>
      <c r="Q117" s="74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</row>
    <row r="118">
      <c r="A118" s="101"/>
      <c r="B118" s="131"/>
      <c r="C118" s="151" t="s">
        <v>119</v>
      </c>
      <c r="D118" s="133"/>
      <c r="E118" s="134"/>
      <c r="F118" s="742" t="s">
        <v>120</v>
      </c>
      <c r="G118" s="83"/>
      <c r="H118" s="741"/>
      <c r="I118" s="743"/>
      <c r="J118" s="134"/>
      <c r="K118" s="750"/>
      <c r="L118" s="83"/>
      <c r="M118" s="741"/>
      <c r="N118" s="743"/>
      <c r="O118" s="134"/>
      <c r="P118" s="750"/>
      <c r="Q118" s="83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</row>
    <row r="119">
      <c r="A119" s="698"/>
      <c r="B119" s="751" t="s">
        <v>934</v>
      </c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5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</row>
    <row r="120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</row>
    <row r="12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</row>
    <row r="122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</row>
    <row r="123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</row>
    <row r="124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</row>
    <row r="125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</row>
    <row r="126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</row>
    <row r="127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</row>
    <row r="128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</row>
    <row r="129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</row>
    <row r="130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</row>
    <row r="13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</row>
    <row r="132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</row>
    <row r="133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</row>
    <row r="134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</row>
    <row r="135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</row>
    <row r="136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</row>
    <row r="137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</row>
    <row r="138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</row>
    <row r="139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</row>
    <row r="140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</row>
    <row r="14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</row>
    <row r="142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</row>
    <row r="143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</row>
    <row r="144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</row>
    <row r="145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</row>
    <row r="146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</row>
    <row r="147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</row>
    <row r="148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</row>
    <row r="149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</row>
    <row r="150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</row>
    <row r="15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</row>
    <row r="152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</row>
    <row r="153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</row>
    <row r="154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</row>
    <row r="155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</row>
    <row r="156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</row>
    <row r="157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</row>
    <row r="158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</row>
    <row r="159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</row>
    <row r="160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</row>
    <row r="16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</row>
    <row r="162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</row>
    <row r="163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</row>
    <row r="164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</row>
    <row r="165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</row>
    <row r="166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</row>
    <row r="167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</row>
    <row r="168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</row>
    <row r="169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</row>
    <row r="170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</row>
    <row r="17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</row>
    <row r="172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</row>
    <row r="173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</row>
    <row r="174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</row>
    <row r="175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</row>
    <row r="176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</row>
    <row r="177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</row>
    <row r="178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</row>
    <row r="179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</row>
    <row r="180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</row>
    <row r="18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</row>
    <row r="182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</row>
    <row r="183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</row>
    <row r="184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</row>
    <row r="185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</row>
    <row r="186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</row>
    <row r="187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</row>
    <row r="188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</row>
    <row r="189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</row>
    <row r="190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</row>
    <row r="19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</row>
    <row r="192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</row>
    <row r="193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</row>
    <row r="194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</row>
    <row r="195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</row>
    <row r="196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</row>
    <row r="197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</row>
    <row r="198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</row>
    <row r="199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</row>
    <row r="200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</row>
    <row r="20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</row>
    <row r="202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</row>
    <row r="203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</row>
    <row r="204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</row>
    <row r="205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</row>
    <row r="206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</row>
    <row r="207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</row>
    <row r="208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</row>
    <row r="209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</row>
    <row r="210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</row>
    <row r="21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</row>
    <row r="212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</row>
    <row r="213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</row>
    <row r="214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</row>
    <row r="215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</row>
    <row r="216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</row>
    <row r="217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</row>
    <row r="218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</row>
    <row r="219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</row>
    <row r="220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</row>
    <row r="22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</row>
    <row r="222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</row>
    <row r="223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</row>
    <row r="224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</row>
    <row r="225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</row>
    <row r="226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</row>
    <row r="227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</row>
    <row r="228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</row>
    <row r="229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</row>
    <row r="230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</row>
    <row r="23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</row>
    <row r="232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</row>
    <row r="233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</row>
    <row r="234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</row>
    <row r="235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</row>
    <row r="236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</row>
    <row r="237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</row>
    <row r="238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</row>
    <row r="239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</row>
    <row r="240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</row>
    <row r="24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</row>
    <row r="242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</row>
    <row r="243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</row>
    <row r="244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</row>
    <row r="245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</row>
    <row r="246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</row>
    <row r="247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</row>
    <row r="248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</row>
    <row r="249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</row>
    <row r="250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</row>
    <row r="25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</row>
    <row r="252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</row>
    <row r="253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</row>
    <row r="254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</row>
    <row r="255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</row>
    <row r="256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</row>
    <row r="257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</row>
    <row r="258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</row>
    <row r="259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</row>
    <row r="260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</row>
    <row r="26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</row>
    <row r="262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</row>
    <row r="263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</row>
    <row r="264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</row>
    <row r="26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</row>
    <row r="266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</row>
    <row r="267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</row>
    <row r="268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</row>
    <row r="269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</row>
    <row r="270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</row>
    <row r="27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</row>
    <row r="272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</row>
    <row r="273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</row>
    <row r="274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</row>
    <row r="275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</row>
    <row r="276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</row>
    <row r="277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</row>
    <row r="278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</row>
    <row r="279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</row>
    <row r="280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</row>
    <row r="28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</row>
    <row r="282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</row>
    <row r="283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</row>
    <row r="284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</row>
    <row r="285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</row>
    <row r="286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</row>
    <row r="287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</row>
    <row r="288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</row>
    <row r="289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</row>
    <row r="290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</row>
    <row r="29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</row>
    <row r="292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</row>
    <row r="293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</row>
    <row r="294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</row>
    <row r="295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</row>
    <row r="296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</row>
    <row r="297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</row>
    <row r="298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</row>
    <row r="299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</row>
    <row r="300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</row>
    <row r="30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</row>
    <row r="302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</row>
    <row r="303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</row>
    <row r="304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</row>
    <row r="305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</row>
    <row r="306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</row>
    <row r="307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</row>
    <row r="308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</row>
    <row r="309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</row>
    <row r="310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</row>
    <row r="31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</row>
    <row r="312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</row>
    <row r="313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</row>
    <row r="314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</row>
    <row r="31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</row>
    <row r="316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</row>
    <row r="317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</row>
    <row r="318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</row>
    <row r="319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</row>
    <row r="320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</row>
    <row r="32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</row>
    <row r="322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</row>
    <row r="323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</row>
    <row r="324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</row>
    <row r="32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</row>
    <row r="326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</row>
    <row r="327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</row>
    <row r="328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</row>
    <row r="329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</row>
    <row r="330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</row>
    <row r="33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</row>
    <row r="333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</row>
    <row r="33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</row>
    <row r="336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</row>
    <row r="337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</row>
    <row r="338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</row>
    <row r="339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</row>
    <row r="340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</row>
    <row r="34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</row>
    <row r="342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</row>
    <row r="343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</row>
    <row r="34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</row>
    <row r="346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</row>
    <row r="347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</row>
    <row r="348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</row>
    <row r="349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</row>
    <row r="350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</row>
    <row r="352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</row>
    <row r="353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</row>
    <row r="354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</row>
    <row r="35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</row>
    <row r="356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</row>
    <row r="357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</row>
    <row r="358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</row>
    <row r="359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</row>
    <row r="360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</row>
    <row r="362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</row>
    <row r="363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</row>
    <row r="364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</row>
    <row r="366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</row>
    <row r="367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</row>
    <row r="369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</row>
    <row r="370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</row>
    <row r="37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</row>
    <row r="372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</row>
    <row r="373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</row>
    <row r="374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</row>
    <row r="37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</row>
    <row r="377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</row>
    <row r="378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</row>
    <row r="379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</row>
    <row r="380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</row>
    <row r="38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</row>
    <row r="382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</row>
    <row r="383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</row>
    <row r="384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</row>
    <row r="38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</row>
    <row r="386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</row>
    <row r="387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</row>
    <row r="388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</row>
    <row r="389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</row>
    <row r="390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</row>
    <row r="39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</row>
    <row r="392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</row>
    <row r="394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</row>
    <row r="39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</row>
    <row r="396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</row>
    <row r="398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</row>
    <row r="400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</row>
    <row r="40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</row>
    <row r="403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</row>
    <row r="404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</row>
    <row r="40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</row>
    <row r="406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</row>
    <row r="407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</row>
    <row r="409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</row>
    <row r="410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</row>
    <row r="41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</row>
    <row r="412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</row>
    <row r="413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</row>
    <row r="414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</row>
    <row r="41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</row>
    <row r="416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</row>
    <row r="417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</row>
    <row r="418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</row>
    <row r="419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</row>
    <row r="420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</row>
    <row r="42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</row>
    <row r="422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</row>
    <row r="423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</row>
    <row r="424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</row>
  </sheetData>
  <mergeCells count="129">
    <mergeCell ref="K40:L43"/>
    <mergeCell ref="M40:O45"/>
    <mergeCell ref="K44:L44"/>
    <mergeCell ref="K45:L45"/>
    <mergeCell ref="P40:Q43"/>
    <mergeCell ref="P44:Q44"/>
    <mergeCell ref="F45:G45"/>
    <mergeCell ref="P45:Q45"/>
    <mergeCell ref="F27:G27"/>
    <mergeCell ref="F35:G35"/>
    <mergeCell ref="B36:Q36"/>
    <mergeCell ref="C38:Q39"/>
    <mergeCell ref="F40:G43"/>
    <mergeCell ref="H40:J45"/>
    <mergeCell ref="F44:G44"/>
    <mergeCell ref="K58:L61"/>
    <mergeCell ref="M58:O63"/>
    <mergeCell ref="R58:R59"/>
    <mergeCell ref="K62:L62"/>
    <mergeCell ref="P62:Q62"/>
    <mergeCell ref="K63:L63"/>
    <mergeCell ref="P63:Q63"/>
    <mergeCell ref="C58:E63"/>
    <mergeCell ref="B62:B63"/>
    <mergeCell ref="F62:G62"/>
    <mergeCell ref="F63:G63"/>
    <mergeCell ref="C40:E45"/>
    <mergeCell ref="B44:B45"/>
    <mergeCell ref="F53:G53"/>
    <mergeCell ref="K53:L53"/>
    <mergeCell ref="B54:Q54"/>
    <mergeCell ref="C56:Q57"/>
    <mergeCell ref="P58:Q61"/>
    <mergeCell ref="B2:B6"/>
    <mergeCell ref="B8:B9"/>
    <mergeCell ref="B20:B24"/>
    <mergeCell ref="B26:B27"/>
    <mergeCell ref="B38:B42"/>
    <mergeCell ref="B56:B60"/>
    <mergeCell ref="B72:B74"/>
    <mergeCell ref="K4:L7"/>
    <mergeCell ref="K8:L8"/>
    <mergeCell ref="K17:L17"/>
    <mergeCell ref="K22:L25"/>
    <mergeCell ref="M22:O27"/>
    <mergeCell ref="K26:L26"/>
    <mergeCell ref="K27:L27"/>
    <mergeCell ref="K35:L35"/>
    <mergeCell ref="B18:Q18"/>
    <mergeCell ref="C20:Q21"/>
    <mergeCell ref="C2:Q3"/>
    <mergeCell ref="C4:E9"/>
    <mergeCell ref="F4:G7"/>
    <mergeCell ref="H4:J9"/>
    <mergeCell ref="M4:O9"/>
    <mergeCell ref="P4:Q7"/>
    <mergeCell ref="K9:L9"/>
    <mergeCell ref="F8:G8"/>
    <mergeCell ref="F9:G9"/>
    <mergeCell ref="F17:G17"/>
    <mergeCell ref="C22:E27"/>
    <mergeCell ref="F22:G25"/>
    <mergeCell ref="H22:J27"/>
    <mergeCell ref="F26:G26"/>
    <mergeCell ref="P53:Q53"/>
    <mergeCell ref="P71:Q71"/>
    <mergeCell ref="P72:Q75"/>
    <mergeCell ref="P76:Q76"/>
    <mergeCell ref="P77:Q77"/>
    <mergeCell ref="P8:Q8"/>
    <mergeCell ref="P9:Q9"/>
    <mergeCell ref="P17:Q17"/>
    <mergeCell ref="P22:Q25"/>
    <mergeCell ref="P26:Q26"/>
    <mergeCell ref="P27:Q27"/>
    <mergeCell ref="P35:Q35"/>
    <mergeCell ref="F105:G108"/>
    <mergeCell ref="F109:G109"/>
    <mergeCell ref="F118:G118"/>
    <mergeCell ref="K118:L118"/>
    <mergeCell ref="P118:Q118"/>
    <mergeCell ref="B119:Q119"/>
    <mergeCell ref="F95:G95"/>
    <mergeCell ref="F96:G96"/>
    <mergeCell ref="F104:G104"/>
    <mergeCell ref="B105:B107"/>
    <mergeCell ref="C105:E110"/>
    <mergeCell ref="H105:J110"/>
    <mergeCell ref="B109:B110"/>
    <mergeCell ref="F72:G75"/>
    <mergeCell ref="F76:G76"/>
    <mergeCell ref="F85:G85"/>
    <mergeCell ref="F58:G61"/>
    <mergeCell ref="H58:J63"/>
    <mergeCell ref="F71:G71"/>
    <mergeCell ref="K71:L71"/>
    <mergeCell ref="C72:E77"/>
    <mergeCell ref="H72:J77"/>
    <mergeCell ref="B76:B77"/>
    <mergeCell ref="F77:G77"/>
    <mergeCell ref="B87:Q87"/>
    <mergeCell ref="C89:Q90"/>
    <mergeCell ref="K72:L75"/>
    <mergeCell ref="M72:O77"/>
    <mergeCell ref="K76:L76"/>
    <mergeCell ref="K77:L77"/>
    <mergeCell ref="K85:L85"/>
    <mergeCell ref="P85:Q85"/>
    <mergeCell ref="B89:B93"/>
    <mergeCell ref="K91:L94"/>
    <mergeCell ref="K95:L95"/>
    <mergeCell ref="K104:L104"/>
    <mergeCell ref="K105:L108"/>
    <mergeCell ref="K109:L109"/>
    <mergeCell ref="K110:L110"/>
    <mergeCell ref="P95:Q95"/>
    <mergeCell ref="P96:Q96"/>
    <mergeCell ref="P104:Q104"/>
    <mergeCell ref="M105:O110"/>
    <mergeCell ref="P105:Q108"/>
    <mergeCell ref="P109:Q109"/>
    <mergeCell ref="P110:Q110"/>
    <mergeCell ref="C91:E96"/>
    <mergeCell ref="F91:G94"/>
    <mergeCell ref="H91:J96"/>
    <mergeCell ref="M91:O96"/>
    <mergeCell ref="P91:Q94"/>
    <mergeCell ref="B95:B96"/>
    <mergeCell ref="K96:L96"/>
  </mergeCells>
  <hyperlinks>
    <hyperlink r:id="rId1" ref="B18"/>
    <hyperlink r:id="rId2" ref="B36"/>
    <hyperlink r:id="rId3" ref="B54"/>
    <hyperlink r:id="rId4" ref="B119"/>
  </hyperlin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5.13"/>
    <col customWidth="1" min="4" max="4" width="2.63"/>
    <col customWidth="1" min="5" max="5" width="10.0"/>
    <col customWidth="1" min="6" max="6" width="7.75"/>
    <col customWidth="1" min="7" max="7" width="5.25"/>
    <col customWidth="1" min="8" max="8" width="14.25"/>
    <col customWidth="1" min="9" max="9" width="2.63"/>
    <col customWidth="1" min="10" max="10" width="9.38"/>
    <col customWidth="1" min="11" max="11" width="7.25"/>
    <col customWidth="1" min="12" max="12" width="6.25"/>
    <col customWidth="1" min="14" max="14" width="2.63"/>
    <col customWidth="1" min="15" max="15" width="9.0"/>
    <col customWidth="1" min="16" max="16" width="7.5"/>
    <col customWidth="1" min="17" max="17" width="6.63"/>
    <col customWidth="1" min="18" max="18" width="22.25"/>
    <col customWidth="1" min="20" max="20" width="13.5"/>
    <col customWidth="1" min="21" max="21" width="9.88"/>
    <col customWidth="1" min="22" max="22" width="14.25"/>
    <col customWidth="1" min="26" max="26" width="15.88"/>
  </cols>
  <sheetData>
    <row r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</row>
    <row r="2">
      <c r="A2" s="100"/>
      <c r="B2" s="430"/>
      <c r="C2" s="431" t="s">
        <v>559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  <c r="R2" s="432" t="s">
        <v>526</v>
      </c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</row>
    <row r="3">
      <c r="A3" s="100"/>
      <c r="B3" s="79"/>
      <c r="C3" s="79"/>
      <c r="Q3" s="80"/>
      <c r="R3" s="83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</row>
    <row r="4">
      <c r="A4" s="100"/>
      <c r="B4" s="79"/>
      <c r="C4" s="430"/>
      <c r="D4" s="77"/>
      <c r="E4" s="104"/>
      <c r="F4" s="433" t="s">
        <v>560</v>
      </c>
      <c r="G4" s="434"/>
      <c r="H4" s="430"/>
      <c r="I4" s="77"/>
      <c r="J4" s="104"/>
      <c r="K4" s="433" t="s">
        <v>561</v>
      </c>
      <c r="L4" s="78"/>
      <c r="M4" s="435"/>
      <c r="N4" s="77"/>
      <c r="O4" s="104"/>
      <c r="P4" s="433" t="s">
        <v>562</v>
      </c>
      <c r="Q4" s="78"/>
      <c r="R4" s="436" t="s">
        <v>563</v>
      </c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</row>
    <row r="5">
      <c r="A5" s="100"/>
      <c r="B5" s="79"/>
      <c r="C5" s="79"/>
      <c r="E5" s="106"/>
      <c r="G5" s="437"/>
      <c r="H5" s="79"/>
      <c r="J5" s="106"/>
      <c r="L5" s="80"/>
      <c r="M5" s="438"/>
      <c r="O5" s="106"/>
      <c r="Q5" s="80"/>
      <c r="R5" s="436" t="s">
        <v>167</v>
      </c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</row>
    <row r="6">
      <c r="A6" s="100"/>
      <c r="B6" s="107"/>
      <c r="C6" s="79"/>
      <c r="E6" s="106"/>
      <c r="G6" s="437"/>
      <c r="H6" s="79"/>
      <c r="J6" s="106"/>
      <c r="L6" s="80"/>
      <c r="M6" s="438"/>
      <c r="O6" s="106"/>
      <c r="Q6" s="80"/>
      <c r="R6" s="436" t="s">
        <v>564</v>
      </c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</row>
    <row r="7">
      <c r="A7" s="100"/>
      <c r="B7" s="439" t="s">
        <v>60</v>
      </c>
      <c r="C7" s="79"/>
      <c r="E7" s="106"/>
      <c r="F7" s="110"/>
      <c r="G7" s="440"/>
      <c r="H7" s="79"/>
      <c r="J7" s="106"/>
      <c r="K7" s="110"/>
      <c r="L7" s="111"/>
      <c r="M7" s="438"/>
      <c r="O7" s="106"/>
      <c r="P7" s="110"/>
      <c r="Q7" s="111"/>
      <c r="R7" s="441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</row>
    <row r="8">
      <c r="A8" s="100"/>
      <c r="B8" s="439" t="s">
        <v>61</v>
      </c>
      <c r="C8" s="79"/>
      <c r="E8" s="106"/>
      <c r="F8" s="442"/>
      <c r="H8" s="79"/>
      <c r="J8" s="106"/>
      <c r="K8" s="442"/>
      <c r="L8" s="80"/>
      <c r="M8" s="438"/>
      <c r="O8" s="106"/>
      <c r="P8" s="442"/>
      <c r="Q8" s="80"/>
      <c r="R8" s="441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</row>
    <row r="9">
      <c r="A9" s="100"/>
      <c r="B9" s="79"/>
      <c r="C9" s="81"/>
      <c r="D9" s="82"/>
      <c r="E9" s="54"/>
      <c r="F9" s="443"/>
      <c r="G9" s="444"/>
      <c r="H9" s="81"/>
      <c r="I9" s="82"/>
      <c r="J9" s="54"/>
      <c r="K9" s="443"/>
      <c r="L9" s="83"/>
      <c r="M9" s="445"/>
      <c r="N9" s="82"/>
      <c r="O9" s="54"/>
      <c r="P9" s="443"/>
      <c r="Q9" s="83"/>
      <c r="R9" s="441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</row>
    <row r="10">
      <c r="A10" s="100"/>
      <c r="B10" s="446" t="s">
        <v>62</v>
      </c>
      <c r="C10" s="446" t="s">
        <v>565</v>
      </c>
      <c r="D10" s="447"/>
      <c r="E10" s="447" t="s">
        <v>63</v>
      </c>
      <c r="F10" s="447" t="s">
        <v>64</v>
      </c>
      <c r="G10" s="448" t="s">
        <v>65</v>
      </c>
      <c r="H10" s="446" t="s">
        <v>566</v>
      </c>
      <c r="I10" s="447"/>
      <c r="J10" s="447" t="s">
        <v>63</v>
      </c>
      <c r="K10" s="447" t="s">
        <v>64</v>
      </c>
      <c r="L10" s="448" t="s">
        <v>65</v>
      </c>
      <c r="M10" s="447" t="s">
        <v>566</v>
      </c>
      <c r="N10" s="447"/>
      <c r="O10" s="447" t="s">
        <v>63</v>
      </c>
      <c r="P10" s="447" t="s">
        <v>64</v>
      </c>
      <c r="Q10" s="448" t="s">
        <v>65</v>
      </c>
      <c r="R10" s="441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</row>
    <row r="11">
      <c r="A11" s="100"/>
      <c r="B11" s="446" t="s">
        <v>66</v>
      </c>
      <c r="C11" s="449" t="s">
        <v>126</v>
      </c>
      <c r="D11" s="450"/>
      <c r="E11" s="447" t="s">
        <v>287</v>
      </c>
      <c r="F11" s="451">
        <v>31.0</v>
      </c>
      <c r="G11" s="448">
        <v>0.0</v>
      </c>
      <c r="H11" s="449" t="s">
        <v>531</v>
      </c>
      <c r="I11" s="450"/>
      <c r="J11" s="447" t="s">
        <v>567</v>
      </c>
      <c r="K11" s="447">
        <v>31.0</v>
      </c>
      <c r="L11" s="448">
        <v>0.0</v>
      </c>
      <c r="M11" s="450" t="s">
        <v>67</v>
      </c>
      <c r="N11" s="450"/>
      <c r="O11" s="447" t="s">
        <v>453</v>
      </c>
      <c r="P11" s="447">
        <v>31.0</v>
      </c>
      <c r="Q11" s="448">
        <v>0.0</v>
      </c>
      <c r="R11" s="441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</row>
    <row r="12">
      <c r="A12" s="100"/>
      <c r="B12" s="446" t="s">
        <v>72</v>
      </c>
      <c r="C12" s="449" t="s">
        <v>568</v>
      </c>
      <c r="D12" s="450"/>
      <c r="E12" s="447" t="s">
        <v>192</v>
      </c>
      <c r="F12" s="451">
        <v>30.0</v>
      </c>
      <c r="G12" s="448">
        <v>0.0</v>
      </c>
      <c r="H12" s="449" t="s">
        <v>569</v>
      </c>
      <c r="I12" s="450"/>
      <c r="J12" s="447" t="s">
        <v>570</v>
      </c>
      <c r="K12" s="447">
        <v>31.0</v>
      </c>
      <c r="L12" s="448">
        <v>0.0</v>
      </c>
      <c r="M12" s="450" t="s">
        <v>111</v>
      </c>
      <c r="N12" s="450"/>
      <c r="O12" s="447" t="s">
        <v>323</v>
      </c>
      <c r="P12" s="447">
        <v>31.0</v>
      </c>
      <c r="Q12" s="448">
        <v>0.0</v>
      </c>
      <c r="R12" s="441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</row>
    <row r="13">
      <c r="A13" s="100"/>
      <c r="B13" s="446" t="s">
        <v>79</v>
      </c>
      <c r="C13" s="449" t="s">
        <v>571</v>
      </c>
      <c r="D13" s="450" t="str">
        <f>IMAGE("https://play.pokemonshowdown.com/sprites/itemicons/miracle-seed.png")</f>
        <v/>
      </c>
      <c r="E13" s="447" t="s">
        <v>140</v>
      </c>
      <c r="F13" s="447">
        <v>31.0</v>
      </c>
      <c r="G13" s="448">
        <v>0.0</v>
      </c>
      <c r="H13" s="449" t="s">
        <v>354</v>
      </c>
      <c r="I13" s="450" t="str">
        <f>IMAGE("https://play.pokemonshowdown.com/sprites/itemicons/sitrus-berry.png")</f>
        <v/>
      </c>
      <c r="J13" s="447" t="s">
        <v>170</v>
      </c>
      <c r="K13" s="447">
        <v>31.0</v>
      </c>
      <c r="L13" s="448">
        <v>0.0</v>
      </c>
      <c r="M13" s="450" t="s">
        <v>139</v>
      </c>
      <c r="N13" s="450" t="str">
        <f>IMAGE("https://play.pokemonshowdown.com/sprites/itemicons/muscle-band.png")</f>
        <v/>
      </c>
      <c r="O13" s="447" t="s">
        <v>487</v>
      </c>
      <c r="P13" s="447">
        <v>31.0</v>
      </c>
      <c r="Q13" s="448">
        <v>0.0</v>
      </c>
      <c r="R13" s="441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</row>
    <row r="14">
      <c r="A14" s="100"/>
      <c r="B14" s="452" t="s">
        <v>85</v>
      </c>
      <c r="C14" s="453" t="s">
        <v>265</v>
      </c>
      <c r="D14" s="454"/>
      <c r="E14" s="455" t="s">
        <v>264</v>
      </c>
      <c r="F14" s="455">
        <v>30.0</v>
      </c>
      <c r="G14" s="456">
        <v>0.0</v>
      </c>
      <c r="H14" s="453" t="s">
        <v>572</v>
      </c>
      <c r="I14" s="454"/>
      <c r="J14" s="455" t="s">
        <v>573</v>
      </c>
      <c r="K14" s="455">
        <v>31.0</v>
      </c>
      <c r="L14" s="456">
        <v>0.0</v>
      </c>
      <c r="M14" s="454" t="s">
        <v>86</v>
      </c>
      <c r="N14" s="454"/>
      <c r="O14" s="455" t="s">
        <v>87</v>
      </c>
      <c r="P14" s="455">
        <v>31.0</v>
      </c>
      <c r="Q14" s="456">
        <v>0.0</v>
      </c>
      <c r="R14" s="441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</row>
    <row r="15">
      <c r="A15" s="100"/>
      <c r="B15" s="457"/>
      <c r="C15" s="453" t="s">
        <v>574</v>
      </c>
      <c r="D15" s="454"/>
      <c r="E15" s="455" t="s">
        <v>412</v>
      </c>
      <c r="F15" s="455">
        <v>31.0</v>
      </c>
      <c r="G15" s="456">
        <v>0.0</v>
      </c>
      <c r="H15" s="453" t="s">
        <v>575</v>
      </c>
      <c r="I15" s="454"/>
      <c r="J15" s="455" t="s">
        <v>576</v>
      </c>
      <c r="K15" s="455">
        <v>31.0</v>
      </c>
      <c r="L15" s="456">
        <v>0.0</v>
      </c>
      <c r="M15" s="454" t="s">
        <v>98</v>
      </c>
      <c r="N15" s="454"/>
      <c r="O15" s="455" t="s">
        <v>97</v>
      </c>
      <c r="P15" s="455">
        <v>31.0</v>
      </c>
      <c r="Q15" s="456">
        <v>0.0</v>
      </c>
      <c r="R15" s="441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</row>
    <row r="16">
      <c r="A16" s="100"/>
      <c r="B16" s="457"/>
      <c r="C16" s="453" t="s">
        <v>546</v>
      </c>
      <c r="D16" s="454"/>
      <c r="E16" s="455" t="s">
        <v>151</v>
      </c>
      <c r="F16" s="455">
        <v>30.0</v>
      </c>
      <c r="G16" s="456">
        <v>0.0</v>
      </c>
      <c r="H16" s="453" t="s">
        <v>539</v>
      </c>
      <c r="I16" s="454"/>
      <c r="J16" s="455" t="s">
        <v>577</v>
      </c>
      <c r="K16" s="455">
        <v>31.0</v>
      </c>
      <c r="L16" s="456">
        <v>0.0</v>
      </c>
      <c r="M16" s="454" t="s">
        <v>578</v>
      </c>
      <c r="N16" s="454"/>
      <c r="O16" s="455" t="s">
        <v>118</v>
      </c>
      <c r="P16" s="455">
        <v>31.0</v>
      </c>
      <c r="Q16" s="456">
        <v>0.0</v>
      </c>
      <c r="R16" s="441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</row>
    <row r="17">
      <c r="A17" s="100"/>
      <c r="B17" s="457"/>
      <c r="C17" s="458" t="s">
        <v>579</v>
      </c>
      <c r="D17" s="454"/>
      <c r="E17" s="459"/>
      <c r="F17" s="460" t="s">
        <v>580</v>
      </c>
      <c r="G17" s="80"/>
      <c r="H17" s="454" t="s">
        <v>361</v>
      </c>
      <c r="I17" s="454"/>
      <c r="J17" s="459"/>
      <c r="K17" s="460" t="s">
        <v>556</v>
      </c>
      <c r="L17" s="80"/>
      <c r="M17" s="454" t="s">
        <v>368</v>
      </c>
      <c r="N17" s="454"/>
      <c r="O17" s="459"/>
      <c r="P17" s="460" t="s">
        <v>581</v>
      </c>
      <c r="Q17" s="80"/>
      <c r="R17" s="441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</row>
    <row r="18">
      <c r="A18" s="100"/>
      <c r="B18" s="457"/>
      <c r="C18" s="461" t="s">
        <v>935</v>
      </c>
      <c r="D18" s="462"/>
      <c r="E18" s="463"/>
      <c r="F18" s="464"/>
      <c r="G18" s="465"/>
      <c r="H18" s="466" t="s">
        <v>935</v>
      </c>
      <c r="I18" s="462"/>
      <c r="J18" s="463"/>
      <c r="K18" s="467"/>
      <c r="L18" s="465"/>
      <c r="M18" s="466" t="s">
        <v>935</v>
      </c>
      <c r="N18" s="462"/>
      <c r="O18" s="463"/>
      <c r="P18" s="467"/>
      <c r="Q18" s="465"/>
      <c r="R18" s="468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</row>
    <row r="19">
      <c r="A19" s="100"/>
      <c r="B19" s="469"/>
      <c r="C19" s="470"/>
      <c r="E19" s="106"/>
      <c r="F19" s="471" t="s">
        <v>583</v>
      </c>
      <c r="G19" s="80"/>
      <c r="H19" s="470"/>
      <c r="J19" s="106"/>
      <c r="K19" s="471" t="s">
        <v>583</v>
      </c>
      <c r="L19" s="80"/>
      <c r="M19" s="470"/>
      <c r="O19" s="106"/>
      <c r="P19" s="472"/>
      <c r="Q19" s="80"/>
      <c r="R19" s="473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</row>
    <row r="20">
      <c r="A20" s="100"/>
      <c r="B20" s="79"/>
      <c r="C20" s="79"/>
      <c r="E20" s="106"/>
      <c r="G20" s="80"/>
      <c r="H20" s="79"/>
      <c r="J20" s="106"/>
      <c r="L20" s="80"/>
      <c r="M20" s="79"/>
      <c r="O20" s="106"/>
      <c r="Q20" s="80"/>
      <c r="R20" s="473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</row>
    <row r="21">
      <c r="A21" s="100"/>
      <c r="B21" s="79"/>
      <c r="C21" s="79"/>
      <c r="E21" s="106"/>
      <c r="G21" s="80"/>
      <c r="H21" s="79"/>
      <c r="J21" s="106"/>
      <c r="L21" s="80"/>
      <c r="M21" s="79"/>
      <c r="O21" s="106"/>
      <c r="Q21" s="80"/>
      <c r="R21" s="473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</row>
    <row r="22">
      <c r="A22" s="100"/>
      <c r="B22" s="439" t="s">
        <v>60</v>
      </c>
      <c r="C22" s="79"/>
      <c r="E22" s="106"/>
      <c r="F22" s="110"/>
      <c r="G22" s="111"/>
      <c r="H22" s="79"/>
      <c r="J22" s="106"/>
      <c r="K22" s="110"/>
      <c r="L22" s="111"/>
      <c r="M22" s="79"/>
      <c r="O22" s="106"/>
      <c r="P22" s="110"/>
      <c r="Q22" s="111"/>
      <c r="R22" s="473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</row>
    <row r="23">
      <c r="A23" s="100"/>
      <c r="B23" s="439" t="s">
        <v>61</v>
      </c>
      <c r="C23" s="79"/>
      <c r="E23" s="106"/>
      <c r="F23" s="442"/>
      <c r="H23" s="79"/>
      <c r="J23" s="106"/>
      <c r="K23" s="442"/>
      <c r="M23" s="79"/>
      <c r="O23" s="106"/>
      <c r="P23" s="474"/>
      <c r="Q23" s="138"/>
      <c r="R23" s="473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100"/>
    </row>
    <row r="24">
      <c r="A24" s="100"/>
      <c r="B24" s="79"/>
      <c r="C24" s="81"/>
      <c r="D24" s="82"/>
      <c r="E24" s="54"/>
      <c r="F24" s="443"/>
      <c r="G24" s="83"/>
      <c r="H24" s="81"/>
      <c r="I24" s="82"/>
      <c r="J24" s="54"/>
      <c r="K24" s="443"/>
      <c r="L24" s="83"/>
      <c r="M24" s="81"/>
      <c r="N24" s="82"/>
      <c r="O24" s="54"/>
      <c r="P24" s="190"/>
      <c r="Q24" s="83"/>
      <c r="R24" s="473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</row>
    <row r="25">
      <c r="A25" s="100"/>
      <c r="B25" s="446" t="s">
        <v>62</v>
      </c>
      <c r="C25" s="475" t="s">
        <v>566</v>
      </c>
      <c r="D25" s="476"/>
      <c r="E25" s="476" t="s">
        <v>63</v>
      </c>
      <c r="F25" s="476" t="s">
        <v>64</v>
      </c>
      <c r="G25" s="477" t="s">
        <v>65</v>
      </c>
      <c r="H25" s="475" t="s">
        <v>566</v>
      </c>
      <c r="I25" s="476"/>
      <c r="J25" s="476" t="s">
        <v>63</v>
      </c>
      <c r="K25" s="476" t="s">
        <v>64</v>
      </c>
      <c r="L25" s="477" t="s">
        <v>65</v>
      </c>
      <c r="M25" s="478"/>
      <c r="N25" s="479"/>
      <c r="O25" s="479"/>
      <c r="P25" s="479"/>
      <c r="Q25" s="480"/>
      <c r="R25" s="473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</row>
    <row r="26">
      <c r="A26" s="100"/>
      <c r="B26" s="446" t="s">
        <v>66</v>
      </c>
      <c r="C26" s="449" t="s">
        <v>286</v>
      </c>
      <c r="D26" s="450"/>
      <c r="E26" s="447" t="s">
        <v>287</v>
      </c>
      <c r="F26" s="447">
        <v>31.0</v>
      </c>
      <c r="G26" s="448">
        <v>0.0</v>
      </c>
      <c r="H26" s="449" t="s">
        <v>286</v>
      </c>
      <c r="I26" s="450"/>
      <c r="J26" s="447" t="s">
        <v>287</v>
      </c>
      <c r="K26" s="447">
        <v>31.0</v>
      </c>
      <c r="L26" s="448">
        <v>0.0</v>
      </c>
      <c r="M26" s="481"/>
      <c r="N26" s="482"/>
      <c r="O26" s="482"/>
      <c r="P26" s="482"/>
      <c r="Q26" s="441"/>
      <c r="R26" s="473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</row>
    <row r="27">
      <c r="A27" s="100"/>
      <c r="B27" s="446" t="s">
        <v>72</v>
      </c>
      <c r="C27" s="449" t="s">
        <v>584</v>
      </c>
      <c r="D27" s="450"/>
      <c r="E27" s="447" t="s">
        <v>289</v>
      </c>
      <c r="F27" s="447">
        <v>31.0</v>
      </c>
      <c r="G27" s="448">
        <v>0.0</v>
      </c>
      <c r="H27" s="449" t="s">
        <v>584</v>
      </c>
      <c r="I27" s="450"/>
      <c r="J27" s="447" t="s">
        <v>289</v>
      </c>
      <c r="K27" s="447">
        <v>31.0</v>
      </c>
      <c r="L27" s="448">
        <v>0.0</v>
      </c>
      <c r="M27" s="481"/>
      <c r="N27" s="482"/>
      <c r="O27" s="482"/>
      <c r="P27" s="482"/>
      <c r="Q27" s="441"/>
      <c r="R27" s="473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</row>
    <row r="28">
      <c r="A28" s="100"/>
      <c r="B28" s="446" t="s">
        <v>79</v>
      </c>
      <c r="C28" s="449" t="s">
        <v>167</v>
      </c>
      <c r="D28" s="450" t="str">
        <f>IMAGE("https://play.pokemonshowdown.com/sprites/itemicons/eviolite.png")</f>
        <v/>
      </c>
      <c r="E28" s="447" t="s">
        <v>385</v>
      </c>
      <c r="F28" s="447">
        <v>31.0</v>
      </c>
      <c r="G28" s="448">
        <v>0.0</v>
      </c>
      <c r="H28" s="449" t="s">
        <v>167</v>
      </c>
      <c r="I28" s="450" t="str">
        <f>IMAGE("https://play.pokemonshowdown.com/sprites/itemicons/eviolite.png")</f>
        <v/>
      </c>
      <c r="J28" s="447" t="s">
        <v>385</v>
      </c>
      <c r="K28" s="447">
        <v>31.0</v>
      </c>
      <c r="L28" s="448">
        <v>0.0</v>
      </c>
      <c r="M28" s="481"/>
      <c r="N28" s="482"/>
      <c r="O28" s="482"/>
      <c r="P28" s="482"/>
      <c r="Q28" s="441"/>
      <c r="R28" s="473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</row>
    <row r="29">
      <c r="A29" s="100"/>
      <c r="B29" s="452" t="s">
        <v>85</v>
      </c>
      <c r="C29" s="453" t="s">
        <v>539</v>
      </c>
      <c r="D29" s="454"/>
      <c r="E29" s="455" t="s">
        <v>358</v>
      </c>
      <c r="F29" s="455">
        <v>31.0</v>
      </c>
      <c r="G29" s="456">
        <v>0.0</v>
      </c>
      <c r="H29" s="453" t="s">
        <v>574</v>
      </c>
      <c r="I29" s="454"/>
      <c r="J29" s="455" t="s">
        <v>358</v>
      </c>
      <c r="K29" s="455">
        <v>31.0</v>
      </c>
      <c r="L29" s="456">
        <v>0.0</v>
      </c>
      <c r="M29" s="457"/>
      <c r="N29" s="459"/>
      <c r="O29" s="459"/>
      <c r="P29" s="459"/>
      <c r="Q29" s="483"/>
      <c r="R29" s="473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</row>
    <row r="30">
      <c r="A30" s="100"/>
      <c r="B30" s="457"/>
      <c r="C30" s="453" t="s">
        <v>585</v>
      </c>
      <c r="D30" s="454"/>
      <c r="E30" s="455" t="s">
        <v>232</v>
      </c>
      <c r="F30" s="455">
        <v>31.0</v>
      </c>
      <c r="G30" s="456">
        <v>0.0</v>
      </c>
      <c r="H30" s="453" t="s">
        <v>586</v>
      </c>
      <c r="I30" s="454"/>
      <c r="J30" s="455" t="s">
        <v>232</v>
      </c>
      <c r="K30" s="455">
        <v>31.0</v>
      </c>
      <c r="L30" s="456">
        <v>0.0</v>
      </c>
      <c r="M30" s="457"/>
      <c r="N30" s="459"/>
      <c r="O30" s="459"/>
      <c r="P30" s="459"/>
      <c r="Q30" s="483"/>
      <c r="R30" s="473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</row>
    <row r="31">
      <c r="A31" s="100"/>
      <c r="B31" s="457"/>
      <c r="C31" s="453" t="s">
        <v>572</v>
      </c>
      <c r="D31" s="454"/>
      <c r="E31" s="455" t="s">
        <v>175</v>
      </c>
      <c r="F31" s="455">
        <v>31.0</v>
      </c>
      <c r="G31" s="456">
        <v>0.0</v>
      </c>
      <c r="H31" s="453" t="s">
        <v>572</v>
      </c>
      <c r="I31" s="454"/>
      <c r="J31" s="455" t="s">
        <v>175</v>
      </c>
      <c r="K31" s="455">
        <v>31.0</v>
      </c>
      <c r="L31" s="456">
        <v>0.0</v>
      </c>
      <c r="M31" s="457"/>
      <c r="N31" s="459"/>
      <c r="O31" s="459"/>
      <c r="P31" s="459"/>
      <c r="Q31" s="483"/>
      <c r="R31" s="473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</row>
    <row r="32">
      <c r="A32" s="100"/>
      <c r="B32" s="457"/>
      <c r="C32" s="453" t="s">
        <v>587</v>
      </c>
      <c r="D32" s="454"/>
      <c r="E32" s="459"/>
      <c r="F32" s="460" t="s">
        <v>588</v>
      </c>
      <c r="G32" s="80"/>
      <c r="H32" s="454" t="s">
        <v>589</v>
      </c>
      <c r="I32" s="454"/>
      <c r="J32" s="459"/>
      <c r="K32" s="460" t="s">
        <v>588</v>
      </c>
      <c r="L32" s="80"/>
      <c r="M32" s="459"/>
      <c r="N32" s="459"/>
      <c r="O32" s="459"/>
      <c r="P32" s="459"/>
      <c r="Q32" s="80"/>
      <c r="R32" s="473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</row>
    <row r="33">
      <c r="A33" s="100"/>
      <c r="B33" s="457"/>
      <c r="C33" s="461" t="s">
        <v>935</v>
      </c>
      <c r="D33" s="462"/>
      <c r="E33" s="463"/>
      <c r="F33" s="467"/>
      <c r="G33" s="484"/>
      <c r="H33" s="466" t="s">
        <v>935</v>
      </c>
      <c r="I33" s="462"/>
      <c r="J33" s="463"/>
      <c r="K33" s="467"/>
      <c r="L33" s="484"/>
      <c r="M33" s="463"/>
      <c r="N33" s="463"/>
      <c r="O33" s="463"/>
      <c r="P33" s="463"/>
      <c r="Q33" s="483"/>
      <c r="R33" s="473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</row>
    <row r="34">
      <c r="A34" s="100"/>
      <c r="B34" s="485" t="s">
        <v>936</v>
      </c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5"/>
      <c r="R34" s="473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</row>
    <row r="35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</row>
    <row r="36">
      <c r="A36" s="645"/>
      <c r="B36" s="669"/>
      <c r="C36" s="752" t="s">
        <v>937</v>
      </c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8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</row>
    <row r="37">
      <c r="A37" s="645"/>
      <c r="B37" s="79"/>
      <c r="C37" s="81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3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</row>
    <row r="38">
      <c r="A38" s="645"/>
      <c r="B38" s="79"/>
      <c r="C38" s="672"/>
      <c r="D38" s="77"/>
      <c r="E38" s="104"/>
      <c r="F38" s="673" t="s">
        <v>938</v>
      </c>
      <c r="G38" s="78"/>
      <c r="H38" s="672"/>
      <c r="I38" s="77"/>
      <c r="J38" s="104"/>
      <c r="K38" s="673" t="s">
        <v>939</v>
      </c>
      <c r="L38" s="78"/>
      <c r="M38" s="672"/>
      <c r="N38" s="77"/>
      <c r="O38" s="104"/>
      <c r="P38" s="673" t="s">
        <v>940</v>
      </c>
      <c r="Q38" s="78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</row>
    <row r="39">
      <c r="A39" s="645"/>
      <c r="B39" s="79"/>
      <c r="C39" s="79"/>
      <c r="E39" s="106"/>
      <c r="G39" s="80"/>
      <c r="H39" s="79"/>
      <c r="J39" s="106"/>
      <c r="L39" s="80"/>
      <c r="M39" s="79"/>
      <c r="O39" s="106"/>
      <c r="Q39" s="8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</row>
    <row r="40">
      <c r="A40" s="645"/>
      <c r="B40" s="107"/>
      <c r="C40" s="79"/>
      <c r="E40" s="106"/>
      <c r="G40" s="80"/>
      <c r="H40" s="79"/>
      <c r="J40" s="106"/>
      <c r="L40" s="80"/>
      <c r="M40" s="79"/>
      <c r="O40" s="106"/>
      <c r="Q40" s="8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</row>
    <row r="41">
      <c r="A41" s="648"/>
      <c r="B41" s="674" t="s">
        <v>60</v>
      </c>
      <c r="C41" s="79"/>
      <c r="E41" s="106"/>
      <c r="F41" s="110"/>
      <c r="G41" s="111"/>
      <c r="H41" s="79"/>
      <c r="J41" s="106"/>
      <c r="K41" s="110"/>
      <c r="L41" s="111"/>
      <c r="M41" s="79"/>
      <c r="O41" s="106"/>
      <c r="P41" s="110"/>
      <c r="Q41" s="111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</row>
    <row r="42">
      <c r="A42" s="648"/>
      <c r="B42" s="674" t="s">
        <v>61</v>
      </c>
      <c r="C42" s="79"/>
      <c r="E42" s="106"/>
      <c r="F42" s="675"/>
      <c r="G42" s="138"/>
      <c r="H42" s="79"/>
      <c r="J42" s="106"/>
      <c r="K42" s="675"/>
      <c r="L42" s="138"/>
      <c r="M42" s="79"/>
      <c r="O42" s="106"/>
      <c r="P42" s="675"/>
      <c r="Q42" s="138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</row>
    <row r="43">
      <c r="A43" s="648"/>
      <c r="B43" s="79"/>
      <c r="C43" s="81"/>
      <c r="D43" s="82"/>
      <c r="E43" s="54"/>
      <c r="F43" s="677"/>
      <c r="G43" s="83"/>
      <c r="H43" s="81"/>
      <c r="I43" s="82"/>
      <c r="J43" s="54"/>
      <c r="K43" s="677"/>
      <c r="L43" s="83"/>
      <c r="M43" s="81"/>
      <c r="N43" s="82"/>
      <c r="O43" s="54"/>
      <c r="P43" s="677"/>
      <c r="Q43" s="83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</row>
    <row r="44">
      <c r="A44" s="108"/>
      <c r="B44" s="346" t="s">
        <v>62</v>
      </c>
      <c r="C44" s="680" t="s">
        <v>899</v>
      </c>
      <c r="D44" s="681"/>
      <c r="E44" s="682" t="s">
        <v>63</v>
      </c>
      <c r="F44" s="682" t="s">
        <v>64</v>
      </c>
      <c r="G44" s="683" t="s">
        <v>65</v>
      </c>
      <c r="H44" s="680" t="s">
        <v>899</v>
      </c>
      <c r="I44" s="681"/>
      <c r="J44" s="682" t="s">
        <v>63</v>
      </c>
      <c r="K44" s="682" t="s">
        <v>64</v>
      </c>
      <c r="L44" s="683" t="s">
        <v>65</v>
      </c>
      <c r="M44" s="681" t="s">
        <v>899</v>
      </c>
      <c r="N44" s="681"/>
      <c r="O44" s="682" t="s">
        <v>63</v>
      </c>
      <c r="P44" s="682" t="s">
        <v>64</v>
      </c>
      <c r="Q44" s="683" t="s">
        <v>65</v>
      </c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</row>
    <row r="45">
      <c r="A45" s="108"/>
      <c r="B45" s="346" t="s">
        <v>66</v>
      </c>
      <c r="C45" s="753" t="s">
        <v>128</v>
      </c>
      <c r="D45" s="685"/>
      <c r="E45" s="686" t="s">
        <v>941</v>
      </c>
      <c r="F45" s="687">
        <v>31.0</v>
      </c>
      <c r="G45" s="688">
        <v>0.0</v>
      </c>
      <c r="H45" s="684" t="s">
        <v>67</v>
      </c>
      <c r="I45" s="685"/>
      <c r="J45" s="686" t="s">
        <v>187</v>
      </c>
      <c r="K45" s="687">
        <v>31.0</v>
      </c>
      <c r="L45" s="688">
        <v>0.0</v>
      </c>
      <c r="M45" s="685" t="s">
        <v>942</v>
      </c>
      <c r="N45" s="685"/>
      <c r="O45" s="686" t="s">
        <v>287</v>
      </c>
      <c r="P45" s="687">
        <v>31.0</v>
      </c>
      <c r="Q45" s="688">
        <v>0.0</v>
      </c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</row>
    <row r="46">
      <c r="A46" s="108"/>
      <c r="B46" s="346" t="s">
        <v>72</v>
      </c>
      <c r="C46" s="684" t="s">
        <v>485</v>
      </c>
      <c r="D46" s="685"/>
      <c r="E46" s="686" t="s">
        <v>130</v>
      </c>
      <c r="F46" s="687">
        <v>31.0</v>
      </c>
      <c r="G46" s="688">
        <v>0.0</v>
      </c>
      <c r="H46" s="684" t="s">
        <v>381</v>
      </c>
      <c r="I46" s="685"/>
      <c r="J46" s="686" t="s">
        <v>349</v>
      </c>
      <c r="K46" s="687">
        <v>31.0</v>
      </c>
      <c r="L46" s="688">
        <v>0.0</v>
      </c>
      <c r="M46" s="685" t="s">
        <v>943</v>
      </c>
      <c r="N46" s="685"/>
      <c r="O46" s="686" t="s">
        <v>944</v>
      </c>
      <c r="P46" s="687">
        <v>31.0</v>
      </c>
      <c r="Q46" s="688">
        <v>0.0</v>
      </c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</row>
    <row r="47">
      <c r="A47" s="108"/>
      <c r="B47" s="346" t="s">
        <v>79</v>
      </c>
      <c r="C47" s="684" t="s">
        <v>945</v>
      </c>
      <c r="D47" s="685"/>
      <c r="E47" s="686" t="s">
        <v>946</v>
      </c>
      <c r="F47" s="687">
        <v>31.0</v>
      </c>
      <c r="G47" s="688">
        <v>0.0</v>
      </c>
      <c r="H47" s="684" t="s">
        <v>139</v>
      </c>
      <c r="I47" s="685"/>
      <c r="J47" s="686" t="s">
        <v>385</v>
      </c>
      <c r="K47" s="687">
        <v>31.0</v>
      </c>
      <c r="L47" s="688">
        <v>0.0</v>
      </c>
      <c r="M47" s="685" t="s">
        <v>354</v>
      </c>
      <c r="N47" s="685"/>
      <c r="O47" s="686" t="s">
        <v>886</v>
      </c>
      <c r="P47" s="687">
        <v>31.0</v>
      </c>
      <c r="Q47" s="688">
        <v>0.0</v>
      </c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</row>
    <row r="48">
      <c r="A48" s="108"/>
      <c r="B48" s="327" t="s">
        <v>85</v>
      </c>
      <c r="C48" s="689" t="s">
        <v>141</v>
      </c>
      <c r="D48" s="393"/>
      <c r="E48" s="690" t="s">
        <v>947</v>
      </c>
      <c r="F48" s="333">
        <v>31.0</v>
      </c>
      <c r="G48" s="691">
        <v>0.0</v>
      </c>
      <c r="H48" s="689" t="s">
        <v>233</v>
      </c>
      <c r="I48" s="393"/>
      <c r="J48" s="690" t="s">
        <v>362</v>
      </c>
      <c r="K48" s="333">
        <v>31.0</v>
      </c>
      <c r="L48" s="691">
        <v>0.0</v>
      </c>
      <c r="M48" s="692" t="s">
        <v>948</v>
      </c>
      <c r="N48" s="393"/>
      <c r="O48" s="690" t="s">
        <v>463</v>
      </c>
      <c r="P48" s="333">
        <v>31.0</v>
      </c>
      <c r="Q48" s="691">
        <v>0.0</v>
      </c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</row>
    <row r="49">
      <c r="A49" s="101"/>
      <c r="B49" s="394"/>
      <c r="C49" s="689" t="s">
        <v>179</v>
      </c>
      <c r="D49" s="393"/>
      <c r="E49" s="690" t="s">
        <v>949</v>
      </c>
      <c r="F49" s="333">
        <v>31.0</v>
      </c>
      <c r="G49" s="334">
        <v>0.0</v>
      </c>
      <c r="H49" s="689" t="s">
        <v>372</v>
      </c>
      <c r="I49" s="393"/>
      <c r="J49" s="690" t="s">
        <v>174</v>
      </c>
      <c r="K49" s="333">
        <v>31.0</v>
      </c>
      <c r="L49" s="334">
        <v>0.0</v>
      </c>
      <c r="M49" s="692" t="s">
        <v>411</v>
      </c>
      <c r="N49" s="393"/>
      <c r="O49" s="690" t="s">
        <v>305</v>
      </c>
      <c r="P49" s="333">
        <v>31.0</v>
      </c>
      <c r="Q49" s="334">
        <v>0.0</v>
      </c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</row>
    <row r="50">
      <c r="A50" s="101"/>
      <c r="B50" s="394"/>
      <c r="C50" s="689" t="s">
        <v>950</v>
      </c>
      <c r="D50" s="393"/>
      <c r="E50" s="690" t="s">
        <v>102</v>
      </c>
      <c r="F50" s="333">
        <v>31.0</v>
      </c>
      <c r="G50" s="691">
        <v>0.0</v>
      </c>
      <c r="H50" s="689" t="s">
        <v>951</v>
      </c>
      <c r="I50" s="393"/>
      <c r="J50" s="690" t="s">
        <v>210</v>
      </c>
      <c r="K50" s="333">
        <v>31.0</v>
      </c>
      <c r="L50" s="691">
        <v>0.0</v>
      </c>
      <c r="M50" s="692" t="s">
        <v>952</v>
      </c>
      <c r="N50" s="393"/>
      <c r="O50" s="690" t="s">
        <v>471</v>
      </c>
      <c r="P50" s="333">
        <v>31.0</v>
      </c>
      <c r="Q50" s="691">
        <v>0.0</v>
      </c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</row>
    <row r="51">
      <c r="A51" s="101"/>
      <c r="B51" s="394"/>
      <c r="C51" s="754" t="s">
        <v>361</v>
      </c>
      <c r="D51" s="396"/>
      <c r="E51" s="397"/>
      <c r="F51" s="755" t="s">
        <v>953</v>
      </c>
      <c r="G51" s="83"/>
      <c r="H51" s="754" t="s">
        <v>230</v>
      </c>
      <c r="I51" s="396"/>
      <c r="J51" s="397"/>
      <c r="K51" s="697" t="s">
        <v>107</v>
      </c>
      <c r="L51" s="83"/>
      <c r="M51" s="756" t="s">
        <v>541</v>
      </c>
      <c r="N51" s="396"/>
      <c r="O51" s="397"/>
      <c r="P51" s="697" t="s">
        <v>178</v>
      </c>
      <c r="Q51" s="83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</row>
    <row r="52">
      <c r="A52" s="698"/>
      <c r="B52" s="699" t="s">
        <v>954</v>
      </c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5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</row>
    <row r="53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</row>
    <row r="54">
      <c r="A54" s="645"/>
      <c r="B54" s="757"/>
      <c r="C54" s="758" t="s">
        <v>955</v>
      </c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8"/>
      <c r="R54" s="100"/>
      <c r="S54" s="100"/>
      <c r="T54" s="759"/>
      <c r="U54" s="759"/>
      <c r="V54" s="759"/>
      <c r="W54" s="759"/>
      <c r="X54" s="759"/>
      <c r="Y54" s="759"/>
      <c r="Z54" s="759"/>
      <c r="AA54" s="759"/>
      <c r="AB54" s="759"/>
      <c r="AC54" s="759"/>
      <c r="AD54" s="759"/>
      <c r="AE54" s="759"/>
      <c r="AF54" s="759"/>
      <c r="AG54" s="759"/>
      <c r="AH54" s="759"/>
      <c r="AI54" s="759"/>
      <c r="AJ54" s="759"/>
      <c r="AK54" s="759"/>
      <c r="AL54" s="759"/>
      <c r="AM54" s="759"/>
      <c r="AN54" s="759"/>
      <c r="AO54" s="759"/>
      <c r="AP54" s="759"/>
      <c r="AQ54" s="759"/>
      <c r="AR54" s="759"/>
      <c r="AS54" s="759"/>
    </row>
    <row r="55">
      <c r="A55" s="645"/>
      <c r="B55" s="157"/>
      <c r="C55" s="81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3"/>
      <c r="R55" s="100"/>
      <c r="S55" s="100"/>
      <c r="T55" s="759"/>
      <c r="U55" s="759"/>
      <c r="V55" s="759"/>
      <c r="W55" s="759"/>
      <c r="X55" s="759"/>
      <c r="Y55" s="759"/>
      <c r="Z55" s="759"/>
      <c r="AA55" s="759"/>
      <c r="AB55" s="759"/>
      <c r="AC55" s="759"/>
      <c r="AD55" s="759"/>
      <c r="AE55" s="759"/>
      <c r="AF55" s="759"/>
      <c r="AG55" s="759"/>
      <c r="AH55" s="759"/>
      <c r="AI55" s="759"/>
      <c r="AJ55" s="759"/>
      <c r="AK55" s="759"/>
      <c r="AL55" s="759"/>
      <c r="AM55" s="759"/>
      <c r="AN55" s="759"/>
      <c r="AO55" s="759"/>
      <c r="AP55" s="759"/>
      <c r="AQ55" s="759"/>
      <c r="AR55" s="759"/>
      <c r="AS55" s="759"/>
    </row>
    <row r="56">
      <c r="A56" s="645"/>
      <c r="B56" s="157"/>
      <c r="C56" s="647"/>
      <c r="D56" s="77"/>
      <c r="E56" s="104"/>
      <c r="F56" s="433" t="s">
        <v>956</v>
      </c>
      <c r="G56" s="78"/>
      <c r="H56" s="647"/>
      <c r="I56" s="77"/>
      <c r="J56" s="104"/>
      <c r="K56" s="433" t="s">
        <v>957</v>
      </c>
      <c r="L56" s="78"/>
      <c r="M56" s="647"/>
      <c r="N56" s="77"/>
      <c r="O56" s="104"/>
      <c r="P56" s="433" t="s">
        <v>958</v>
      </c>
      <c r="Q56" s="78"/>
      <c r="R56" s="100"/>
      <c r="S56" s="100"/>
      <c r="T56" s="759"/>
      <c r="U56" s="759"/>
      <c r="V56" s="759"/>
      <c r="W56" s="759"/>
      <c r="X56" s="759"/>
      <c r="Y56" s="759"/>
      <c r="Z56" s="759"/>
      <c r="AA56" s="759"/>
      <c r="AB56" s="759"/>
      <c r="AC56" s="759"/>
      <c r="AD56" s="759"/>
      <c r="AE56" s="759"/>
      <c r="AF56" s="759"/>
      <c r="AG56" s="759"/>
      <c r="AH56" s="759"/>
      <c r="AI56" s="759"/>
      <c r="AJ56" s="759"/>
      <c r="AK56" s="759"/>
      <c r="AL56" s="759"/>
      <c r="AM56" s="759"/>
      <c r="AN56" s="759"/>
      <c r="AO56" s="759"/>
      <c r="AP56" s="759"/>
      <c r="AQ56" s="759"/>
      <c r="AR56" s="759"/>
      <c r="AS56" s="759"/>
    </row>
    <row r="57">
      <c r="A57" s="645"/>
      <c r="B57" s="157"/>
      <c r="C57" s="79"/>
      <c r="E57" s="106"/>
      <c r="G57" s="80"/>
      <c r="H57" s="79"/>
      <c r="J57" s="106"/>
      <c r="L57" s="80"/>
      <c r="M57" s="79"/>
      <c r="O57" s="106"/>
      <c r="Q57" s="80"/>
      <c r="R57" s="100"/>
      <c r="S57" s="100"/>
      <c r="T57" s="759"/>
      <c r="U57" s="759"/>
      <c r="V57" s="759"/>
      <c r="W57" s="759"/>
      <c r="X57" s="759"/>
      <c r="Y57" s="759"/>
      <c r="Z57" s="759"/>
      <c r="AA57" s="759"/>
      <c r="AB57" s="759"/>
      <c r="AC57" s="759"/>
      <c r="AD57" s="759"/>
      <c r="AE57" s="759"/>
      <c r="AF57" s="759"/>
      <c r="AG57" s="759"/>
      <c r="AH57" s="759"/>
      <c r="AI57" s="759"/>
      <c r="AJ57" s="759"/>
      <c r="AK57" s="759"/>
      <c r="AL57" s="759"/>
      <c r="AM57" s="759"/>
      <c r="AN57" s="759"/>
      <c r="AO57" s="759"/>
      <c r="AP57" s="759"/>
      <c r="AQ57" s="759"/>
      <c r="AR57" s="759"/>
      <c r="AS57" s="759"/>
    </row>
    <row r="58">
      <c r="A58" s="645"/>
      <c r="B58" s="160"/>
      <c r="C58" s="79"/>
      <c r="E58" s="106"/>
      <c r="G58" s="80"/>
      <c r="H58" s="79"/>
      <c r="J58" s="106"/>
      <c r="L58" s="80"/>
      <c r="M58" s="79"/>
      <c r="O58" s="106"/>
      <c r="Q58" s="80"/>
      <c r="R58" s="100"/>
      <c r="S58" s="100"/>
      <c r="T58" s="759"/>
      <c r="U58" s="759"/>
      <c r="V58" s="759"/>
      <c r="W58" s="759"/>
      <c r="X58" s="759"/>
      <c r="Y58" s="759"/>
      <c r="Z58" s="759"/>
      <c r="AA58" s="759"/>
      <c r="AB58" s="759"/>
      <c r="AC58" s="759"/>
      <c r="AD58" s="759"/>
      <c r="AE58" s="759"/>
      <c r="AF58" s="759"/>
      <c r="AG58" s="759"/>
      <c r="AH58" s="759"/>
      <c r="AI58" s="759"/>
      <c r="AJ58" s="759"/>
      <c r="AK58" s="759"/>
      <c r="AL58" s="759"/>
      <c r="AM58" s="759"/>
      <c r="AN58" s="759"/>
      <c r="AO58" s="759"/>
      <c r="AP58" s="759"/>
      <c r="AQ58" s="759"/>
      <c r="AR58" s="759"/>
      <c r="AS58" s="759"/>
    </row>
    <row r="59">
      <c r="A59" s="648"/>
      <c r="B59" s="760" t="s">
        <v>60</v>
      </c>
      <c r="C59" s="79"/>
      <c r="E59" s="106"/>
      <c r="F59" s="110"/>
      <c r="G59" s="111"/>
      <c r="H59" s="79"/>
      <c r="J59" s="106"/>
      <c r="K59" s="110"/>
      <c r="L59" s="111"/>
      <c r="M59" s="79"/>
      <c r="O59" s="106"/>
      <c r="P59" s="110"/>
      <c r="Q59" s="111"/>
      <c r="R59" s="100"/>
      <c r="S59" s="100"/>
      <c r="T59" s="759"/>
      <c r="U59" s="759"/>
      <c r="V59" s="759"/>
      <c r="W59" s="759"/>
      <c r="X59" s="759"/>
      <c r="Y59" s="759"/>
      <c r="Z59" s="759"/>
      <c r="AA59" s="759"/>
      <c r="AB59" s="759"/>
      <c r="AC59" s="759"/>
      <c r="AD59" s="759"/>
      <c r="AE59" s="759"/>
      <c r="AF59" s="759"/>
      <c r="AG59" s="759"/>
      <c r="AH59" s="759"/>
      <c r="AI59" s="759"/>
      <c r="AJ59" s="759"/>
      <c r="AK59" s="759"/>
      <c r="AL59" s="759"/>
      <c r="AM59" s="759"/>
      <c r="AN59" s="759"/>
      <c r="AO59" s="759"/>
      <c r="AP59" s="759"/>
      <c r="AQ59" s="759"/>
      <c r="AR59" s="759"/>
      <c r="AS59" s="759"/>
    </row>
    <row r="60">
      <c r="A60" s="648"/>
      <c r="B60" s="760" t="s">
        <v>61</v>
      </c>
      <c r="C60" s="79"/>
      <c r="E60" s="106"/>
      <c r="F60" s="761"/>
      <c r="G60" s="140"/>
      <c r="H60" s="79"/>
      <c r="J60" s="106"/>
      <c r="K60" s="761"/>
      <c r="L60" s="140"/>
      <c r="M60" s="79"/>
      <c r="O60" s="106"/>
      <c r="P60" s="761"/>
      <c r="Q60" s="140"/>
      <c r="R60" s="100"/>
      <c r="S60" s="100"/>
      <c r="T60" s="759"/>
      <c r="U60" s="759"/>
      <c r="V60" s="759"/>
      <c r="W60" s="759"/>
      <c r="X60" s="759"/>
      <c r="Y60" s="759"/>
      <c r="Z60" s="759"/>
      <c r="AA60" s="759"/>
      <c r="AB60" s="759"/>
      <c r="AC60" s="759"/>
      <c r="AD60" s="759"/>
      <c r="AE60" s="759"/>
      <c r="AF60" s="759"/>
      <c r="AG60" s="759"/>
      <c r="AH60" s="759"/>
      <c r="AI60" s="759"/>
      <c r="AJ60" s="759"/>
      <c r="AK60" s="759"/>
      <c r="AL60" s="759"/>
      <c r="AM60" s="759"/>
      <c r="AN60" s="759"/>
      <c r="AO60" s="759"/>
      <c r="AP60" s="759"/>
      <c r="AQ60" s="759"/>
      <c r="AR60" s="759"/>
      <c r="AS60" s="759"/>
    </row>
    <row r="61">
      <c r="A61" s="648"/>
      <c r="B61" s="157"/>
      <c r="C61" s="81"/>
      <c r="D61" s="82"/>
      <c r="E61" s="54"/>
      <c r="F61" s="762"/>
      <c r="G61" s="243"/>
      <c r="H61" s="81"/>
      <c r="I61" s="82"/>
      <c r="J61" s="54"/>
      <c r="K61" s="763"/>
      <c r="L61" s="243"/>
      <c r="M61" s="81"/>
      <c r="N61" s="82"/>
      <c r="O61" s="54"/>
      <c r="P61" s="763"/>
      <c r="Q61" s="243"/>
      <c r="R61" s="100"/>
      <c r="S61" s="759"/>
      <c r="T61" s="759"/>
      <c r="U61" s="759"/>
      <c r="V61" s="759"/>
      <c r="W61" s="759"/>
      <c r="X61" s="759"/>
      <c r="Y61" s="759"/>
      <c r="Z61" s="759"/>
      <c r="AA61" s="759"/>
      <c r="AB61" s="759"/>
      <c r="AC61" s="759"/>
      <c r="AD61" s="759"/>
      <c r="AE61" s="759"/>
      <c r="AF61" s="759"/>
      <c r="AG61" s="759"/>
      <c r="AH61" s="759"/>
      <c r="AI61" s="759"/>
      <c r="AJ61" s="759"/>
      <c r="AK61" s="759"/>
      <c r="AL61" s="759"/>
      <c r="AM61" s="759"/>
      <c r="AN61" s="759"/>
      <c r="AO61" s="759"/>
      <c r="AP61" s="759"/>
      <c r="AQ61" s="759"/>
      <c r="AR61" s="759"/>
      <c r="AS61" s="759"/>
    </row>
    <row r="62">
      <c r="A62" s="108"/>
      <c r="B62" s="446" t="s">
        <v>62</v>
      </c>
      <c r="C62" s="651" t="s">
        <v>899</v>
      </c>
      <c r="D62" s="652"/>
      <c r="E62" s="652" t="s">
        <v>63</v>
      </c>
      <c r="F62" s="652" t="s">
        <v>64</v>
      </c>
      <c r="G62" s="653" t="s">
        <v>65</v>
      </c>
      <c r="H62" s="651" t="s">
        <v>899</v>
      </c>
      <c r="I62" s="652"/>
      <c r="J62" s="652" t="s">
        <v>63</v>
      </c>
      <c r="K62" s="652" t="s">
        <v>64</v>
      </c>
      <c r="L62" s="653" t="s">
        <v>65</v>
      </c>
      <c r="M62" s="764" t="s">
        <v>899</v>
      </c>
      <c r="N62" s="765"/>
      <c r="O62" s="765" t="s">
        <v>63</v>
      </c>
      <c r="P62" s="765" t="s">
        <v>64</v>
      </c>
      <c r="Q62" s="766" t="s">
        <v>65</v>
      </c>
      <c r="R62" s="100"/>
      <c r="S62" s="759"/>
      <c r="T62" s="759"/>
      <c r="U62" s="759"/>
      <c r="V62" s="759"/>
      <c r="W62" s="759"/>
      <c r="X62" s="759"/>
      <c r="Y62" s="759"/>
      <c r="Z62" s="759"/>
      <c r="AA62" s="759"/>
      <c r="AB62" s="759"/>
      <c r="AC62" s="759"/>
      <c r="AD62" s="759"/>
      <c r="AE62" s="759"/>
      <c r="AF62" s="759"/>
      <c r="AG62" s="759"/>
      <c r="AH62" s="759"/>
      <c r="AI62" s="759"/>
      <c r="AJ62" s="759"/>
      <c r="AK62" s="759"/>
      <c r="AL62" s="759"/>
      <c r="AM62" s="759"/>
      <c r="AN62" s="759"/>
      <c r="AO62" s="759"/>
      <c r="AP62" s="759"/>
      <c r="AQ62" s="759"/>
      <c r="AR62" s="759"/>
      <c r="AS62" s="759"/>
    </row>
    <row r="63">
      <c r="A63" s="108"/>
      <c r="B63" s="446" t="s">
        <v>66</v>
      </c>
      <c r="C63" s="654" t="s">
        <v>128</v>
      </c>
      <c r="D63" s="655"/>
      <c r="E63" s="656" t="s">
        <v>129</v>
      </c>
      <c r="F63" s="656">
        <v>31.0</v>
      </c>
      <c r="G63" s="657">
        <v>0.0</v>
      </c>
      <c r="H63" s="654" t="s">
        <v>69</v>
      </c>
      <c r="I63" s="655"/>
      <c r="J63" s="656" t="s">
        <v>959</v>
      </c>
      <c r="K63" s="656">
        <v>31.0</v>
      </c>
      <c r="L63" s="657">
        <v>0.0</v>
      </c>
      <c r="M63" s="767" t="s">
        <v>67</v>
      </c>
      <c r="N63" s="768"/>
      <c r="O63" s="769" t="s">
        <v>287</v>
      </c>
      <c r="P63" s="769">
        <v>31.0</v>
      </c>
      <c r="Q63" s="770">
        <v>0.0</v>
      </c>
      <c r="R63" s="100"/>
      <c r="S63" s="759"/>
      <c r="T63" s="759"/>
      <c r="U63" s="759"/>
      <c r="V63" s="759"/>
      <c r="W63" s="759"/>
      <c r="X63" s="759"/>
      <c r="Y63" s="759"/>
      <c r="Z63" s="759"/>
      <c r="AA63" s="759"/>
      <c r="AB63" s="759"/>
      <c r="AC63" s="759"/>
      <c r="AD63" s="759"/>
      <c r="AE63" s="759"/>
      <c r="AF63" s="759"/>
      <c r="AG63" s="759"/>
      <c r="AH63" s="759"/>
      <c r="AI63" s="759"/>
      <c r="AJ63" s="759"/>
      <c r="AK63" s="759"/>
      <c r="AL63" s="759"/>
      <c r="AM63" s="759"/>
      <c r="AN63" s="759"/>
      <c r="AO63" s="759"/>
      <c r="AP63" s="759"/>
      <c r="AQ63" s="759"/>
      <c r="AR63" s="759"/>
      <c r="AS63" s="759"/>
    </row>
    <row r="64">
      <c r="A64" s="108"/>
      <c r="B64" s="446" t="s">
        <v>72</v>
      </c>
      <c r="C64" s="654" t="s">
        <v>960</v>
      </c>
      <c r="D64" s="655"/>
      <c r="E64" s="656" t="s">
        <v>291</v>
      </c>
      <c r="F64" s="656">
        <v>31.0</v>
      </c>
      <c r="G64" s="657">
        <v>0.0</v>
      </c>
      <c r="H64" s="654" t="s">
        <v>508</v>
      </c>
      <c r="I64" s="655"/>
      <c r="J64" s="656" t="s">
        <v>536</v>
      </c>
      <c r="K64" s="656">
        <v>31.0</v>
      </c>
      <c r="L64" s="657">
        <v>0.0</v>
      </c>
      <c r="M64" s="767" t="s">
        <v>430</v>
      </c>
      <c r="N64" s="768"/>
      <c r="O64" s="769" t="s">
        <v>353</v>
      </c>
      <c r="P64" s="769">
        <v>31.0</v>
      </c>
      <c r="Q64" s="770">
        <v>0.0</v>
      </c>
      <c r="R64" s="100"/>
      <c r="S64" s="759"/>
      <c r="T64" s="759"/>
      <c r="U64" s="759"/>
      <c r="V64" s="759"/>
      <c r="W64" s="759"/>
      <c r="X64" s="759"/>
      <c r="Y64" s="759"/>
      <c r="Z64" s="759"/>
      <c r="AA64" s="759"/>
      <c r="AB64" s="759"/>
      <c r="AC64" s="759"/>
      <c r="AD64" s="759"/>
      <c r="AE64" s="759"/>
      <c r="AF64" s="759"/>
      <c r="AG64" s="759"/>
      <c r="AH64" s="759"/>
      <c r="AI64" s="759"/>
      <c r="AJ64" s="759"/>
      <c r="AK64" s="759"/>
      <c r="AL64" s="759"/>
      <c r="AM64" s="759"/>
      <c r="AN64" s="759"/>
      <c r="AO64" s="759"/>
      <c r="AP64" s="759"/>
      <c r="AQ64" s="759"/>
      <c r="AR64" s="759"/>
      <c r="AS64" s="759"/>
    </row>
    <row r="65">
      <c r="A65" s="108"/>
      <c r="B65" s="446" t="s">
        <v>79</v>
      </c>
      <c r="C65" s="654" t="s">
        <v>139</v>
      </c>
      <c r="D65" s="655"/>
      <c r="E65" s="656" t="s">
        <v>385</v>
      </c>
      <c r="F65" s="656">
        <v>31.0</v>
      </c>
      <c r="G65" s="657">
        <v>0.0</v>
      </c>
      <c r="H65" s="654" t="s">
        <v>629</v>
      </c>
      <c r="I65" s="655"/>
      <c r="J65" s="656" t="s">
        <v>140</v>
      </c>
      <c r="K65" s="656">
        <v>31.0</v>
      </c>
      <c r="L65" s="657">
        <v>0.0</v>
      </c>
      <c r="M65" s="767" t="s">
        <v>139</v>
      </c>
      <c r="N65" s="768"/>
      <c r="O65" s="769" t="s">
        <v>170</v>
      </c>
      <c r="P65" s="769">
        <v>31.0</v>
      </c>
      <c r="Q65" s="770">
        <v>0.0</v>
      </c>
      <c r="R65" s="100"/>
      <c r="S65" s="759"/>
      <c r="T65" s="759"/>
      <c r="U65" s="759"/>
      <c r="V65" s="759"/>
      <c r="W65" s="759"/>
      <c r="X65" s="759"/>
      <c r="Y65" s="759"/>
      <c r="Z65" s="759"/>
      <c r="AA65" s="759"/>
      <c r="AB65" s="759"/>
      <c r="AC65" s="759"/>
      <c r="AD65" s="759"/>
      <c r="AE65" s="759"/>
      <c r="AF65" s="759"/>
      <c r="AG65" s="759"/>
      <c r="AH65" s="759"/>
      <c r="AI65" s="759"/>
      <c r="AJ65" s="759"/>
      <c r="AK65" s="759"/>
      <c r="AL65" s="759"/>
      <c r="AM65" s="759"/>
      <c r="AN65" s="759"/>
      <c r="AO65" s="759"/>
      <c r="AP65" s="759"/>
      <c r="AQ65" s="759"/>
      <c r="AR65" s="759"/>
      <c r="AS65" s="759"/>
    </row>
    <row r="66">
      <c r="A66" s="108"/>
      <c r="B66" s="452" t="s">
        <v>85</v>
      </c>
      <c r="C66" s="658" t="s">
        <v>90</v>
      </c>
      <c r="D66" s="659"/>
      <c r="E66" s="660" t="s">
        <v>543</v>
      </c>
      <c r="F66" s="660">
        <v>31.0</v>
      </c>
      <c r="G66" s="661">
        <v>0.0</v>
      </c>
      <c r="H66" s="658" t="s">
        <v>154</v>
      </c>
      <c r="I66" s="659"/>
      <c r="J66" s="660" t="s">
        <v>961</v>
      </c>
      <c r="K66" s="660">
        <v>31.0</v>
      </c>
      <c r="L66" s="661">
        <v>0.0</v>
      </c>
      <c r="M66" s="771" t="s">
        <v>103</v>
      </c>
      <c r="N66" s="454"/>
      <c r="O66" s="772" t="s">
        <v>809</v>
      </c>
      <c r="P66" s="772">
        <v>31.0</v>
      </c>
      <c r="Q66" s="773">
        <v>0.0</v>
      </c>
      <c r="R66" s="100"/>
      <c r="S66" s="759"/>
      <c r="T66" s="759"/>
      <c r="U66" s="759"/>
      <c r="V66" s="759"/>
      <c r="W66" s="759"/>
      <c r="X66" s="759"/>
      <c r="Y66" s="759"/>
      <c r="Z66" s="759"/>
      <c r="AA66" s="759"/>
      <c r="AB66" s="759"/>
      <c r="AC66" s="759"/>
      <c r="AD66" s="759"/>
      <c r="AE66" s="759"/>
      <c r="AF66" s="759"/>
      <c r="AG66" s="759"/>
      <c r="AH66" s="759"/>
      <c r="AI66" s="759"/>
      <c r="AJ66" s="759"/>
      <c r="AK66" s="759"/>
      <c r="AL66" s="759"/>
      <c r="AM66" s="759"/>
      <c r="AN66" s="759"/>
      <c r="AO66" s="759"/>
      <c r="AP66" s="759"/>
      <c r="AQ66" s="759"/>
      <c r="AR66" s="759"/>
      <c r="AS66" s="759"/>
    </row>
    <row r="67">
      <c r="A67" s="101"/>
      <c r="B67" s="457"/>
      <c r="C67" s="658" t="s">
        <v>962</v>
      </c>
      <c r="D67" s="659"/>
      <c r="E67" s="660" t="s">
        <v>232</v>
      </c>
      <c r="F67" s="660">
        <v>31.0</v>
      </c>
      <c r="G67" s="661">
        <v>0.0</v>
      </c>
      <c r="H67" s="658" t="s">
        <v>948</v>
      </c>
      <c r="I67" s="659"/>
      <c r="J67" s="660" t="s">
        <v>963</v>
      </c>
      <c r="K67" s="660">
        <v>31.0</v>
      </c>
      <c r="L67" s="661">
        <v>0.0</v>
      </c>
      <c r="M67" s="771" t="s">
        <v>148</v>
      </c>
      <c r="N67" s="454"/>
      <c r="O67" s="772" t="s">
        <v>147</v>
      </c>
      <c r="P67" s="772">
        <v>31.0</v>
      </c>
      <c r="Q67" s="773">
        <v>0.0</v>
      </c>
      <c r="R67" s="100"/>
      <c r="S67" s="759"/>
      <c r="T67" s="759"/>
      <c r="U67" s="759"/>
      <c r="V67" s="759"/>
      <c r="W67" s="759"/>
      <c r="X67" s="759"/>
      <c r="Y67" s="759"/>
      <c r="Z67" s="759"/>
      <c r="AA67" s="759"/>
      <c r="AB67" s="759"/>
      <c r="AC67" s="759"/>
      <c r="AD67" s="759"/>
      <c r="AE67" s="759"/>
      <c r="AF67" s="759"/>
      <c r="AG67" s="759"/>
      <c r="AH67" s="759"/>
      <c r="AI67" s="759"/>
      <c r="AJ67" s="759"/>
      <c r="AK67" s="759"/>
      <c r="AL67" s="759"/>
      <c r="AM67" s="759"/>
      <c r="AN67" s="759"/>
      <c r="AO67" s="759"/>
      <c r="AP67" s="759"/>
      <c r="AQ67" s="759"/>
      <c r="AR67" s="759"/>
      <c r="AS67" s="759"/>
    </row>
    <row r="68">
      <c r="A68" s="101"/>
      <c r="B68" s="457"/>
      <c r="C68" s="658" t="s">
        <v>233</v>
      </c>
      <c r="D68" s="659"/>
      <c r="E68" s="660" t="s">
        <v>151</v>
      </c>
      <c r="F68" s="660">
        <v>31.0</v>
      </c>
      <c r="G68" s="661">
        <v>0.0</v>
      </c>
      <c r="H68" s="658" t="s">
        <v>119</v>
      </c>
      <c r="I68" s="659"/>
      <c r="J68" s="660" t="s">
        <v>964</v>
      </c>
      <c r="K68" s="660">
        <v>31.0</v>
      </c>
      <c r="L68" s="661">
        <v>0.0</v>
      </c>
      <c r="M68" s="771" t="s">
        <v>965</v>
      </c>
      <c r="N68" s="454"/>
      <c r="O68" s="772" t="s">
        <v>966</v>
      </c>
      <c r="P68" s="772">
        <v>31.0</v>
      </c>
      <c r="Q68" s="773">
        <v>0.0</v>
      </c>
      <c r="R68" s="100"/>
      <c r="S68" s="759"/>
      <c r="T68" s="759"/>
      <c r="U68" s="759"/>
      <c r="V68" s="759"/>
      <c r="W68" s="759"/>
      <c r="X68" s="759"/>
      <c r="Y68" s="759"/>
      <c r="Z68" s="759"/>
      <c r="AA68" s="759"/>
      <c r="AB68" s="759"/>
      <c r="AC68" s="759"/>
      <c r="AD68" s="759"/>
      <c r="AE68" s="759"/>
      <c r="AF68" s="759"/>
      <c r="AG68" s="759"/>
      <c r="AH68" s="759"/>
      <c r="AI68" s="759"/>
      <c r="AJ68" s="759"/>
      <c r="AK68" s="759"/>
      <c r="AL68" s="759"/>
      <c r="AM68" s="759"/>
      <c r="AN68" s="759"/>
      <c r="AO68" s="759"/>
      <c r="AP68" s="759"/>
      <c r="AQ68" s="759"/>
      <c r="AR68" s="759"/>
      <c r="AS68" s="759"/>
    </row>
    <row r="69">
      <c r="A69" s="101"/>
      <c r="B69" s="457"/>
      <c r="C69" s="663" t="s">
        <v>950</v>
      </c>
      <c r="D69" s="774"/>
      <c r="E69" s="665"/>
      <c r="F69" s="666" t="s">
        <v>967</v>
      </c>
      <c r="G69" s="83"/>
      <c r="H69" s="663" t="s">
        <v>968</v>
      </c>
      <c r="I69" s="774"/>
      <c r="J69" s="665"/>
      <c r="K69" s="666" t="s">
        <v>969</v>
      </c>
      <c r="L69" s="83"/>
      <c r="M69" s="775" t="s">
        <v>86</v>
      </c>
      <c r="N69" s="462"/>
      <c r="O69" s="463"/>
      <c r="P69" s="776" t="s">
        <v>970</v>
      </c>
      <c r="Q69" s="54"/>
      <c r="R69" s="100"/>
      <c r="S69" s="759"/>
      <c r="T69" s="759"/>
      <c r="U69" s="759"/>
      <c r="V69" s="759"/>
      <c r="W69" s="759"/>
      <c r="X69" s="759"/>
      <c r="Y69" s="759"/>
      <c r="Z69" s="759"/>
      <c r="AA69" s="759"/>
      <c r="AB69" s="759"/>
      <c r="AC69" s="759"/>
      <c r="AD69" s="759"/>
      <c r="AE69" s="759"/>
      <c r="AF69" s="759"/>
      <c r="AG69" s="759"/>
      <c r="AH69" s="759"/>
      <c r="AI69" s="759"/>
      <c r="AJ69" s="759"/>
      <c r="AK69" s="759"/>
      <c r="AL69" s="759"/>
      <c r="AM69" s="759"/>
      <c r="AN69" s="759"/>
      <c r="AO69" s="759"/>
      <c r="AP69" s="759"/>
      <c r="AQ69" s="759"/>
      <c r="AR69" s="759"/>
      <c r="AS69" s="759"/>
    </row>
    <row r="70">
      <c r="A70" s="101"/>
      <c r="B70" s="469"/>
      <c r="C70" s="647"/>
      <c r="D70" s="77"/>
      <c r="E70" s="104"/>
      <c r="F70" s="433" t="s">
        <v>971</v>
      </c>
      <c r="G70" s="78"/>
      <c r="H70" s="647"/>
      <c r="I70" s="77"/>
      <c r="J70" s="104"/>
      <c r="K70" s="433"/>
      <c r="L70" s="78"/>
      <c r="M70" s="647"/>
      <c r="N70" s="77"/>
      <c r="O70" s="104"/>
      <c r="P70" s="433"/>
      <c r="Q70" s="78"/>
      <c r="R70" s="100"/>
      <c r="S70" s="759"/>
      <c r="T70" s="759"/>
      <c r="U70" s="759"/>
      <c r="V70" s="759"/>
      <c r="W70" s="759"/>
      <c r="X70" s="759"/>
      <c r="Y70" s="759"/>
      <c r="Z70" s="759"/>
      <c r="AA70" s="759"/>
      <c r="AB70" s="759"/>
      <c r="AC70" s="759"/>
      <c r="AD70" s="759"/>
      <c r="AE70" s="759"/>
      <c r="AF70" s="759"/>
      <c r="AG70" s="759"/>
      <c r="AH70" s="759"/>
      <c r="AI70" s="759"/>
      <c r="AJ70" s="759"/>
      <c r="AK70" s="759"/>
      <c r="AL70" s="759"/>
      <c r="AM70" s="759"/>
      <c r="AN70" s="759"/>
      <c r="AO70" s="759"/>
      <c r="AP70" s="759"/>
      <c r="AQ70" s="759"/>
      <c r="AR70" s="759"/>
      <c r="AS70" s="759"/>
    </row>
    <row r="71">
      <c r="A71" s="101"/>
      <c r="B71" s="79"/>
      <c r="C71" s="79"/>
      <c r="E71" s="106"/>
      <c r="G71" s="80"/>
      <c r="H71" s="79"/>
      <c r="J71" s="106"/>
      <c r="L71" s="80"/>
      <c r="M71" s="79"/>
      <c r="O71" s="106"/>
      <c r="Q71" s="80"/>
      <c r="R71" s="100"/>
      <c r="S71" s="759"/>
      <c r="T71" s="759"/>
      <c r="U71" s="759"/>
      <c r="V71" s="759"/>
      <c r="W71" s="759"/>
      <c r="X71" s="759"/>
      <c r="Y71" s="759"/>
      <c r="Z71" s="759"/>
      <c r="AA71" s="759"/>
      <c r="AB71" s="759"/>
      <c r="AC71" s="759"/>
      <c r="AD71" s="759"/>
      <c r="AE71" s="759"/>
      <c r="AF71" s="759"/>
      <c r="AG71" s="759"/>
      <c r="AH71" s="759"/>
      <c r="AI71" s="759"/>
      <c r="AJ71" s="759"/>
      <c r="AK71" s="759"/>
      <c r="AL71" s="759"/>
      <c r="AM71" s="759"/>
      <c r="AN71" s="759"/>
      <c r="AO71" s="759"/>
      <c r="AP71" s="759"/>
      <c r="AQ71" s="759"/>
      <c r="AR71" s="759"/>
      <c r="AS71" s="759"/>
    </row>
    <row r="72">
      <c r="A72" s="101"/>
      <c r="B72" s="79"/>
      <c r="C72" s="79"/>
      <c r="E72" s="106"/>
      <c r="G72" s="80"/>
      <c r="H72" s="79"/>
      <c r="J72" s="106"/>
      <c r="L72" s="80"/>
      <c r="M72" s="79"/>
      <c r="O72" s="106"/>
      <c r="Q72" s="80"/>
      <c r="R72" s="100"/>
      <c r="S72" s="759"/>
      <c r="T72" s="759"/>
      <c r="U72" s="759"/>
      <c r="V72" s="759"/>
      <c r="W72" s="759"/>
      <c r="X72" s="759"/>
      <c r="Y72" s="759"/>
      <c r="Z72" s="759"/>
      <c r="AA72" s="759"/>
      <c r="AB72" s="759"/>
      <c r="AC72" s="759"/>
      <c r="AD72" s="759"/>
      <c r="AE72" s="759"/>
      <c r="AF72" s="759"/>
      <c r="AG72" s="759"/>
      <c r="AH72" s="759"/>
      <c r="AI72" s="759"/>
      <c r="AJ72" s="759"/>
      <c r="AK72" s="759"/>
      <c r="AL72" s="759"/>
      <c r="AM72" s="759"/>
      <c r="AN72" s="759"/>
      <c r="AO72" s="759"/>
      <c r="AP72" s="759"/>
      <c r="AQ72" s="759"/>
      <c r="AR72" s="759"/>
      <c r="AS72" s="759"/>
    </row>
    <row r="73">
      <c r="A73" s="648"/>
      <c r="B73" s="649" t="s">
        <v>60</v>
      </c>
      <c r="C73" s="79"/>
      <c r="E73" s="106"/>
      <c r="F73" s="110"/>
      <c r="G73" s="111"/>
      <c r="H73" s="79"/>
      <c r="J73" s="106"/>
      <c r="K73" s="110"/>
      <c r="L73" s="111"/>
      <c r="M73" s="79"/>
      <c r="O73" s="106"/>
      <c r="P73" s="110"/>
      <c r="Q73" s="111"/>
      <c r="R73" s="100"/>
      <c r="S73" s="100"/>
      <c r="T73" s="759"/>
      <c r="U73" s="759"/>
      <c r="V73" s="759"/>
      <c r="W73" s="759"/>
      <c r="X73" s="759"/>
      <c r="Y73" s="759"/>
      <c r="Z73" s="759"/>
      <c r="AA73" s="759"/>
      <c r="AB73" s="759"/>
      <c r="AC73" s="759"/>
      <c r="AD73" s="759"/>
      <c r="AE73" s="759"/>
      <c r="AF73" s="759"/>
      <c r="AG73" s="759"/>
      <c r="AH73" s="759"/>
      <c r="AI73" s="759"/>
      <c r="AJ73" s="759"/>
      <c r="AK73" s="759"/>
      <c r="AL73" s="759"/>
      <c r="AM73" s="759"/>
      <c r="AN73" s="759"/>
      <c r="AO73" s="759"/>
      <c r="AP73" s="759"/>
      <c r="AQ73" s="759"/>
      <c r="AR73" s="759"/>
      <c r="AS73" s="759"/>
    </row>
    <row r="74">
      <c r="A74" s="648"/>
      <c r="B74" s="649" t="s">
        <v>61</v>
      </c>
      <c r="C74" s="79"/>
      <c r="E74" s="106"/>
      <c r="F74" s="761"/>
      <c r="G74" s="140"/>
      <c r="H74" s="79"/>
      <c r="J74" s="106"/>
      <c r="K74" s="777"/>
      <c r="L74" s="138"/>
      <c r="M74" s="79"/>
      <c r="O74" s="106"/>
      <c r="P74" s="777"/>
      <c r="Q74" s="138"/>
      <c r="R74" s="100"/>
      <c r="S74" s="100"/>
      <c r="T74" s="759"/>
      <c r="U74" s="759"/>
      <c r="V74" s="759"/>
      <c r="W74" s="759"/>
      <c r="X74" s="759"/>
      <c r="Y74" s="759"/>
      <c r="Z74" s="759"/>
      <c r="AA74" s="759"/>
      <c r="AB74" s="759"/>
      <c r="AC74" s="759"/>
      <c r="AD74" s="759"/>
      <c r="AE74" s="759"/>
      <c r="AF74" s="759"/>
      <c r="AG74" s="759"/>
      <c r="AH74" s="759"/>
      <c r="AI74" s="759"/>
      <c r="AJ74" s="759"/>
      <c r="AK74" s="759"/>
      <c r="AL74" s="759"/>
      <c r="AM74" s="759"/>
      <c r="AN74" s="759"/>
      <c r="AO74" s="759"/>
      <c r="AP74" s="759"/>
      <c r="AQ74" s="759"/>
      <c r="AR74" s="759"/>
      <c r="AS74" s="759"/>
    </row>
    <row r="75">
      <c r="A75" s="648"/>
      <c r="B75" s="79"/>
      <c r="C75" s="81"/>
      <c r="D75" s="82"/>
      <c r="E75" s="54"/>
      <c r="F75" s="763"/>
      <c r="G75" s="243"/>
      <c r="H75" s="81"/>
      <c r="I75" s="82"/>
      <c r="J75" s="54"/>
      <c r="K75" s="190"/>
      <c r="L75" s="83"/>
      <c r="M75" s="81"/>
      <c r="N75" s="82"/>
      <c r="O75" s="54"/>
      <c r="P75" s="190"/>
      <c r="Q75" s="83"/>
      <c r="R75" s="100"/>
      <c r="S75" s="100"/>
      <c r="T75" s="759"/>
      <c r="U75" s="759"/>
      <c r="V75" s="759"/>
      <c r="W75" s="759"/>
      <c r="X75" s="759"/>
      <c r="Y75" s="759"/>
      <c r="Z75" s="759"/>
      <c r="AA75" s="759"/>
      <c r="AB75" s="759"/>
      <c r="AC75" s="759"/>
      <c r="AD75" s="759"/>
      <c r="AE75" s="759"/>
      <c r="AF75" s="759"/>
      <c r="AG75" s="759"/>
      <c r="AH75" s="759"/>
      <c r="AI75" s="759"/>
      <c r="AJ75" s="759"/>
      <c r="AK75" s="759"/>
      <c r="AL75" s="759"/>
      <c r="AM75" s="759"/>
      <c r="AN75" s="759"/>
      <c r="AO75" s="759"/>
      <c r="AP75" s="759"/>
      <c r="AQ75" s="759"/>
      <c r="AR75" s="759"/>
      <c r="AS75" s="759"/>
    </row>
    <row r="76">
      <c r="A76" s="108"/>
      <c r="B76" s="446" t="s">
        <v>62</v>
      </c>
      <c r="C76" s="651" t="s">
        <v>566</v>
      </c>
      <c r="D76" s="652"/>
      <c r="E76" s="652" t="s">
        <v>63</v>
      </c>
      <c r="F76" s="652" t="s">
        <v>64</v>
      </c>
      <c r="G76" s="653" t="s">
        <v>65</v>
      </c>
      <c r="H76" s="651"/>
      <c r="I76" s="652"/>
      <c r="J76" s="652"/>
      <c r="K76" s="652"/>
      <c r="L76" s="653"/>
      <c r="M76" s="651"/>
      <c r="N76" s="652"/>
      <c r="O76" s="652"/>
      <c r="P76" s="652"/>
      <c r="Q76" s="653"/>
      <c r="R76" s="100"/>
      <c r="S76" s="100"/>
      <c r="T76" s="759"/>
      <c r="U76" s="759"/>
      <c r="V76" s="759"/>
      <c r="W76" s="759"/>
      <c r="X76" s="759"/>
      <c r="Y76" s="759"/>
      <c r="Z76" s="759"/>
      <c r="AA76" s="759"/>
      <c r="AB76" s="759"/>
      <c r="AC76" s="759"/>
      <c r="AD76" s="759"/>
      <c r="AE76" s="759"/>
      <c r="AF76" s="759"/>
      <c r="AG76" s="759"/>
      <c r="AH76" s="759"/>
      <c r="AI76" s="759"/>
      <c r="AJ76" s="759"/>
      <c r="AK76" s="759"/>
      <c r="AL76" s="759"/>
      <c r="AM76" s="759"/>
      <c r="AN76" s="759"/>
      <c r="AO76" s="759"/>
      <c r="AP76" s="759"/>
      <c r="AQ76" s="759"/>
      <c r="AR76" s="759"/>
      <c r="AS76" s="759"/>
    </row>
    <row r="77">
      <c r="A77" s="108"/>
      <c r="B77" s="446" t="s">
        <v>66</v>
      </c>
      <c r="C77" s="654" t="s">
        <v>67</v>
      </c>
      <c r="D77" s="655"/>
      <c r="E77" s="656" t="s">
        <v>188</v>
      </c>
      <c r="F77" s="656">
        <v>31.0</v>
      </c>
      <c r="G77" s="657">
        <v>0.0</v>
      </c>
      <c r="H77" s="654"/>
      <c r="I77" s="655"/>
      <c r="J77" s="656"/>
      <c r="K77" s="656"/>
      <c r="L77" s="657"/>
      <c r="M77" s="654"/>
      <c r="N77" s="655"/>
      <c r="O77" s="656"/>
      <c r="P77" s="656"/>
      <c r="Q77" s="657"/>
      <c r="R77" s="100"/>
      <c r="S77" s="100"/>
      <c r="T77" s="759"/>
      <c r="U77" s="759"/>
      <c r="V77" s="759"/>
      <c r="W77" s="759"/>
      <c r="X77" s="759"/>
      <c r="Y77" s="759"/>
      <c r="Z77" s="759"/>
      <c r="AA77" s="759"/>
      <c r="AB77" s="759"/>
      <c r="AC77" s="759"/>
      <c r="AD77" s="759"/>
      <c r="AE77" s="759"/>
      <c r="AF77" s="759"/>
      <c r="AG77" s="759"/>
      <c r="AH77" s="759"/>
      <c r="AI77" s="759"/>
      <c r="AJ77" s="759"/>
      <c r="AK77" s="759"/>
      <c r="AL77" s="759"/>
      <c r="AM77" s="759"/>
      <c r="AN77" s="759"/>
      <c r="AO77" s="759"/>
      <c r="AP77" s="759"/>
      <c r="AQ77" s="759"/>
      <c r="AR77" s="759"/>
      <c r="AS77" s="759"/>
    </row>
    <row r="78">
      <c r="A78" s="108"/>
      <c r="B78" s="446" t="s">
        <v>72</v>
      </c>
      <c r="C78" s="654" t="s">
        <v>882</v>
      </c>
      <c r="D78" s="655"/>
      <c r="E78" s="656" t="s">
        <v>289</v>
      </c>
      <c r="F78" s="656">
        <v>31.0</v>
      </c>
      <c r="G78" s="657">
        <v>0.0</v>
      </c>
      <c r="H78" s="654"/>
      <c r="I78" s="655"/>
      <c r="J78" s="656"/>
      <c r="K78" s="656"/>
      <c r="L78" s="657"/>
      <c r="M78" s="654"/>
      <c r="N78" s="655"/>
      <c r="O78" s="656"/>
      <c r="P78" s="656"/>
      <c r="Q78" s="657"/>
      <c r="R78" s="100"/>
      <c r="S78" s="100"/>
      <c r="T78" s="759"/>
      <c r="U78" s="759"/>
      <c r="V78" s="759"/>
      <c r="W78" s="759"/>
      <c r="X78" s="759"/>
      <c r="Y78" s="759"/>
      <c r="Z78" s="759"/>
      <c r="AA78" s="759"/>
      <c r="AB78" s="759"/>
      <c r="AC78" s="759"/>
      <c r="AD78" s="759"/>
      <c r="AE78" s="759"/>
      <c r="AF78" s="759"/>
      <c r="AG78" s="759"/>
      <c r="AH78" s="759"/>
      <c r="AI78" s="759"/>
      <c r="AJ78" s="759"/>
      <c r="AK78" s="759"/>
      <c r="AL78" s="759"/>
      <c r="AM78" s="759"/>
      <c r="AN78" s="759"/>
      <c r="AO78" s="759"/>
      <c r="AP78" s="759"/>
      <c r="AQ78" s="759"/>
      <c r="AR78" s="759"/>
      <c r="AS78" s="759"/>
    </row>
    <row r="79">
      <c r="A79" s="108"/>
      <c r="B79" s="446" t="s">
        <v>79</v>
      </c>
      <c r="C79" s="654" t="s">
        <v>354</v>
      </c>
      <c r="D79" s="655"/>
      <c r="E79" s="656" t="s">
        <v>83</v>
      </c>
      <c r="F79" s="656">
        <v>31.0</v>
      </c>
      <c r="G79" s="657">
        <v>0.0</v>
      </c>
      <c r="H79" s="654"/>
      <c r="I79" s="655"/>
      <c r="J79" s="656"/>
      <c r="K79" s="656"/>
      <c r="L79" s="657"/>
      <c r="M79" s="654"/>
      <c r="N79" s="655"/>
      <c r="O79" s="656"/>
      <c r="P79" s="656"/>
      <c r="Q79" s="657"/>
      <c r="R79" s="100"/>
      <c r="S79" s="100"/>
      <c r="T79" s="759"/>
      <c r="U79" s="759"/>
      <c r="V79" s="759"/>
      <c r="W79" s="759"/>
      <c r="X79" s="759"/>
      <c r="Y79" s="759"/>
      <c r="Z79" s="759"/>
      <c r="AA79" s="759"/>
      <c r="AB79" s="759"/>
      <c r="AC79" s="759"/>
      <c r="AD79" s="759"/>
      <c r="AE79" s="759"/>
      <c r="AF79" s="759"/>
      <c r="AG79" s="759"/>
      <c r="AH79" s="759"/>
      <c r="AI79" s="759"/>
      <c r="AJ79" s="759"/>
      <c r="AK79" s="759"/>
      <c r="AL79" s="759"/>
      <c r="AM79" s="759"/>
      <c r="AN79" s="759"/>
      <c r="AO79" s="759"/>
      <c r="AP79" s="759"/>
      <c r="AQ79" s="759"/>
      <c r="AR79" s="759"/>
      <c r="AS79" s="759"/>
    </row>
    <row r="80">
      <c r="A80" s="108"/>
      <c r="B80" s="452" t="s">
        <v>85</v>
      </c>
      <c r="C80" s="658" t="s">
        <v>972</v>
      </c>
      <c r="D80" s="659"/>
      <c r="E80" s="660" t="s">
        <v>358</v>
      </c>
      <c r="F80" s="660">
        <v>31.0</v>
      </c>
      <c r="G80" s="661">
        <v>0.0</v>
      </c>
      <c r="H80" s="658"/>
      <c r="I80" s="662"/>
      <c r="J80" s="660"/>
      <c r="K80" s="660"/>
      <c r="L80" s="661"/>
      <c r="M80" s="658"/>
      <c r="N80" s="662"/>
      <c r="O80" s="660"/>
      <c r="P80" s="660"/>
      <c r="Q80" s="661"/>
      <c r="R80" s="100"/>
      <c r="S80" s="100"/>
      <c r="T80" s="759"/>
      <c r="U80" s="759"/>
      <c r="V80" s="759"/>
      <c r="W80" s="759"/>
      <c r="X80" s="759"/>
      <c r="Y80" s="759"/>
      <c r="Z80" s="759"/>
      <c r="AA80" s="759"/>
      <c r="AB80" s="759"/>
      <c r="AC80" s="759"/>
      <c r="AD80" s="759"/>
      <c r="AE80" s="759"/>
      <c r="AF80" s="759"/>
      <c r="AG80" s="759"/>
      <c r="AH80" s="759"/>
      <c r="AI80" s="759"/>
      <c r="AJ80" s="759"/>
      <c r="AK80" s="759"/>
      <c r="AL80" s="759"/>
      <c r="AM80" s="759"/>
      <c r="AN80" s="759"/>
      <c r="AO80" s="759"/>
      <c r="AP80" s="759"/>
      <c r="AQ80" s="759"/>
      <c r="AR80" s="759"/>
      <c r="AS80" s="759"/>
    </row>
    <row r="81">
      <c r="A81" s="101"/>
      <c r="B81" s="457"/>
      <c r="C81" s="658" t="s">
        <v>86</v>
      </c>
      <c r="D81" s="659"/>
      <c r="E81" s="660" t="s">
        <v>97</v>
      </c>
      <c r="F81" s="660">
        <v>31.0</v>
      </c>
      <c r="G81" s="661">
        <v>0.0</v>
      </c>
      <c r="H81" s="658"/>
      <c r="I81" s="662"/>
      <c r="J81" s="660"/>
      <c r="K81" s="660"/>
      <c r="L81" s="661"/>
      <c r="M81" s="658"/>
      <c r="N81" s="662"/>
      <c r="O81" s="660"/>
      <c r="P81" s="660"/>
      <c r="Q81" s="661"/>
      <c r="R81" s="100"/>
      <c r="S81" s="100"/>
      <c r="T81" s="759"/>
      <c r="U81" s="759"/>
      <c r="V81" s="759"/>
      <c r="W81" s="759"/>
      <c r="X81" s="759"/>
      <c r="Y81" s="759"/>
      <c r="Z81" s="759"/>
      <c r="AA81" s="759"/>
      <c r="AB81" s="759"/>
      <c r="AC81" s="759"/>
      <c r="AD81" s="759"/>
      <c r="AE81" s="759"/>
      <c r="AF81" s="759"/>
      <c r="AG81" s="759"/>
      <c r="AH81" s="759"/>
      <c r="AI81" s="759"/>
      <c r="AJ81" s="759"/>
      <c r="AK81" s="759"/>
      <c r="AL81" s="759"/>
      <c r="AM81" s="759"/>
      <c r="AN81" s="759"/>
      <c r="AO81" s="759"/>
      <c r="AP81" s="759"/>
      <c r="AQ81" s="759"/>
      <c r="AR81" s="759"/>
      <c r="AS81" s="759"/>
    </row>
    <row r="82">
      <c r="A82" s="101"/>
      <c r="B82" s="457"/>
      <c r="C82" s="658" t="s">
        <v>973</v>
      </c>
      <c r="D82" s="659"/>
      <c r="E82" s="660" t="s">
        <v>369</v>
      </c>
      <c r="F82" s="660">
        <v>31.0</v>
      </c>
      <c r="G82" s="661">
        <v>0.0</v>
      </c>
      <c r="H82" s="658"/>
      <c r="I82" s="662"/>
      <c r="J82" s="660"/>
      <c r="K82" s="660"/>
      <c r="L82" s="661"/>
      <c r="M82" s="658"/>
      <c r="N82" s="662"/>
      <c r="O82" s="660"/>
      <c r="P82" s="660"/>
      <c r="Q82" s="661"/>
      <c r="R82" s="100"/>
      <c r="S82" s="100"/>
      <c r="T82" s="759"/>
      <c r="U82" s="759"/>
      <c r="V82" s="759"/>
      <c r="W82" s="759"/>
      <c r="X82" s="759"/>
      <c r="Y82" s="759"/>
      <c r="Z82" s="759"/>
      <c r="AA82" s="759"/>
      <c r="AB82" s="759"/>
      <c r="AC82" s="759"/>
      <c r="AD82" s="759"/>
      <c r="AE82" s="759"/>
      <c r="AF82" s="759"/>
      <c r="AG82" s="759"/>
      <c r="AH82" s="759"/>
      <c r="AI82" s="759"/>
      <c r="AJ82" s="759"/>
      <c r="AK82" s="759"/>
      <c r="AL82" s="759"/>
      <c r="AM82" s="759"/>
      <c r="AN82" s="759"/>
      <c r="AO82" s="759"/>
      <c r="AP82" s="759"/>
      <c r="AQ82" s="759"/>
      <c r="AR82" s="759"/>
      <c r="AS82" s="759"/>
    </row>
    <row r="83">
      <c r="A83" s="101"/>
      <c r="B83" s="457"/>
      <c r="C83" s="663" t="s">
        <v>974</v>
      </c>
      <c r="D83" s="774"/>
      <c r="E83" s="665"/>
      <c r="F83" s="666" t="s">
        <v>967</v>
      </c>
      <c r="G83" s="83"/>
      <c r="H83" s="663"/>
      <c r="I83" s="664"/>
      <c r="J83" s="665"/>
      <c r="K83" s="666"/>
      <c r="L83" s="83"/>
      <c r="M83" s="663"/>
      <c r="N83" s="664"/>
      <c r="O83" s="665"/>
      <c r="P83" s="666"/>
      <c r="Q83" s="83"/>
      <c r="R83" s="100"/>
      <c r="S83" s="100"/>
      <c r="T83" s="759"/>
      <c r="U83" s="759"/>
      <c r="V83" s="759"/>
      <c r="W83" s="759"/>
      <c r="X83" s="759"/>
      <c r="Y83" s="759"/>
      <c r="Z83" s="759"/>
      <c r="AA83" s="759"/>
      <c r="AB83" s="759"/>
      <c r="AC83" s="759"/>
      <c r="AD83" s="759"/>
      <c r="AE83" s="759"/>
      <c r="AF83" s="759"/>
      <c r="AG83" s="759"/>
      <c r="AH83" s="759"/>
      <c r="AI83" s="759"/>
      <c r="AJ83" s="759"/>
      <c r="AK83" s="759"/>
      <c r="AL83" s="759"/>
      <c r="AM83" s="759"/>
      <c r="AN83" s="759"/>
      <c r="AO83" s="759"/>
      <c r="AP83" s="759"/>
      <c r="AQ83" s="759"/>
      <c r="AR83" s="759"/>
      <c r="AS83" s="759"/>
    </row>
    <row r="84">
      <c r="A84" s="698"/>
      <c r="B84" s="668" t="s">
        <v>975</v>
      </c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5"/>
      <c r="R84" s="100"/>
      <c r="S84" s="100"/>
      <c r="T84" s="759"/>
      <c r="U84" s="759"/>
      <c r="V84" s="759"/>
      <c r="W84" s="759"/>
      <c r="X84" s="759"/>
      <c r="Y84" s="759"/>
      <c r="Z84" s="759"/>
      <c r="AA84" s="759"/>
      <c r="AB84" s="759"/>
      <c r="AC84" s="759"/>
      <c r="AD84" s="759"/>
      <c r="AE84" s="759"/>
      <c r="AF84" s="759"/>
      <c r="AG84" s="759"/>
      <c r="AH84" s="759"/>
      <c r="AI84" s="759"/>
      <c r="AJ84" s="759"/>
      <c r="AK84" s="759"/>
      <c r="AL84" s="759"/>
      <c r="AM84" s="759"/>
      <c r="AN84" s="759"/>
      <c r="AO84" s="759"/>
      <c r="AP84" s="759"/>
      <c r="AQ84" s="759"/>
      <c r="AR84" s="759"/>
      <c r="AS84" s="759"/>
    </row>
    <row r="85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  <c r="AL85" s="100"/>
      <c r="AM85" s="100"/>
      <c r="AN85" s="100"/>
      <c r="AO85" s="100"/>
      <c r="AP85" s="100"/>
      <c r="AQ85" s="100"/>
      <c r="AR85" s="100"/>
      <c r="AS85" s="100"/>
    </row>
    <row r="86">
      <c r="A86" s="645"/>
      <c r="B86" s="757"/>
      <c r="C86" s="758" t="s">
        <v>976</v>
      </c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8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  <c r="AK86" s="100"/>
      <c r="AL86" s="100"/>
      <c r="AM86" s="100"/>
      <c r="AN86" s="100"/>
      <c r="AO86" s="100"/>
      <c r="AP86" s="100"/>
      <c r="AQ86" s="100"/>
      <c r="AR86" s="100"/>
      <c r="AS86" s="100"/>
    </row>
    <row r="87">
      <c r="A87" s="645"/>
      <c r="B87" s="157"/>
      <c r="C87" s="81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3"/>
      <c r="R87" s="778"/>
      <c r="S87" s="100"/>
      <c r="T87" s="778"/>
      <c r="U87" s="778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  <c r="AM87" s="100"/>
      <c r="AN87" s="100"/>
      <c r="AO87" s="100"/>
      <c r="AP87" s="100"/>
      <c r="AQ87" s="100"/>
      <c r="AR87" s="100"/>
      <c r="AS87" s="100"/>
    </row>
    <row r="88">
      <c r="A88" s="645"/>
      <c r="B88" s="157"/>
      <c r="C88" s="647"/>
      <c r="D88" s="77"/>
      <c r="E88" s="104"/>
      <c r="F88" s="433" t="s">
        <v>956</v>
      </c>
      <c r="G88" s="78"/>
      <c r="H88" s="647"/>
      <c r="I88" s="77"/>
      <c r="J88" s="104"/>
      <c r="K88" s="433" t="s">
        <v>957</v>
      </c>
      <c r="L88" s="78"/>
      <c r="M88" s="647"/>
      <c r="N88" s="77"/>
      <c r="O88" s="104"/>
      <c r="P88" s="433" t="s">
        <v>958</v>
      </c>
      <c r="Q88" s="78"/>
      <c r="R88" s="778"/>
      <c r="S88" s="100"/>
      <c r="T88" s="778"/>
      <c r="U88" s="778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  <c r="AM88" s="100"/>
      <c r="AN88" s="100"/>
      <c r="AO88" s="100"/>
      <c r="AP88" s="100"/>
      <c r="AQ88" s="100"/>
      <c r="AR88" s="100"/>
      <c r="AS88" s="100"/>
    </row>
    <row r="89">
      <c r="A89" s="645"/>
      <c r="B89" s="157"/>
      <c r="C89" s="79"/>
      <c r="E89" s="106"/>
      <c r="G89" s="80"/>
      <c r="H89" s="79"/>
      <c r="J89" s="106"/>
      <c r="L89" s="80"/>
      <c r="M89" s="79"/>
      <c r="O89" s="106"/>
      <c r="Q89" s="80"/>
      <c r="R89" s="778"/>
      <c r="S89" s="100"/>
      <c r="T89" s="778"/>
      <c r="U89" s="778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</row>
    <row r="90">
      <c r="A90" s="645"/>
      <c r="B90" s="160"/>
      <c r="C90" s="79"/>
      <c r="E90" s="106"/>
      <c r="G90" s="80"/>
      <c r="H90" s="79"/>
      <c r="J90" s="106"/>
      <c r="L90" s="80"/>
      <c r="M90" s="79"/>
      <c r="O90" s="106"/>
      <c r="Q90" s="80"/>
      <c r="R90" s="778"/>
      <c r="S90" s="100"/>
      <c r="T90" s="778"/>
      <c r="U90" s="778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  <c r="AM90" s="100"/>
      <c r="AN90" s="100"/>
      <c r="AO90" s="100"/>
      <c r="AP90" s="100"/>
      <c r="AQ90" s="100"/>
      <c r="AR90" s="100"/>
      <c r="AS90" s="100"/>
    </row>
    <row r="91">
      <c r="A91" s="648"/>
      <c r="B91" s="760" t="s">
        <v>60</v>
      </c>
      <c r="C91" s="79"/>
      <c r="E91" s="106"/>
      <c r="F91" s="110"/>
      <c r="G91" s="111"/>
      <c r="H91" s="79"/>
      <c r="J91" s="106"/>
      <c r="K91" s="110"/>
      <c r="L91" s="111"/>
      <c r="M91" s="79"/>
      <c r="O91" s="106"/>
      <c r="P91" s="110"/>
      <c r="Q91" s="111"/>
      <c r="R91" s="778"/>
      <c r="S91" s="778"/>
      <c r="T91" s="778"/>
      <c r="U91" s="778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0"/>
      <c r="AL91" s="100"/>
      <c r="AM91" s="100"/>
      <c r="AN91" s="100"/>
      <c r="AO91" s="100"/>
      <c r="AP91" s="100"/>
      <c r="AQ91" s="100"/>
      <c r="AR91" s="100"/>
      <c r="AS91" s="100"/>
    </row>
    <row r="92">
      <c r="A92" s="648"/>
      <c r="B92" s="760" t="s">
        <v>61</v>
      </c>
      <c r="C92" s="79"/>
      <c r="E92" s="106"/>
      <c r="F92" s="761"/>
      <c r="G92" s="140"/>
      <c r="H92" s="79"/>
      <c r="J92" s="106"/>
      <c r="K92" s="761"/>
      <c r="L92" s="140"/>
      <c r="M92" s="79"/>
      <c r="O92" s="106"/>
      <c r="P92" s="761"/>
      <c r="Q92" s="140"/>
      <c r="R92" s="778"/>
      <c r="S92" s="778"/>
      <c r="T92" s="778"/>
      <c r="U92" s="778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  <c r="AM92" s="100"/>
      <c r="AN92" s="100"/>
      <c r="AO92" s="100"/>
      <c r="AP92" s="100"/>
      <c r="AQ92" s="100"/>
      <c r="AR92" s="100"/>
      <c r="AS92" s="100"/>
    </row>
    <row r="93">
      <c r="A93" s="648"/>
      <c r="B93" s="157"/>
      <c r="C93" s="81"/>
      <c r="D93" s="82"/>
      <c r="E93" s="54"/>
      <c r="F93" s="762"/>
      <c r="G93" s="243"/>
      <c r="H93" s="81"/>
      <c r="I93" s="82"/>
      <c r="J93" s="54"/>
      <c r="K93" s="763"/>
      <c r="L93" s="243"/>
      <c r="M93" s="81"/>
      <c r="N93" s="82"/>
      <c r="O93" s="54"/>
      <c r="P93" s="763"/>
      <c r="Q93" s="243"/>
      <c r="R93" s="778"/>
      <c r="S93" s="778"/>
      <c r="T93" s="778"/>
      <c r="U93" s="778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  <c r="AK93" s="100"/>
      <c r="AL93" s="100"/>
      <c r="AM93" s="100"/>
      <c r="AN93" s="100"/>
      <c r="AO93" s="100"/>
      <c r="AP93" s="100"/>
      <c r="AQ93" s="100"/>
      <c r="AR93" s="100"/>
      <c r="AS93" s="100"/>
    </row>
    <row r="94">
      <c r="A94" s="108"/>
      <c r="B94" s="446" t="s">
        <v>62</v>
      </c>
      <c r="C94" s="651" t="s">
        <v>899</v>
      </c>
      <c r="D94" s="652"/>
      <c r="E94" s="652" t="s">
        <v>63</v>
      </c>
      <c r="F94" s="652" t="s">
        <v>64</v>
      </c>
      <c r="G94" s="653" t="s">
        <v>65</v>
      </c>
      <c r="H94" s="651" t="s">
        <v>899</v>
      </c>
      <c r="I94" s="652"/>
      <c r="J94" s="652" t="s">
        <v>63</v>
      </c>
      <c r="K94" s="652" t="s">
        <v>64</v>
      </c>
      <c r="L94" s="653" t="s">
        <v>65</v>
      </c>
      <c r="M94" s="764" t="s">
        <v>899</v>
      </c>
      <c r="N94" s="765"/>
      <c r="O94" s="765" t="s">
        <v>63</v>
      </c>
      <c r="P94" s="765" t="s">
        <v>64</v>
      </c>
      <c r="Q94" s="779" t="s">
        <v>65</v>
      </c>
      <c r="R94" s="778"/>
      <c r="S94" s="778"/>
      <c r="T94" s="778"/>
      <c r="U94" s="778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  <c r="AJ94" s="100"/>
      <c r="AK94" s="100"/>
      <c r="AL94" s="100"/>
      <c r="AM94" s="100"/>
      <c r="AN94" s="100"/>
      <c r="AO94" s="100"/>
      <c r="AP94" s="100"/>
      <c r="AQ94" s="100"/>
      <c r="AR94" s="100"/>
      <c r="AS94" s="100"/>
    </row>
    <row r="95">
      <c r="A95" s="108"/>
      <c r="B95" s="446" t="s">
        <v>66</v>
      </c>
      <c r="C95" s="654" t="s">
        <v>128</v>
      </c>
      <c r="D95" s="655"/>
      <c r="E95" s="656" t="s">
        <v>129</v>
      </c>
      <c r="F95" s="656">
        <v>31.0</v>
      </c>
      <c r="G95" s="657">
        <v>0.0</v>
      </c>
      <c r="H95" s="654" t="s">
        <v>69</v>
      </c>
      <c r="I95" s="655"/>
      <c r="J95" s="656" t="s">
        <v>959</v>
      </c>
      <c r="K95" s="656">
        <v>31.0</v>
      </c>
      <c r="L95" s="657">
        <v>0.0</v>
      </c>
      <c r="M95" s="767" t="s">
        <v>67</v>
      </c>
      <c r="N95" s="768"/>
      <c r="O95" s="769" t="s">
        <v>287</v>
      </c>
      <c r="P95" s="769">
        <v>31.0</v>
      </c>
      <c r="Q95" s="780">
        <v>0.0</v>
      </c>
      <c r="R95" s="778"/>
      <c r="S95" s="778"/>
      <c r="T95" s="778"/>
      <c r="U95" s="778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  <c r="AJ95" s="100"/>
      <c r="AK95" s="100"/>
      <c r="AL95" s="100"/>
      <c r="AM95" s="100"/>
      <c r="AN95" s="100"/>
      <c r="AO95" s="100"/>
      <c r="AP95" s="100"/>
      <c r="AQ95" s="100"/>
      <c r="AR95" s="100"/>
      <c r="AS95" s="100"/>
    </row>
    <row r="96">
      <c r="A96" s="108"/>
      <c r="B96" s="446" t="s">
        <v>72</v>
      </c>
      <c r="C96" s="654" t="s">
        <v>960</v>
      </c>
      <c r="D96" s="655"/>
      <c r="E96" s="656" t="s">
        <v>291</v>
      </c>
      <c r="F96" s="656">
        <v>31.0</v>
      </c>
      <c r="G96" s="657">
        <v>0.0</v>
      </c>
      <c r="H96" s="654" t="s">
        <v>508</v>
      </c>
      <c r="I96" s="655"/>
      <c r="J96" s="656" t="s">
        <v>536</v>
      </c>
      <c r="K96" s="656">
        <v>31.0</v>
      </c>
      <c r="L96" s="657">
        <v>0.0</v>
      </c>
      <c r="M96" s="767" t="s">
        <v>430</v>
      </c>
      <c r="N96" s="768"/>
      <c r="O96" s="769" t="s">
        <v>353</v>
      </c>
      <c r="P96" s="769">
        <v>31.0</v>
      </c>
      <c r="Q96" s="780">
        <v>0.0</v>
      </c>
      <c r="R96" s="778"/>
      <c r="S96" s="778"/>
      <c r="T96" s="778"/>
      <c r="U96" s="778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0"/>
      <c r="AL96" s="100"/>
      <c r="AM96" s="100"/>
      <c r="AN96" s="100"/>
      <c r="AO96" s="100"/>
      <c r="AP96" s="100"/>
      <c r="AQ96" s="100"/>
      <c r="AR96" s="100"/>
      <c r="AS96" s="100"/>
    </row>
    <row r="97">
      <c r="A97" s="108"/>
      <c r="B97" s="446" t="s">
        <v>79</v>
      </c>
      <c r="C97" s="654" t="s">
        <v>139</v>
      </c>
      <c r="D97" s="655"/>
      <c r="E97" s="656" t="s">
        <v>385</v>
      </c>
      <c r="F97" s="656">
        <v>31.0</v>
      </c>
      <c r="G97" s="657">
        <v>0.0</v>
      </c>
      <c r="H97" s="654" t="s">
        <v>629</v>
      </c>
      <c r="I97" s="655"/>
      <c r="J97" s="656" t="s">
        <v>140</v>
      </c>
      <c r="K97" s="656">
        <v>31.0</v>
      </c>
      <c r="L97" s="657">
        <v>0.0</v>
      </c>
      <c r="M97" s="767" t="s">
        <v>139</v>
      </c>
      <c r="N97" s="768"/>
      <c r="O97" s="769" t="s">
        <v>170</v>
      </c>
      <c r="P97" s="769">
        <v>31.0</v>
      </c>
      <c r="Q97" s="780">
        <v>0.0</v>
      </c>
      <c r="R97" s="778"/>
      <c r="S97" s="778"/>
      <c r="T97" s="778"/>
      <c r="U97" s="778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  <c r="AM97" s="100"/>
      <c r="AN97" s="100"/>
      <c r="AO97" s="100"/>
      <c r="AP97" s="100"/>
      <c r="AQ97" s="100"/>
      <c r="AR97" s="100"/>
      <c r="AS97" s="100"/>
    </row>
    <row r="98">
      <c r="A98" s="108"/>
      <c r="B98" s="452" t="s">
        <v>85</v>
      </c>
      <c r="C98" s="658" t="s">
        <v>90</v>
      </c>
      <c r="D98" s="659"/>
      <c r="E98" s="660" t="s">
        <v>543</v>
      </c>
      <c r="F98" s="660">
        <v>31.0</v>
      </c>
      <c r="G98" s="661">
        <v>0.0</v>
      </c>
      <c r="H98" s="658" t="s">
        <v>154</v>
      </c>
      <c r="I98" s="659"/>
      <c r="J98" s="660" t="s">
        <v>961</v>
      </c>
      <c r="K98" s="660">
        <v>31.0</v>
      </c>
      <c r="L98" s="661">
        <v>0.0</v>
      </c>
      <c r="M98" s="771" t="s">
        <v>103</v>
      </c>
      <c r="N98" s="454"/>
      <c r="O98" s="772" t="s">
        <v>809</v>
      </c>
      <c r="P98" s="772">
        <v>31.0</v>
      </c>
      <c r="Q98" s="781">
        <v>0.0</v>
      </c>
      <c r="R98" s="778"/>
      <c r="S98" s="778"/>
      <c r="T98" s="778"/>
      <c r="U98" s="778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  <c r="AM98" s="100"/>
      <c r="AN98" s="100"/>
      <c r="AO98" s="100"/>
      <c r="AP98" s="100"/>
      <c r="AQ98" s="100"/>
      <c r="AR98" s="100"/>
      <c r="AS98" s="100"/>
    </row>
    <row r="99">
      <c r="A99" s="101"/>
      <c r="B99" s="457"/>
      <c r="C99" s="658" t="s">
        <v>962</v>
      </c>
      <c r="D99" s="100"/>
      <c r="E99" s="660" t="s">
        <v>232</v>
      </c>
      <c r="F99" s="660">
        <v>31.0</v>
      </c>
      <c r="G99" s="661">
        <v>0.0</v>
      </c>
      <c r="H99" s="658" t="s">
        <v>948</v>
      </c>
      <c r="I99" s="659"/>
      <c r="J99" s="660" t="s">
        <v>963</v>
      </c>
      <c r="K99" s="660">
        <v>31.0</v>
      </c>
      <c r="L99" s="661">
        <v>0.0</v>
      </c>
      <c r="M99" s="771" t="s">
        <v>148</v>
      </c>
      <c r="N99" s="454"/>
      <c r="O99" s="772" t="s">
        <v>147</v>
      </c>
      <c r="P99" s="772">
        <v>31.0</v>
      </c>
      <c r="Q99" s="781">
        <v>0.0</v>
      </c>
      <c r="R99" s="778"/>
      <c r="S99" s="778"/>
      <c r="T99" s="778"/>
      <c r="U99" s="778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  <c r="AJ99" s="100"/>
      <c r="AK99" s="100"/>
      <c r="AL99" s="100"/>
      <c r="AM99" s="100"/>
      <c r="AN99" s="100"/>
      <c r="AO99" s="100"/>
      <c r="AP99" s="100"/>
      <c r="AQ99" s="100"/>
      <c r="AR99" s="100"/>
      <c r="AS99" s="100"/>
    </row>
    <row r="100">
      <c r="A100" s="101"/>
      <c r="B100" s="457"/>
      <c r="C100" s="658" t="s">
        <v>233</v>
      </c>
      <c r="D100" s="659"/>
      <c r="E100" s="660" t="s">
        <v>151</v>
      </c>
      <c r="F100" s="660">
        <v>31.0</v>
      </c>
      <c r="G100" s="661">
        <v>0.0</v>
      </c>
      <c r="H100" s="658" t="s">
        <v>119</v>
      </c>
      <c r="I100" s="659"/>
      <c r="J100" s="660" t="s">
        <v>964</v>
      </c>
      <c r="K100" s="660">
        <v>31.0</v>
      </c>
      <c r="L100" s="661">
        <v>0.0</v>
      </c>
      <c r="M100" s="771" t="s">
        <v>965</v>
      </c>
      <c r="N100" s="454"/>
      <c r="O100" s="772" t="s">
        <v>966</v>
      </c>
      <c r="P100" s="772">
        <v>31.0</v>
      </c>
      <c r="Q100" s="781">
        <v>0.0</v>
      </c>
      <c r="R100" s="778"/>
      <c r="S100" s="778"/>
      <c r="T100" s="778"/>
      <c r="U100" s="778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  <c r="AJ100" s="100"/>
      <c r="AK100" s="100"/>
      <c r="AL100" s="100"/>
      <c r="AM100" s="100"/>
      <c r="AN100" s="100"/>
      <c r="AO100" s="100"/>
      <c r="AP100" s="100"/>
      <c r="AQ100" s="100"/>
      <c r="AR100" s="100"/>
      <c r="AS100" s="100"/>
    </row>
    <row r="101">
      <c r="A101" s="101"/>
      <c r="B101" s="457"/>
      <c r="C101" s="663" t="s">
        <v>950</v>
      </c>
      <c r="D101" s="774"/>
      <c r="E101" s="665"/>
      <c r="F101" s="666" t="s">
        <v>967</v>
      </c>
      <c r="G101" s="83"/>
      <c r="H101" s="663" t="s">
        <v>968</v>
      </c>
      <c r="I101" s="774"/>
      <c r="J101" s="665"/>
      <c r="K101" s="666" t="s">
        <v>969</v>
      </c>
      <c r="L101" s="83"/>
      <c r="M101" s="775" t="s">
        <v>177</v>
      </c>
      <c r="N101" s="462"/>
      <c r="O101" s="463"/>
      <c r="P101" s="776" t="s">
        <v>970</v>
      </c>
      <c r="Q101" s="83"/>
      <c r="R101" s="778"/>
      <c r="S101" s="778"/>
      <c r="T101" s="778"/>
      <c r="U101" s="778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  <c r="AM101" s="100"/>
      <c r="AN101" s="100"/>
      <c r="AO101" s="100"/>
      <c r="AP101" s="100"/>
      <c r="AQ101" s="100"/>
      <c r="AR101" s="100"/>
      <c r="AS101" s="100"/>
    </row>
    <row r="102">
      <c r="A102" s="101"/>
      <c r="B102" s="469"/>
      <c r="C102" s="647"/>
      <c r="D102" s="77"/>
      <c r="E102" s="104"/>
      <c r="F102" s="433" t="s">
        <v>977</v>
      </c>
      <c r="G102" s="78"/>
      <c r="H102" s="647"/>
      <c r="I102" s="77"/>
      <c r="J102" s="104"/>
      <c r="K102" s="433"/>
      <c r="L102" s="78"/>
      <c r="M102" s="647"/>
      <c r="N102" s="77"/>
      <c r="O102" s="104"/>
      <c r="P102" s="433"/>
      <c r="Q102" s="78"/>
      <c r="R102" s="778"/>
      <c r="S102" s="778"/>
      <c r="T102" s="778"/>
      <c r="U102" s="778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  <c r="AM102" s="100"/>
      <c r="AN102" s="100"/>
      <c r="AO102" s="100"/>
      <c r="AP102" s="100"/>
      <c r="AQ102" s="100"/>
      <c r="AR102" s="100"/>
      <c r="AS102" s="100"/>
    </row>
    <row r="103">
      <c r="A103" s="101"/>
      <c r="B103" s="79"/>
      <c r="C103" s="79"/>
      <c r="E103" s="106"/>
      <c r="G103" s="80"/>
      <c r="H103" s="79"/>
      <c r="J103" s="106"/>
      <c r="L103" s="80"/>
      <c r="M103" s="79"/>
      <c r="O103" s="106"/>
      <c r="Q103" s="80"/>
      <c r="R103" s="778"/>
      <c r="S103" s="778"/>
      <c r="T103" s="778"/>
      <c r="U103" s="778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  <c r="AK103" s="100"/>
      <c r="AL103" s="100"/>
      <c r="AM103" s="100"/>
      <c r="AN103" s="100"/>
      <c r="AO103" s="100"/>
      <c r="AP103" s="100"/>
      <c r="AQ103" s="100"/>
      <c r="AR103" s="100"/>
      <c r="AS103" s="100"/>
    </row>
    <row r="104">
      <c r="A104" s="101"/>
      <c r="B104" s="79"/>
      <c r="C104" s="79"/>
      <c r="E104" s="106"/>
      <c r="G104" s="80"/>
      <c r="H104" s="79"/>
      <c r="J104" s="106"/>
      <c r="L104" s="80"/>
      <c r="M104" s="79"/>
      <c r="O104" s="106"/>
      <c r="Q104" s="80"/>
      <c r="R104" s="778"/>
      <c r="S104" s="759"/>
      <c r="T104" s="778"/>
      <c r="U104" s="778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  <c r="AJ104" s="100"/>
      <c r="AK104" s="100"/>
      <c r="AL104" s="100"/>
      <c r="AM104" s="100"/>
      <c r="AN104" s="100"/>
      <c r="AO104" s="100"/>
      <c r="AP104" s="100"/>
      <c r="AQ104" s="100"/>
      <c r="AR104" s="100"/>
      <c r="AS104" s="100"/>
    </row>
    <row r="105">
      <c r="A105" s="648"/>
      <c r="B105" s="649" t="s">
        <v>60</v>
      </c>
      <c r="C105" s="79"/>
      <c r="E105" s="106"/>
      <c r="F105" s="110"/>
      <c r="G105" s="111"/>
      <c r="H105" s="79"/>
      <c r="J105" s="106"/>
      <c r="K105" s="110"/>
      <c r="L105" s="111"/>
      <c r="M105" s="79"/>
      <c r="O105" s="106"/>
      <c r="P105" s="110"/>
      <c r="Q105" s="111"/>
      <c r="R105" s="778"/>
      <c r="S105" s="100"/>
      <c r="T105" s="778"/>
      <c r="U105" s="778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100"/>
      <c r="AL105" s="100"/>
      <c r="AM105" s="100"/>
      <c r="AN105" s="100"/>
      <c r="AO105" s="100"/>
      <c r="AP105" s="100"/>
      <c r="AQ105" s="100"/>
      <c r="AR105" s="100"/>
      <c r="AS105" s="100"/>
    </row>
    <row r="106">
      <c r="A106" s="648"/>
      <c r="B106" s="649" t="s">
        <v>61</v>
      </c>
      <c r="C106" s="79"/>
      <c r="E106" s="106"/>
      <c r="F106" s="761"/>
      <c r="G106" s="140"/>
      <c r="H106" s="79"/>
      <c r="J106" s="106"/>
      <c r="K106" s="777"/>
      <c r="L106" s="138"/>
      <c r="M106" s="79"/>
      <c r="O106" s="106"/>
      <c r="P106" s="777"/>
      <c r="Q106" s="138"/>
      <c r="R106" s="778"/>
      <c r="S106" s="100"/>
      <c r="T106" s="778"/>
      <c r="U106" s="778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  <c r="AK106" s="100"/>
      <c r="AL106" s="100"/>
      <c r="AM106" s="100"/>
      <c r="AN106" s="100"/>
      <c r="AO106" s="100"/>
      <c r="AP106" s="100"/>
      <c r="AQ106" s="100"/>
      <c r="AR106" s="100"/>
      <c r="AS106" s="100"/>
    </row>
    <row r="107">
      <c r="A107" s="648"/>
      <c r="B107" s="79"/>
      <c r="C107" s="81"/>
      <c r="D107" s="82"/>
      <c r="E107" s="54"/>
      <c r="F107" s="762"/>
      <c r="G107" s="243"/>
      <c r="H107" s="81"/>
      <c r="I107" s="82"/>
      <c r="J107" s="54"/>
      <c r="K107" s="190"/>
      <c r="L107" s="83"/>
      <c r="M107" s="81"/>
      <c r="N107" s="82"/>
      <c r="O107" s="54"/>
      <c r="P107" s="190"/>
      <c r="Q107" s="83"/>
      <c r="R107" s="778"/>
      <c r="S107" s="100"/>
      <c r="T107" s="778"/>
      <c r="U107" s="778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  <c r="AK107" s="100"/>
      <c r="AL107" s="100"/>
      <c r="AM107" s="100"/>
      <c r="AN107" s="100"/>
      <c r="AO107" s="100"/>
      <c r="AP107" s="100"/>
      <c r="AQ107" s="100"/>
      <c r="AR107" s="100"/>
      <c r="AS107" s="100"/>
    </row>
    <row r="108">
      <c r="A108" s="108"/>
      <c r="B108" s="446" t="s">
        <v>62</v>
      </c>
      <c r="C108" s="782" t="s">
        <v>566</v>
      </c>
      <c r="D108" s="765"/>
      <c r="E108" s="765" t="s">
        <v>63</v>
      </c>
      <c r="F108" s="765" t="s">
        <v>64</v>
      </c>
      <c r="G108" s="779" t="s">
        <v>65</v>
      </c>
      <c r="H108" s="651"/>
      <c r="I108" s="652"/>
      <c r="J108" s="652"/>
      <c r="K108" s="652"/>
      <c r="L108" s="653"/>
      <c r="M108" s="651"/>
      <c r="N108" s="652"/>
      <c r="O108" s="652"/>
      <c r="P108" s="652"/>
      <c r="Q108" s="653"/>
      <c r="R108" s="778"/>
      <c r="S108" s="100"/>
      <c r="T108" s="778"/>
      <c r="U108" s="778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  <c r="AJ108" s="100"/>
      <c r="AK108" s="100"/>
      <c r="AL108" s="100"/>
      <c r="AM108" s="100"/>
      <c r="AN108" s="100"/>
      <c r="AO108" s="100"/>
      <c r="AP108" s="100"/>
      <c r="AQ108" s="100"/>
      <c r="AR108" s="100"/>
      <c r="AS108" s="100"/>
    </row>
    <row r="109">
      <c r="A109" s="108"/>
      <c r="B109" s="446" t="s">
        <v>66</v>
      </c>
      <c r="C109" s="783" t="s">
        <v>67</v>
      </c>
      <c r="D109" s="768"/>
      <c r="E109" s="769" t="s">
        <v>287</v>
      </c>
      <c r="F109" s="769">
        <v>31.0</v>
      </c>
      <c r="G109" s="780">
        <v>0.0</v>
      </c>
      <c r="H109" s="654"/>
      <c r="I109" s="655"/>
      <c r="J109" s="656"/>
      <c r="K109" s="656"/>
      <c r="L109" s="657"/>
      <c r="M109" s="654"/>
      <c r="N109" s="655"/>
      <c r="O109" s="656"/>
      <c r="P109" s="656"/>
      <c r="Q109" s="657"/>
      <c r="R109" s="778"/>
      <c r="S109" s="100"/>
      <c r="T109" s="778"/>
      <c r="U109" s="778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  <c r="AK109" s="100"/>
      <c r="AL109" s="100"/>
      <c r="AM109" s="100"/>
      <c r="AN109" s="100"/>
      <c r="AO109" s="100"/>
      <c r="AP109" s="100"/>
      <c r="AQ109" s="100"/>
      <c r="AR109" s="100"/>
      <c r="AS109" s="100"/>
    </row>
    <row r="110">
      <c r="A110" s="108"/>
      <c r="B110" s="446" t="s">
        <v>72</v>
      </c>
      <c r="C110" s="783" t="s">
        <v>978</v>
      </c>
      <c r="D110" s="768"/>
      <c r="E110" s="769" t="s">
        <v>74</v>
      </c>
      <c r="F110" s="769">
        <v>31.0</v>
      </c>
      <c r="G110" s="780">
        <v>0.0</v>
      </c>
      <c r="H110" s="654"/>
      <c r="I110" s="655"/>
      <c r="J110" s="656"/>
      <c r="K110" s="656"/>
      <c r="L110" s="657"/>
      <c r="M110" s="654"/>
      <c r="N110" s="655"/>
      <c r="O110" s="656"/>
      <c r="P110" s="656"/>
      <c r="Q110" s="657"/>
      <c r="R110" s="778"/>
      <c r="S110" s="100"/>
      <c r="T110" s="778"/>
      <c r="U110" s="778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  <c r="AL110" s="100"/>
      <c r="AM110" s="100"/>
      <c r="AN110" s="100"/>
      <c r="AO110" s="100"/>
      <c r="AP110" s="100"/>
      <c r="AQ110" s="100"/>
      <c r="AR110" s="100"/>
      <c r="AS110" s="100"/>
    </row>
    <row r="111">
      <c r="A111" s="108"/>
      <c r="B111" s="446" t="s">
        <v>79</v>
      </c>
      <c r="C111" s="783" t="s">
        <v>354</v>
      </c>
      <c r="D111" s="768"/>
      <c r="E111" s="769" t="s">
        <v>170</v>
      </c>
      <c r="F111" s="769">
        <v>31.0</v>
      </c>
      <c r="G111" s="780">
        <v>0.0</v>
      </c>
      <c r="H111" s="654"/>
      <c r="I111" s="655"/>
      <c r="J111" s="656"/>
      <c r="K111" s="656"/>
      <c r="L111" s="657"/>
      <c r="M111" s="654"/>
      <c r="N111" s="655"/>
      <c r="O111" s="656"/>
      <c r="P111" s="656"/>
      <c r="Q111" s="657"/>
      <c r="R111" s="778"/>
      <c r="S111" s="100"/>
      <c r="T111" s="778"/>
      <c r="U111" s="778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  <c r="AJ111" s="100"/>
      <c r="AK111" s="100"/>
      <c r="AL111" s="100"/>
      <c r="AM111" s="100"/>
      <c r="AN111" s="100"/>
      <c r="AO111" s="100"/>
      <c r="AP111" s="100"/>
      <c r="AQ111" s="100"/>
      <c r="AR111" s="100"/>
      <c r="AS111" s="100"/>
    </row>
    <row r="112">
      <c r="A112" s="108"/>
      <c r="B112" s="452" t="s">
        <v>85</v>
      </c>
      <c r="C112" s="784" t="s">
        <v>979</v>
      </c>
      <c r="D112" s="454"/>
      <c r="E112" s="772" t="s">
        <v>358</v>
      </c>
      <c r="F112" s="772">
        <v>31.0</v>
      </c>
      <c r="G112" s="781">
        <v>0.0</v>
      </c>
      <c r="H112" s="658"/>
      <c r="I112" s="662"/>
      <c r="J112" s="660"/>
      <c r="K112" s="660"/>
      <c r="L112" s="661"/>
      <c r="M112" s="658"/>
      <c r="N112" s="662"/>
      <c r="O112" s="660"/>
      <c r="P112" s="660"/>
      <c r="Q112" s="661"/>
      <c r="R112" s="778"/>
      <c r="S112" s="100"/>
      <c r="T112" s="778"/>
      <c r="U112" s="778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  <c r="AK112" s="100"/>
      <c r="AL112" s="100"/>
      <c r="AM112" s="100"/>
      <c r="AN112" s="100"/>
      <c r="AO112" s="100"/>
      <c r="AP112" s="100"/>
      <c r="AQ112" s="100"/>
      <c r="AR112" s="100"/>
      <c r="AS112" s="100"/>
    </row>
    <row r="113">
      <c r="A113" s="101"/>
      <c r="B113" s="457"/>
      <c r="C113" s="784" t="s">
        <v>86</v>
      </c>
      <c r="D113" s="454"/>
      <c r="E113" s="772" t="s">
        <v>174</v>
      </c>
      <c r="F113" s="772">
        <v>31.0</v>
      </c>
      <c r="G113" s="781">
        <v>0.0</v>
      </c>
      <c r="H113" s="658"/>
      <c r="I113" s="662"/>
      <c r="J113" s="660"/>
      <c r="K113" s="660"/>
      <c r="L113" s="661"/>
      <c r="M113" s="658"/>
      <c r="N113" s="662"/>
      <c r="O113" s="660"/>
      <c r="P113" s="660"/>
      <c r="Q113" s="661"/>
      <c r="R113" s="778"/>
      <c r="S113" s="100"/>
      <c r="T113" s="778"/>
      <c r="U113" s="778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00"/>
      <c r="AK113" s="100"/>
      <c r="AL113" s="100"/>
      <c r="AM113" s="100"/>
      <c r="AN113" s="100"/>
      <c r="AO113" s="100"/>
      <c r="AP113" s="100"/>
      <c r="AQ113" s="100"/>
      <c r="AR113" s="100"/>
      <c r="AS113" s="100"/>
    </row>
    <row r="114">
      <c r="A114" s="101"/>
      <c r="B114" s="457"/>
      <c r="C114" s="784" t="s">
        <v>980</v>
      </c>
      <c r="D114" s="454"/>
      <c r="E114" s="772" t="s">
        <v>633</v>
      </c>
      <c r="F114" s="772">
        <v>31.0</v>
      </c>
      <c r="G114" s="781">
        <v>0.0</v>
      </c>
      <c r="H114" s="658"/>
      <c r="I114" s="662"/>
      <c r="J114" s="660"/>
      <c r="K114" s="660"/>
      <c r="L114" s="661"/>
      <c r="M114" s="658"/>
      <c r="N114" s="662"/>
      <c r="O114" s="660"/>
      <c r="P114" s="660"/>
      <c r="Q114" s="661"/>
      <c r="R114" s="778"/>
      <c r="S114" s="100"/>
      <c r="T114" s="778"/>
      <c r="U114" s="778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100"/>
      <c r="AL114" s="100"/>
      <c r="AM114" s="100"/>
      <c r="AN114" s="100"/>
      <c r="AO114" s="100"/>
      <c r="AP114" s="100"/>
      <c r="AQ114" s="100"/>
      <c r="AR114" s="100"/>
      <c r="AS114" s="100"/>
    </row>
    <row r="115">
      <c r="A115" s="101"/>
      <c r="B115" s="457"/>
      <c r="C115" s="785" t="s">
        <v>177</v>
      </c>
      <c r="D115" s="462"/>
      <c r="E115" s="463"/>
      <c r="F115" s="776" t="s">
        <v>981</v>
      </c>
      <c r="G115" s="83"/>
      <c r="H115" s="663"/>
      <c r="I115" s="664"/>
      <c r="J115" s="665"/>
      <c r="K115" s="666"/>
      <c r="L115" s="83"/>
      <c r="M115" s="663"/>
      <c r="N115" s="664"/>
      <c r="O115" s="665"/>
      <c r="P115" s="666"/>
      <c r="Q115" s="83"/>
      <c r="R115" s="778"/>
      <c r="S115" s="100"/>
      <c r="T115" s="778"/>
      <c r="U115" s="778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0"/>
      <c r="AL115" s="100"/>
      <c r="AM115" s="100"/>
      <c r="AN115" s="100"/>
      <c r="AO115" s="100"/>
      <c r="AP115" s="100"/>
      <c r="AQ115" s="100"/>
      <c r="AR115" s="100"/>
      <c r="AS115" s="100"/>
    </row>
    <row r="116">
      <c r="A116" s="698"/>
      <c r="B116" s="668" t="s">
        <v>982</v>
      </c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5"/>
      <c r="R116" s="778"/>
      <c r="S116" s="100"/>
      <c r="T116" s="778"/>
      <c r="U116" s="778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  <c r="AM116" s="100"/>
      <c r="AN116" s="100"/>
      <c r="AO116" s="100"/>
      <c r="AP116" s="100"/>
      <c r="AQ116" s="100"/>
      <c r="AR116" s="100"/>
      <c r="AS116" s="100"/>
    </row>
    <row r="117">
      <c r="A117" s="786"/>
      <c r="B117" s="778"/>
      <c r="C117" s="778"/>
      <c r="D117" s="778"/>
      <c r="E117" s="778"/>
      <c r="F117" s="778"/>
      <c r="G117" s="778"/>
      <c r="H117" s="778"/>
      <c r="I117" s="778"/>
      <c r="J117" s="778"/>
      <c r="K117" s="778"/>
      <c r="L117" s="778"/>
      <c r="M117" s="778"/>
      <c r="N117" s="778"/>
      <c r="O117" s="778"/>
      <c r="P117" s="778"/>
      <c r="Q117" s="778"/>
      <c r="R117" s="778"/>
      <c r="S117" s="100"/>
      <c r="T117" s="778"/>
      <c r="U117" s="778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  <c r="AM117" s="100"/>
      <c r="AN117" s="100"/>
      <c r="AO117" s="100"/>
      <c r="AP117" s="100"/>
      <c r="AQ117" s="100"/>
      <c r="AR117" s="100"/>
      <c r="AS117" s="100"/>
    </row>
    <row r="118">
      <c r="A118" s="645"/>
      <c r="B118" s="757"/>
      <c r="C118" s="758" t="s">
        <v>983</v>
      </c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8"/>
      <c r="R118" s="778"/>
      <c r="S118" s="100"/>
      <c r="T118" s="778"/>
      <c r="U118" s="778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0"/>
      <c r="AL118" s="100"/>
      <c r="AM118" s="100"/>
      <c r="AN118" s="100"/>
      <c r="AO118" s="100"/>
      <c r="AP118" s="100"/>
      <c r="AQ118" s="100"/>
      <c r="AR118" s="100"/>
      <c r="AS118" s="100"/>
    </row>
    <row r="119">
      <c r="A119" s="645"/>
      <c r="B119" s="157"/>
      <c r="C119" s="81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3"/>
      <c r="R119" s="778"/>
      <c r="S119" s="100"/>
      <c r="T119" s="778"/>
      <c r="U119" s="778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0"/>
      <c r="AL119" s="100"/>
      <c r="AM119" s="100"/>
      <c r="AN119" s="100"/>
      <c r="AO119" s="100"/>
      <c r="AP119" s="100"/>
      <c r="AQ119" s="100"/>
      <c r="AR119" s="100"/>
      <c r="AS119" s="100"/>
    </row>
    <row r="120">
      <c r="A120" s="645"/>
      <c r="B120" s="157"/>
      <c r="C120" s="647"/>
      <c r="D120" s="77"/>
      <c r="E120" s="104"/>
      <c r="F120" s="433" t="s">
        <v>956</v>
      </c>
      <c r="G120" s="78"/>
      <c r="H120" s="647"/>
      <c r="I120" s="77"/>
      <c r="J120" s="104"/>
      <c r="K120" s="433" t="s">
        <v>957</v>
      </c>
      <c r="L120" s="78"/>
      <c r="M120" s="647"/>
      <c r="N120" s="77"/>
      <c r="O120" s="104"/>
      <c r="P120" s="433" t="s">
        <v>958</v>
      </c>
      <c r="Q120" s="78"/>
      <c r="R120" s="778"/>
      <c r="S120" s="100"/>
      <c r="T120" s="778"/>
      <c r="U120" s="778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  <c r="AM120" s="100"/>
      <c r="AN120" s="100"/>
      <c r="AO120" s="100"/>
      <c r="AP120" s="100"/>
      <c r="AQ120" s="100"/>
      <c r="AR120" s="100"/>
      <c r="AS120" s="100"/>
    </row>
    <row r="121">
      <c r="A121" s="645"/>
      <c r="B121" s="157"/>
      <c r="C121" s="79"/>
      <c r="E121" s="106"/>
      <c r="G121" s="80"/>
      <c r="H121" s="79"/>
      <c r="J121" s="106"/>
      <c r="L121" s="80"/>
      <c r="M121" s="79"/>
      <c r="O121" s="106"/>
      <c r="Q121" s="80"/>
      <c r="R121" s="778"/>
      <c r="S121" s="100"/>
      <c r="T121" s="778"/>
      <c r="U121" s="778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  <c r="AM121" s="100"/>
      <c r="AN121" s="100"/>
      <c r="AO121" s="100"/>
      <c r="AP121" s="100"/>
      <c r="AQ121" s="100"/>
      <c r="AR121" s="100"/>
      <c r="AS121" s="100"/>
    </row>
    <row r="122">
      <c r="A122" s="645"/>
      <c r="B122" s="160"/>
      <c r="C122" s="79"/>
      <c r="E122" s="106"/>
      <c r="G122" s="80"/>
      <c r="H122" s="79"/>
      <c r="J122" s="106"/>
      <c r="L122" s="80"/>
      <c r="M122" s="79"/>
      <c r="O122" s="106"/>
      <c r="Q122" s="80"/>
      <c r="R122" s="778"/>
      <c r="S122" s="100"/>
      <c r="T122" s="778"/>
      <c r="U122" s="778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0"/>
      <c r="AL122" s="100"/>
      <c r="AM122" s="100"/>
      <c r="AN122" s="100"/>
      <c r="AO122" s="100"/>
      <c r="AP122" s="100"/>
      <c r="AQ122" s="100"/>
      <c r="AR122" s="100"/>
      <c r="AS122" s="100"/>
    </row>
    <row r="123">
      <c r="A123" s="648"/>
      <c r="B123" s="760" t="s">
        <v>60</v>
      </c>
      <c r="C123" s="79"/>
      <c r="E123" s="106"/>
      <c r="F123" s="110"/>
      <c r="G123" s="111"/>
      <c r="H123" s="79"/>
      <c r="J123" s="106"/>
      <c r="K123" s="110"/>
      <c r="L123" s="111"/>
      <c r="M123" s="79"/>
      <c r="O123" s="106"/>
      <c r="P123" s="110"/>
      <c r="Q123" s="111"/>
      <c r="R123" s="778"/>
      <c r="S123" s="778"/>
      <c r="T123" s="778"/>
      <c r="U123" s="778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0"/>
      <c r="AL123" s="100"/>
      <c r="AM123" s="100"/>
      <c r="AN123" s="100"/>
      <c r="AO123" s="100"/>
      <c r="AP123" s="100"/>
      <c r="AQ123" s="100"/>
      <c r="AR123" s="100"/>
      <c r="AS123" s="100"/>
    </row>
    <row r="124">
      <c r="A124" s="648"/>
      <c r="B124" s="760" t="s">
        <v>61</v>
      </c>
      <c r="C124" s="79"/>
      <c r="E124" s="106"/>
      <c r="F124" s="761"/>
      <c r="G124" s="140"/>
      <c r="H124" s="79"/>
      <c r="J124" s="106"/>
      <c r="K124" s="761"/>
      <c r="L124" s="140"/>
      <c r="M124" s="79"/>
      <c r="O124" s="106"/>
      <c r="P124" s="761"/>
      <c r="Q124" s="140"/>
      <c r="R124" s="778"/>
      <c r="S124" s="778"/>
      <c r="T124" s="778"/>
      <c r="U124" s="778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  <c r="AL124" s="100"/>
      <c r="AM124" s="100"/>
      <c r="AN124" s="100"/>
      <c r="AO124" s="100"/>
      <c r="AP124" s="100"/>
      <c r="AQ124" s="100"/>
      <c r="AR124" s="100"/>
      <c r="AS124" s="100"/>
    </row>
    <row r="125">
      <c r="A125" s="648"/>
      <c r="B125" s="157"/>
      <c r="C125" s="81"/>
      <c r="D125" s="82"/>
      <c r="E125" s="54"/>
      <c r="F125" s="762"/>
      <c r="G125" s="243"/>
      <c r="H125" s="81"/>
      <c r="I125" s="82"/>
      <c r="J125" s="54"/>
      <c r="K125" s="763"/>
      <c r="L125" s="243"/>
      <c r="M125" s="81"/>
      <c r="N125" s="82"/>
      <c r="O125" s="54"/>
      <c r="P125" s="763"/>
      <c r="Q125" s="243"/>
      <c r="R125" s="778"/>
      <c r="S125" s="778"/>
      <c r="T125" s="778"/>
      <c r="U125" s="778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  <c r="AM125" s="100"/>
      <c r="AN125" s="100"/>
      <c r="AO125" s="100"/>
      <c r="AP125" s="100"/>
      <c r="AQ125" s="100"/>
      <c r="AR125" s="100"/>
      <c r="AS125" s="100"/>
    </row>
    <row r="126">
      <c r="A126" s="108"/>
      <c r="B126" s="446" t="s">
        <v>62</v>
      </c>
      <c r="C126" s="651" t="s">
        <v>899</v>
      </c>
      <c r="D126" s="652"/>
      <c r="E126" s="652" t="s">
        <v>63</v>
      </c>
      <c r="F126" s="652" t="s">
        <v>64</v>
      </c>
      <c r="G126" s="653" t="s">
        <v>65</v>
      </c>
      <c r="H126" s="651" t="s">
        <v>899</v>
      </c>
      <c r="I126" s="652"/>
      <c r="J126" s="652" t="s">
        <v>63</v>
      </c>
      <c r="K126" s="652" t="s">
        <v>64</v>
      </c>
      <c r="L126" s="653" t="s">
        <v>65</v>
      </c>
      <c r="M126" s="764" t="s">
        <v>899</v>
      </c>
      <c r="N126" s="765"/>
      <c r="O126" s="765" t="s">
        <v>63</v>
      </c>
      <c r="P126" s="765" t="s">
        <v>64</v>
      </c>
      <c r="Q126" s="779" t="s">
        <v>65</v>
      </c>
      <c r="R126" s="778"/>
      <c r="S126" s="778"/>
      <c r="T126" s="778"/>
      <c r="U126" s="778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  <c r="AM126" s="100"/>
      <c r="AN126" s="100"/>
      <c r="AO126" s="100"/>
      <c r="AP126" s="100"/>
      <c r="AQ126" s="100"/>
      <c r="AR126" s="100"/>
      <c r="AS126" s="100"/>
    </row>
    <row r="127">
      <c r="A127" s="108"/>
      <c r="B127" s="446" t="s">
        <v>66</v>
      </c>
      <c r="C127" s="654" t="s">
        <v>128</v>
      </c>
      <c r="D127" s="655"/>
      <c r="E127" s="656" t="s">
        <v>129</v>
      </c>
      <c r="F127" s="656">
        <v>31.0</v>
      </c>
      <c r="G127" s="657">
        <v>0.0</v>
      </c>
      <c r="H127" s="654" t="s">
        <v>69</v>
      </c>
      <c r="I127" s="655"/>
      <c r="J127" s="656" t="s">
        <v>959</v>
      </c>
      <c r="K127" s="656">
        <v>31.0</v>
      </c>
      <c r="L127" s="657">
        <v>0.0</v>
      </c>
      <c r="M127" s="767" t="s">
        <v>67</v>
      </c>
      <c r="N127" s="768"/>
      <c r="O127" s="769" t="s">
        <v>287</v>
      </c>
      <c r="P127" s="769">
        <v>31.0</v>
      </c>
      <c r="Q127" s="780">
        <v>0.0</v>
      </c>
      <c r="R127" s="778"/>
      <c r="S127" s="778"/>
      <c r="T127" s="778"/>
      <c r="U127" s="778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  <c r="AM127" s="100"/>
      <c r="AN127" s="100"/>
      <c r="AO127" s="100"/>
      <c r="AP127" s="100"/>
      <c r="AQ127" s="100"/>
      <c r="AR127" s="100"/>
      <c r="AS127" s="100"/>
    </row>
    <row r="128">
      <c r="A128" s="108"/>
      <c r="B128" s="446" t="s">
        <v>72</v>
      </c>
      <c r="C128" s="654" t="s">
        <v>960</v>
      </c>
      <c r="D128" s="655"/>
      <c r="E128" s="656" t="s">
        <v>291</v>
      </c>
      <c r="F128" s="656">
        <v>31.0</v>
      </c>
      <c r="G128" s="657">
        <v>0.0</v>
      </c>
      <c r="H128" s="654" t="s">
        <v>508</v>
      </c>
      <c r="I128" s="655"/>
      <c r="J128" s="656" t="s">
        <v>536</v>
      </c>
      <c r="K128" s="656">
        <v>31.0</v>
      </c>
      <c r="L128" s="657">
        <v>0.0</v>
      </c>
      <c r="M128" s="767" t="s">
        <v>430</v>
      </c>
      <c r="N128" s="768"/>
      <c r="O128" s="769" t="s">
        <v>353</v>
      </c>
      <c r="P128" s="769">
        <v>31.0</v>
      </c>
      <c r="Q128" s="780">
        <v>0.0</v>
      </c>
      <c r="R128" s="778"/>
      <c r="S128" s="778"/>
      <c r="T128" s="778"/>
      <c r="U128" s="778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  <c r="AL128" s="100"/>
      <c r="AM128" s="100"/>
      <c r="AN128" s="100"/>
      <c r="AO128" s="100"/>
      <c r="AP128" s="100"/>
      <c r="AQ128" s="100"/>
      <c r="AR128" s="100"/>
      <c r="AS128" s="100"/>
    </row>
    <row r="129">
      <c r="A129" s="108"/>
      <c r="B129" s="446" t="s">
        <v>79</v>
      </c>
      <c r="C129" s="654" t="s">
        <v>139</v>
      </c>
      <c r="D129" s="655"/>
      <c r="E129" s="656" t="s">
        <v>385</v>
      </c>
      <c r="F129" s="656">
        <v>31.0</v>
      </c>
      <c r="G129" s="657">
        <v>0.0</v>
      </c>
      <c r="H129" s="654" t="s">
        <v>629</v>
      </c>
      <c r="I129" s="655"/>
      <c r="J129" s="656" t="s">
        <v>140</v>
      </c>
      <c r="K129" s="656">
        <v>31.0</v>
      </c>
      <c r="L129" s="657">
        <v>0.0</v>
      </c>
      <c r="M129" s="767" t="s">
        <v>139</v>
      </c>
      <c r="N129" s="768"/>
      <c r="O129" s="769" t="s">
        <v>170</v>
      </c>
      <c r="P129" s="769">
        <v>31.0</v>
      </c>
      <c r="Q129" s="780">
        <v>0.0</v>
      </c>
      <c r="R129" s="778"/>
      <c r="S129" s="778"/>
      <c r="T129" s="778"/>
      <c r="U129" s="778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  <c r="AM129" s="100"/>
      <c r="AN129" s="100"/>
      <c r="AO129" s="100"/>
      <c r="AP129" s="100"/>
      <c r="AQ129" s="100"/>
      <c r="AR129" s="100"/>
      <c r="AS129" s="100"/>
    </row>
    <row r="130">
      <c r="A130" s="108"/>
      <c r="B130" s="452" t="s">
        <v>85</v>
      </c>
      <c r="C130" s="658" t="s">
        <v>90</v>
      </c>
      <c r="D130" s="659"/>
      <c r="E130" s="660" t="s">
        <v>543</v>
      </c>
      <c r="F130" s="660">
        <v>31.0</v>
      </c>
      <c r="G130" s="661">
        <v>0.0</v>
      </c>
      <c r="H130" s="658" t="s">
        <v>154</v>
      </c>
      <c r="I130" s="659"/>
      <c r="J130" s="660" t="s">
        <v>961</v>
      </c>
      <c r="K130" s="660">
        <v>31.0</v>
      </c>
      <c r="L130" s="661">
        <v>0.0</v>
      </c>
      <c r="M130" s="771" t="s">
        <v>103</v>
      </c>
      <c r="N130" s="454"/>
      <c r="O130" s="772" t="s">
        <v>809</v>
      </c>
      <c r="P130" s="772">
        <v>31.0</v>
      </c>
      <c r="Q130" s="781">
        <v>0.0</v>
      </c>
      <c r="R130" s="778"/>
      <c r="S130" s="778"/>
      <c r="T130" s="778"/>
      <c r="U130" s="778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0"/>
      <c r="AM130" s="100"/>
      <c r="AN130" s="100"/>
      <c r="AO130" s="100"/>
      <c r="AP130" s="100"/>
      <c r="AQ130" s="100"/>
      <c r="AR130" s="100"/>
      <c r="AS130" s="100"/>
    </row>
    <row r="131">
      <c r="A131" s="101"/>
      <c r="B131" s="457"/>
      <c r="C131" s="658" t="s">
        <v>962</v>
      </c>
      <c r="D131" s="659"/>
      <c r="E131" s="660" t="s">
        <v>232</v>
      </c>
      <c r="F131" s="660">
        <v>31.0</v>
      </c>
      <c r="G131" s="661">
        <v>0.0</v>
      </c>
      <c r="H131" s="658" t="s">
        <v>948</v>
      </c>
      <c r="I131" s="659"/>
      <c r="J131" s="660" t="s">
        <v>963</v>
      </c>
      <c r="K131" s="660">
        <v>31.0</v>
      </c>
      <c r="L131" s="661">
        <v>0.0</v>
      </c>
      <c r="M131" s="771" t="s">
        <v>148</v>
      </c>
      <c r="N131" s="454"/>
      <c r="O131" s="772" t="s">
        <v>147</v>
      </c>
      <c r="P131" s="772">
        <v>31.0</v>
      </c>
      <c r="Q131" s="781">
        <v>0.0</v>
      </c>
      <c r="R131" s="778"/>
      <c r="S131" s="778"/>
      <c r="T131" s="778"/>
      <c r="U131" s="778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  <c r="AM131" s="100"/>
      <c r="AN131" s="100"/>
      <c r="AO131" s="100"/>
      <c r="AP131" s="100"/>
      <c r="AQ131" s="100"/>
      <c r="AR131" s="100"/>
      <c r="AS131" s="100"/>
    </row>
    <row r="132">
      <c r="A132" s="101"/>
      <c r="B132" s="457"/>
      <c r="C132" s="658" t="s">
        <v>233</v>
      </c>
      <c r="D132" s="659"/>
      <c r="E132" s="660" t="s">
        <v>151</v>
      </c>
      <c r="F132" s="660">
        <v>31.0</v>
      </c>
      <c r="G132" s="661">
        <v>0.0</v>
      </c>
      <c r="H132" s="658" t="s">
        <v>119</v>
      </c>
      <c r="I132" s="659"/>
      <c r="J132" s="660" t="s">
        <v>964</v>
      </c>
      <c r="K132" s="660">
        <v>31.0</v>
      </c>
      <c r="L132" s="661">
        <v>0.0</v>
      </c>
      <c r="M132" s="771" t="s">
        <v>965</v>
      </c>
      <c r="N132" s="454"/>
      <c r="O132" s="772" t="s">
        <v>966</v>
      </c>
      <c r="P132" s="772">
        <v>31.0</v>
      </c>
      <c r="Q132" s="781">
        <v>0.0</v>
      </c>
      <c r="R132" s="778"/>
      <c r="S132" s="778"/>
      <c r="T132" s="778"/>
      <c r="U132" s="778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  <c r="AL132" s="100"/>
      <c r="AM132" s="100"/>
      <c r="AN132" s="100"/>
      <c r="AO132" s="100"/>
      <c r="AP132" s="100"/>
      <c r="AQ132" s="100"/>
      <c r="AR132" s="100"/>
      <c r="AS132" s="100"/>
    </row>
    <row r="133">
      <c r="A133" s="101"/>
      <c r="B133" s="457"/>
      <c r="C133" s="663" t="s">
        <v>950</v>
      </c>
      <c r="D133" s="774"/>
      <c r="E133" s="665"/>
      <c r="F133" s="666" t="s">
        <v>967</v>
      </c>
      <c r="G133" s="83"/>
      <c r="H133" s="663" t="s">
        <v>968</v>
      </c>
      <c r="I133" s="774"/>
      <c r="J133" s="665"/>
      <c r="K133" s="666" t="s">
        <v>969</v>
      </c>
      <c r="L133" s="83"/>
      <c r="M133" s="775" t="s">
        <v>173</v>
      </c>
      <c r="N133" s="462"/>
      <c r="O133" s="463"/>
      <c r="P133" s="776" t="s">
        <v>970</v>
      </c>
      <c r="Q133" s="83"/>
      <c r="R133" s="778"/>
      <c r="S133" s="778"/>
      <c r="T133" s="778"/>
      <c r="U133" s="778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  <c r="AL133" s="100"/>
      <c r="AM133" s="100"/>
      <c r="AN133" s="100"/>
      <c r="AO133" s="100"/>
      <c r="AP133" s="100"/>
      <c r="AQ133" s="100"/>
      <c r="AR133" s="100"/>
      <c r="AS133" s="100"/>
    </row>
    <row r="134">
      <c r="A134" s="101"/>
      <c r="B134" s="469"/>
      <c r="C134" s="647"/>
      <c r="D134" s="77"/>
      <c r="E134" s="104"/>
      <c r="F134" s="433" t="s">
        <v>984</v>
      </c>
      <c r="G134" s="78"/>
      <c r="H134" s="647"/>
      <c r="I134" s="77"/>
      <c r="J134" s="104"/>
      <c r="K134" s="433"/>
      <c r="L134" s="78"/>
      <c r="M134" s="647"/>
      <c r="N134" s="77"/>
      <c r="O134" s="104"/>
      <c r="P134" s="433"/>
      <c r="Q134" s="78"/>
      <c r="R134" s="778"/>
      <c r="S134" s="778"/>
      <c r="T134" s="778"/>
      <c r="U134" s="778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  <c r="AK134" s="100"/>
      <c r="AL134" s="100"/>
      <c r="AM134" s="100"/>
      <c r="AN134" s="100"/>
      <c r="AO134" s="100"/>
      <c r="AP134" s="100"/>
      <c r="AQ134" s="100"/>
      <c r="AR134" s="100"/>
      <c r="AS134" s="100"/>
    </row>
    <row r="135">
      <c r="A135" s="101"/>
      <c r="B135" s="79"/>
      <c r="C135" s="79"/>
      <c r="E135" s="106"/>
      <c r="G135" s="80"/>
      <c r="H135" s="79"/>
      <c r="J135" s="106"/>
      <c r="L135" s="80"/>
      <c r="M135" s="79"/>
      <c r="O135" s="106"/>
      <c r="Q135" s="80"/>
      <c r="R135" s="778"/>
      <c r="S135" s="778"/>
      <c r="T135" s="778"/>
      <c r="U135" s="778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  <c r="AK135" s="100"/>
      <c r="AL135" s="100"/>
      <c r="AM135" s="100"/>
      <c r="AN135" s="100"/>
      <c r="AO135" s="100"/>
      <c r="AP135" s="100"/>
      <c r="AQ135" s="100"/>
      <c r="AR135" s="100"/>
      <c r="AS135" s="100"/>
    </row>
    <row r="136">
      <c r="A136" s="101"/>
      <c r="B136" s="79"/>
      <c r="C136" s="79"/>
      <c r="E136" s="106"/>
      <c r="G136" s="80"/>
      <c r="H136" s="79"/>
      <c r="J136" s="106"/>
      <c r="L136" s="80"/>
      <c r="M136" s="79"/>
      <c r="O136" s="106"/>
      <c r="Q136" s="80"/>
      <c r="R136" s="778"/>
      <c r="S136" s="778"/>
      <c r="T136" s="778"/>
      <c r="U136" s="778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100"/>
      <c r="AK136" s="100"/>
      <c r="AL136" s="100"/>
      <c r="AM136" s="100"/>
      <c r="AN136" s="100"/>
      <c r="AO136" s="100"/>
      <c r="AP136" s="100"/>
      <c r="AQ136" s="100"/>
      <c r="AR136" s="100"/>
      <c r="AS136" s="100"/>
    </row>
    <row r="137">
      <c r="A137" s="648"/>
      <c r="B137" s="649" t="s">
        <v>60</v>
      </c>
      <c r="C137" s="79"/>
      <c r="E137" s="106"/>
      <c r="F137" s="110"/>
      <c r="G137" s="111"/>
      <c r="H137" s="79"/>
      <c r="J137" s="106"/>
      <c r="K137" s="110"/>
      <c r="L137" s="111"/>
      <c r="M137" s="79"/>
      <c r="O137" s="106"/>
      <c r="P137" s="110"/>
      <c r="Q137" s="111"/>
      <c r="R137" s="778"/>
      <c r="S137" s="778"/>
      <c r="T137" s="778"/>
      <c r="U137" s="778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0"/>
      <c r="AM137" s="100"/>
      <c r="AN137" s="100"/>
      <c r="AO137" s="100"/>
      <c r="AP137" s="100"/>
      <c r="AQ137" s="100"/>
      <c r="AR137" s="100"/>
      <c r="AS137" s="100"/>
    </row>
    <row r="138">
      <c r="A138" s="648"/>
      <c r="B138" s="649" t="s">
        <v>61</v>
      </c>
      <c r="C138" s="79"/>
      <c r="E138" s="106"/>
      <c r="F138" s="761"/>
      <c r="G138" s="140"/>
      <c r="H138" s="79"/>
      <c r="J138" s="106"/>
      <c r="K138" s="777"/>
      <c r="L138" s="138"/>
      <c r="M138" s="79"/>
      <c r="O138" s="106"/>
      <c r="P138" s="777"/>
      <c r="Q138" s="138"/>
      <c r="R138" s="778"/>
      <c r="S138" s="778"/>
      <c r="T138" s="778"/>
      <c r="U138" s="778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  <c r="AK138" s="100"/>
      <c r="AL138" s="100"/>
      <c r="AM138" s="100"/>
      <c r="AN138" s="100"/>
      <c r="AO138" s="100"/>
      <c r="AP138" s="100"/>
      <c r="AQ138" s="100"/>
      <c r="AR138" s="100"/>
      <c r="AS138" s="100"/>
    </row>
    <row r="139">
      <c r="A139" s="648"/>
      <c r="B139" s="79"/>
      <c r="C139" s="81"/>
      <c r="D139" s="82"/>
      <c r="E139" s="54"/>
      <c r="F139" s="762"/>
      <c r="G139" s="243"/>
      <c r="H139" s="81"/>
      <c r="I139" s="82"/>
      <c r="J139" s="54"/>
      <c r="K139" s="190"/>
      <c r="L139" s="83"/>
      <c r="M139" s="81"/>
      <c r="N139" s="82"/>
      <c r="O139" s="54"/>
      <c r="P139" s="190"/>
      <c r="Q139" s="83"/>
      <c r="R139" s="778"/>
      <c r="S139" s="778"/>
      <c r="T139" s="778"/>
      <c r="U139" s="778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0"/>
      <c r="AL139" s="100"/>
      <c r="AM139" s="100"/>
      <c r="AN139" s="100"/>
      <c r="AO139" s="100"/>
      <c r="AP139" s="100"/>
      <c r="AQ139" s="100"/>
      <c r="AR139" s="100"/>
      <c r="AS139" s="100"/>
    </row>
    <row r="140">
      <c r="A140" s="108"/>
      <c r="B140" s="446" t="s">
        <v>62</v>
      </c>
      <c r="C140" s="782" t="s">
        <v>566</v>
      </c>
      <c r="D140" s="765"/>
      <c r="E140" s="765" t="s">
        <v>63</v>
      </c>
      <c r="F140" s="765" t="s">
        <v>64</v>
      </c>
      <c r="G140" s="779" t="s">
        <v>65</v>
      </c>
      <c r="H140" s="651"/>
      <c r="I140" s="652"/>
      <c r="J140" s="652"/>
      <c r="K140" s="652"/>
      <c r="L140" s="653"/>
      <c r="M140" s="651"/>
      <c r="N140" s="652"/>
      <c r="O140" s="652"/>
      <c r="P140" s="652"/>
      <c r="Q140" s="653"/>
      <c r="R140" s="778"/>
      <c r="S140" s="778"/>
      <c r="T140" s="778"/>
      <c r="U140" s="778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  <c r="AM140" s="100"/>
      <c r="AN140" s="100"/>
      <c r="AO140" s="100"/>
      <c r="AP140" s="100"/>
      <c r="AQ140" s="100"/>
      <c r="AR140" s="100"/>
      <c r="AS140" s="100"/>
    </row>
    <row r="141">
      <c r="A141" s="108"/>
      <c r="B141" s="446" t="s">
        <v>66</v>
      </c>
      <c r="C141" s="783" t="s">
        <v>985</v>
      </c>
      <c r="D141" s="768"/>
      <c r="E141" s="769" t="s">
        <v>187</v>
      </c>
      <c r="F141" s="769">
        <v>31.0</v>
      </c>
      <c r="G141" s="780">
        <v>0.0</v>
      </c>
      <c r="H141" s="654"/>
      <c r="I141" s="655"/>
      <c r="J141" s="656"/>
      <c r="K141" s="656"/>
      <c r="L141" s="657"/>
      <c r="M141" s="654"/>
      <c r="N141" s="655"/>
      <c r="O141" s="656"/>
      <c r="P141" s="656"/>
      <c r="Q141" s="657"/>
      <c r="R141" s="778"/>
      <c r="S141" s="778"/>
      <c r="T141" s="778"/>
      <c r="U141" s="778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  <c r="AK141" s="100"/>
      <c r="AL141" s="100"/>
      <c r="AM141" s="100"/>
      <c r="AN141" s="100"/>
      <c r="AO141" s="100"/>
      <c r="AP141" s="100"/>
      <c r="AQ141" s="100"/>
      <c r="AR141" s="100"/>
      <c r="AS141" s="100"/>
    </row>
    <row r="142">
      <c r="A142" s="108"/>
      <c r="B142" s="446" t="s">
        <v>72</v>
      </c>
      <c r="C142" s="783" t="s">
        <v>884</v>
      </c>
      <c r="D142" s="768"/>
      <c r="E142" s="769" t="s">
        <v>74</v>
      </c>
      <c r="F142" s="769">
        <v>31.0</v>
      </c>
      <c r="G142" s="780">
        <v>0.0</v>
      </c>
      <c r="H142" s="654"/>
      <c r="I142" s="655"/>
      <c r="J142" s="656"/>
      <c r="K142" s="656"/>
      <c r="L142" s="657"/>
      <c r="M142" s="654"/>
      <c r="N142" s="655"/>
      <c r="O142" s="656"/>
      <c r="P142" s="656"/>
      <c r="Q142" s="657"/>
      <c r="R142" s="778"/>
      <c r="S142" s="778"/>
      <c r="T142" s="778"/>
      <c r="U142" s="778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  <c r="AK142" s="100"/>
      <c r="AL142" s="100"/>
      <c r="AM142" s="100"/>
      <c r="AN142" s="100"/>
      <c r="AO142" s="100"/>
      <c r="AP142" s="100"/>
      <c r="AQ142" s="100"/>
      <c r="AR142" s="100"/>
      <c r="AS142" s="100"/>
    </row>
    <row r="143">
      <c r="A143" s="108"/>
      <c r="B143" s="446" t="s">
        <v>79</v>
      </c>
      <c r="C143" s="783" t="s">
        <v>354</v>
      </c>
      <c r="D143" s="768"/>
      <c r="E143" s="769" t="s">
        <v>385</v>
      </c>
      <c r="F143" s="769">
        <v>31.0</v>
      </c>
      <c r="G143" s="780">
        <v>0.0</v>
      </c>
      <c r="H143" s="654"/>
      <c r="I143" s="655"/>
      <c r="J143" s="656"/>
      <c r="K143" s="656"/>
      <c r="L143" s="657"/>
      <c r="M143" s="654"/>
      <c r="N143" s="655"/>
      <c r="O143" s="656"/>
      <c r="P143" s="656"/>
      <c r="Q143" s="657"/>
      <c r="R143" s="778"/>
      <c r="S143" s="778"/>
      <c r="T143" s="778"/>
      <c r="U143" s="778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  <c r="AK143" s="100"/>
      <c r="AL143" s="100"/>
      <c r="AM143" s="100"/>
      <c r="AN143" s="100"/>
      <c r="AO143" s="100"/>
      <c r="AP143" s="100"/>
      <c r="AQ143" s="100"/>
      <c r="AR143" s="100"/>
      <c r="AS143" s="100"/>
    </row>
    <row r="144">
      <c r="A144" s="108"/>
      <c r="B144" s="452" t="s">
        <v>85</v>
      </c>
      <c r="C144" s="784" t="s">
        <v>986</v>
      </c>
      <c r="D144" s="454"/>
      <c r="E144" s="772" t="s">
        <v>362</v>
      </c>
      <c r="F144" s="772">
        <v>31.0</v>
      </c>
      <c r="G144" s="781">
        <v>0.0</v>
      </c>
      <c r="H144" s="658"/>
      <c r="I144" s="662"/>
      <c r="J144" s="660"/>
      <c r="K144" s="660"/>
      <c r="L144" s="661"/>
      <c r="M144" s="658"/>
      <c r="N144" s="662"/>
      <c r="O144" s="660"/>
      <c r="P144" s="660"/>
      <c r="Q144" s="661"/>
      <c r="R144" s="778"/>
      <c r="S144" s="778"/>
      <c r="T144" s="778"/>
      <c r="U144" s="778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  <c r="AM144" s="100"/>
      <c r="AN144" s="100"/>
      <c r="AO144" s="100"/>
      <c r="AP144" s="100"/>
      <c r="AQ144" s="100"/>
      <c r="AR144" s="100"/>
      <c r="AS144" s="100"/>
    </row>
    <row r="145">
      <c r="A145" s="101"/>
      <c r="B145" s="457"/>
      <c r="C145" s="784" t="s">
        <v>86</v>
      </c>
      <c r="D145" s="454"/>
      <c r="E145" s="772" t="s">
        <v>206</v>
      </c>
      <c r="F145" s="772">
        <v>31.0</v>
      </c>
      <c r="G145" s="781">
        <v>0.0</v>
      </c>
      <c r="H145" s="658"/>
      <c r="I145" s="662"/>
      <c r="J145" s="660"/>
      <c r="K145" s="660"/>
      <c r="L145" s="661"/>
      <c r="M145" s="658"/>
      <c r="N145" s="662"/>
      <c r="O145" s="660"/>
      <c r="P145" s="660"/>
      <c r="Q145" s="661"/>
      <c r="R145" s="778"/>
      <c r="S145" s="778"/>
      <c r="T145" s="778"/>
      <c r="U145" s="778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  <c r="AM145" s="100"/>
      <c r="AN145" s="100"/>
      <c r="AO145" s="100"/>
      <c r="AP145" s="100"/>
      <c r="AQ145" s="100"/>
      <c r="AR145" s="100"/>
      <c r="AS145" s="100"/>
    </row>
    <row r="146">
      <c r="A146" s="101"/>
      <c r="B146" s="457"/>
      <c r="C146" s="784" t="s">
        <v>88</v>
      </c>
      <c r="D146" s="454"/>
      <c r="E146" s="772" t="s">
        <v>176</v>
      </c>
      <c r="F146" s="772">
        <v>31.0</v>
      </c>
      <c r="G146" s="781">
        <v>0.0</v>
      </c>
      <c r="H146" s="658"/>
      <c r="I146" s="662"/>
      <c r="J146" s="660"/>
      <c r="K146" s="660"/>
      <c r="L146" s="661"/>
      <c r="M146" s="658"/>
      <c r="N146" s="662"/>
      <c r="O146" s="660"/>
      <c r="P146" s="660"/>
      <c r="Q146" s="661"/>
      <c r="R146" s="778"/>
      <c r="S146" s="778"/>
      <c r="T146" s="778"/>
      <c r="U146" s="778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  <c r="AK146" s="100"/>
      <c r="AL146" s="100"/>
      <c r="AM146" s="100"/>
      <c r="AN146" s="100"/>
      <c r="AO146" s="100"/>
      <c r="AP146" s="100"/>
      <c r="AQ146" s="100"/>
      <c r="AR146" s="100"/>
      <c r="AS146" s="100"/>
    </row>
    <row r="147">
      <c r="A147" s="101"/>
      <c r="B147" s="457"/>
      <c r="C147" s="785" t="s">
        <v>788</v>
      </c>
      <c r="D147" s="462"/>
      <c r="E147" s="463"/>
      <c r="F147" s="776" t="s">
        <v>588</v>
      </c>
      <c r="G147" s="83"/>
      <c r="H147" s="663"/>
      <c r="I147" s="664"/>
      <c r="J147" s="665"/>
      <c r="K147" s="666"/>
      <c r="L147" s="83"/>
      <c r="M147" s="663"/>
      <c r="N147" s="664"/>
      <c r="O147" s="665"/>
      <c r="P147" s="666"/>
      <c r="Q147" s="83"/>
      <c r="R147" s="778"/>
      <c r="S147" s="778"/>
      <c r="T147" s="778"/>
      <c r="U147" s="778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  <c r="AM147" s="100"/>
      <c r="AN147" s="100"/>
      <c r="AO147" s="100"/>
      <c r="AP147" s="100"/>
      <c r="AQ147" s="100"/>
      <c r="AR147" s="100"/>
      <c r="AS147" s="100"/>
    </row>
    <row r="148">
      <c r="A148" s="698"/>
      <c r="B148" s="668" t="s">
        <v>987</v>
      </c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5"/>
      <c r="R148" s="778"/>
      <c r="S148" s="778"/>
      <c r="T148" s="778"/>
      <c r="U148" s="778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0"/>
      <c r="AL148" s="100"/>
      <c r="AM148" s="100"/>
      <c r="AN148" s="100"/>
      <c r="AO148" s="100"/>
      <c r="AP148" s="100"/>
      <c r="AQ148" s="100"/>
      <c r="AR148" s="100"/>
      <c r="AS148" s="100"/>
    </row>
    <row r="149">
      <c r="A149" s="786"/>
      <c r="B149" s="778"/>
      <c r="C149" s="778"/>
      <c r="D149" s="778"/>
      <c r="E149" s="778"/>
      <c r="F149" s="778"/>
      <c r="G149" s="778"/>
      <c r="H149" s="778"/>
      <c r="I149" s="778"/>
      <c r="J149" s="778"/>
      <c r="K149" s="778"/>
      <c r="L149" s="778"/>
      <c r="M149" s="778"/>
      <c r="N149" s="778"/>
      <c r="O149" s="778"/>
      <c r="P149" s="778"/>
      <c r="Q149" s="778"/>
      <c r="R149" s="778"/>
      <c r="S149" s="778"/>
      <c r="T149" s="778"/>
      <c r="U149" s="778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  <c r="AL149" s="100"/>
      <c r="AM149" s="100"/>
      <c r="AN149" s="100"/>
      <c r="AO149" s="100"/>
      <c r="AP149" s="100"/>
      <c r="AQ149" s="100"/>
      <c r="AR149" s="100"/>
      <c r="AS149" s="100"/>
    </row>
    <row r="150">
      <c r="A150" s="645"/>
      <c r="B150" s="787"/>
      <c r="C150" s="156" t="s">
        <v>122</v>
      </c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8"/>
      <c r="R150" s="778"/>
      <c r="S150" s="778"/>
      <c r="T150" s="778"/>
      <c r="U150" s="778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  <c r="AM150" s="100"/>
      <c r="AN150" s="100"/>
      <c r="AO150" s="100"/>
      <c r="AP150" s="100"/>
      <c r="AQ150" s="100"/>
      <c r="AR150" s="100"/>
      <c r="AS150" s="100"/>
    </row>
    <row r="151">
      <c r="A151" s="645"/>
      <c r="B151" s="157"/>
      <c r="C151" s="81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3"/>
      <c r="R151" s="778"/>
      <c r="S151" s="778"/>
      <c r="T151" s="778"/>
      <c r="U151" s="778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0"/>
      <c r="AL151" s="100"/>
      <c r="AM151" s="100"/>
      <c r="AN151" s="100"/>
      <c r="AO151" s="100"/>
      <c r="AP151" s="100"/>
      <c r="AQ151" s="100"/>
      <c r="AR151" s="100"/>
      <c r="AS151" s="100"/>
    </row>
    <row r="152">
      <c r="A152" s="645"/>
      <c r="B152" s="157"/>
      <c r="C152" s="158"/>
      <c r="D152" s="77"/>
      <c r="E152" s="104"/>
      <c r="F152" s="159" t="s">
        <v>123</v>
      </c>
      <c r="G152" s="78"/>
      <c r="H152" s="158"/>
      <c r="I152" s="77"/>
      <c r="J152" s="104"/>
      <c r="K152" s="159" t="s">
        <v>124</v>
      </c>
      <c r="L152" s="78"/>
      <c r="M152" s="158"/>
      <c r="N152" s="77"/>
      <c r="O152" s="104"/>
      <c r="P152" s="159" t="s">
        <v>125</v>
      </c>
      <c r="Q152" s="78"/>
      <c r="R152" s="778"/>
      <c r="S152" s="778"/>
      <c r="T152" s="759"/>
      <c r="U152" s="778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0"/>
      <c r="AL152" s="100"/>
      <c r="AM152" s="100"/>
      <c r="AN152" s="100"/>
      <c r="AO152" s="100"/>
      <c r="AP152" s="100"/>
      <c r="AQ152" s="100"/>
      <c r="AR152" s="100"/>
      <c r="AS152" s="100"/>
    </row>
    <row r="153">
      <c r="A153" s="645"/>
      <c r="B153" s="157"/>
      <c r="C153" s="79"/>
      <c r="E153" s="106"/>
      <c r="G153" s="80"/>
      <c r="H153" s="79"/>
      <c r="J153" s="106"/>
      <c r="L153" s="80"/>
      <c r="M153" s="79"/>
      <c r="O153" s="106"/>
      <c r="Q153" s="80"/>
      <c r="R153" s="778"/>
      <c r="S153" s="778"/>
      <c r="T153" s="100"/>
      <c r="U153" s="778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  <c r="AM153" s="100"/>
      <c r="AN153" s="100"/>
      <c r="AO153" s="100"/>
      <c r="AP153" s="100"/>
      <c r="AQ153" s="100"/>
      <c r="AR153" s="100"/>
      <c r="AS153" s="100"/>
    </row>
    <row r="154">
      <c r="A154" s="645"/>
      <c r="B154" s="160"/>
      <c r="C154" s="79"/>
      <c r="E154" s="106"/>
      <c r="G154" s="80"/>
      <c r="H154" s="79"/>
      <c r="J154" s="106"/>
      <c r="L154" s="80"/>
      <c r="M154" s="79"/>
      <c r="O154" s="106"/>
      <c r="Q154" s="80"/>
      <c r="R154" s="778"/>
      <c r="S154" s="778"/>
      <c r="T154" s="100"/>
      <c r="U154" s="778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  <c r="AL154" s="100"/>
      <c r="AM154" s="100"/>
      <c r="AN154" s="100"/>
      <c r="AO154" s="100"/>
      <c r="AP154" s="100"/>
      <c r="AQ154" s="100"/>
      <c r="AR154" s="100"/>
      <c r="AS154" s="100"/>
    </row>
    <row r="155">
      <c r="A155" s="648"/>
      <c r="B155" s="161" t="s">
        <v>60</v>
      </c>
      <c r="C155" s="79"/>
      <c r="E155" s="106"/>
      <c r="F155" s="110"/>
      <c r="G155" s="111"/>
      <c r="H155" s="79"/>
      <c r="J155" s="106"/>
      <c r="K155" s="110"/>
      <c r="L155" s="111"/>
      <c r="M155" s="79"/>
      <c r="O155" s="106"/>
      <c r="P155" s="110"/>
      <c r="Q155" s="111"/>
      <c r="R155" s="778"/>
      <c r="S155" s="778"/>
      <c r="T155" s="100"/>
      <c r="U155" s="778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0"/>
      <c r="AL155" s="100"/>
      <c r="AM155" s="100"/>
      <c r="AN155" s="100"/>
      <c r="AO155" s="100"/>
      <c r="AP155" s="100"/>
      <c r="AQ155" s="100"/>
      <c r="AR155" s="100"/>
      <c r="AS155" s="100"/>
    </row>
    <row r="156">
      <c r="A156" s="648"/>
      <c r="B156" s="161" t="s">
        <v>61</v>
      </c>
      <c r="C156" s="79"/>
      <c r="E156" s="106"/>
      <c r="F156" s="788"/>
      <c r="G156" s="140"/>
      <c r="H156" s="79"/>
      <c r="J156" s="106"/>
      <c r="K156" s="788"/>
      <c r="L156" s="140"/>
      <c r="M156" s="79"/>
      <c r="O156" s="106"/>
      <c r="P156" s="163"/>
      <c r="Q156" s="138"/>
      <c r="R156" s="778"/>
      <c r="S156" s="778"/>
      <c r="T156" s="100"/>
      <c r="U156" s="778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  <c r="AL156" s="100"/>
      <c r="AM156" s="100"/>
      <c r="AN156" s="100"/>
      <c r="AO156" s="100"/>
      <c r="AP156" s="100"/>
      <c r="AQ156" s="100"/>
      <c r="AR156" s="100"/>
      <c r="AS156" s="100"/>
    </row>
    <row r="157">
      <c r="A157" s="648"/>
      <c r="B157" s="157"/>
      <c r="C157" s="81"/>
      <c r="D157" s="82"/>
      <c r="E157" s="54"/>
      <c r="F157" s="789"/>
      <c r="G157" s="243"/>
      <c r="H157" s="81"/>
      <c r="I157" s="82"/>
      <c r="J157" s="54"/>
      <c r="K157" s="789"/>
      <c r="L157" s="243"/>
      <c r="M157" s="81"/>
      <c r="N157" s="82"/>
      <c r="O157" s="54"/>
      <c r="P157" s="190"/>
      <c r="Q157" s="83"/>
      <c r="R157" s="778"/>
      <c r="S157" s="778"/>
      <c r="T157" s="100"/>
      <c r="U157" s="778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00"/>
      <c r="AL157" s="100"/>
      <c r="AM157" s="100"/>
      <c r="AN157" s="100"/>
      <c r="AO157" s="100"/>
      <c r="AP157" s="100"/>
      <c r="AQ157" s="100"/>
      <c r="AR157" s="100"/>
      <c r="AS157" s="100"/>
    </row>
    <row r="158">
      <c r="A158" s="790"/>
      <c r="B158" s="791" t="s">
        <v>62</v>
      </c>
      <c r="C158" s="167">
        <v>23.0</v>
      </c>
      <c r="D158" s="168"/>
      <c r="E158" s="168" t="s">
        <v>63</v>
      </c>
      <c r="F158" s="168" t="s">
        <v>64</v>
      </c>
      <c r="G158" s="169" t="s">
        <v>65</v>
      </c>
      <c r="H158" s="167">
        <v>24.0</v>
      </c>
      <c r="I158" s="168"/>
      <c r="J158" s="168" t="s">
        <v>63</v>
      </c>
      <c r="K158" s="168" t="s">
        <v>64</v>
      </c>
      <c r="L158" s="169" t="s">
        <v>65</v>
      </c>
      <c r="M158" s="167">
        <v>25.0</v>
      </c>
      <c r="N158" s="168"/>
      <c r="O158" s="168" t="s">
        <v>63</v>
      </c>
      <c r="P158" s="168" t="s">
        <v>64</v>
      </c>
      <c r="Q158" s="169" t="s">
        <v>65</v>
      </c>
      <c r="R158" s="778"/>
      <c r="S158" s="778"/>
      <c r="T158" s="100"/>
      <c r="U158" s="778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  <c r="AI158" s="100"/>
      <c r="AJ158" s="100"/>
      <c r="AK158" s="100"/>
      <c r="AL158" s="100"/>
      <c r="AM158" s="100"/>
      <c r="AN158" s="100"/>
      <c r="AO158" s="100"/>
      <c r="AP158" s="100"/>
      <c r="AQ158" s="100"/>
      <c r="AR158" s="100"/>
      <c r="AS158" s="100"/>
    </row>
    <row r="159">
      <c r="A159" s="790"/>
      <c r="B159" s="791" t="s">
        <v>66</v>
      </c>
      <c r="C159" s="170" t="s">
        <v>126</v>
      </c>
      <c r="D159" s="171"/>
      <c r="E159" s="172" t="s">
        <v>127</v>
      </c>
      <c r="F159" s="172">
        <v>31.0</v>
      </c>
      <c r="G159" s="173">
        <v>0.0</v>
      </c>
      <c r="H159" s="170" t="s">
        <v>128</v>
      </c>
      <c r="I159" s="171"/>
      <c r="J159" s="172" t="s">
        <v>129</v>
      </c>
      <c r="K159" s="172">
        <v>31.0</v>
      </c>
      <c r="L159" s="173">
        <v>0.0</v>
      </c>
      <c r="M159" s="170" t="s">
        <v>128</v>
      </c>
      <c r="N159" s="171"/>
      <c r="O159" s="172" t="s">
        <v>129</v>
      </c>
      <c r="P159" s="172">
        <v>31.0</v>
      </c>
      <c r="Q159" s="173">
        <v>0.0</v>
      </c>
      <c r="R159" s="778"/>
      <c r="S159" s="778"/>
      <c r="T159" s="100"/>
      <c r="U159" s="778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100"/>
      <c r="AL159" s="100"/>
      <c r="AM159" s="100"/>
      <c r="AN159" s="100"/>
      <c r="AO159" s="100"/>
      <c r="AP159" s="100"/>
      <c r="AQ159" s="100"/>
      <c r="AR159" s="100"/>
      <c r="AS159" s="100"/>
    </row>
    <row r="160">
      <c r="A160" s="790"/>
      <c r="B160" s="791" t="s">
        <v>72</v>
      </c>
      <c r="C160" s="170" t="s">
        <v>73</v>
      </c>
      <c r="D160" s="171"/>
      <c r="E160" s="172" t="s">
        <v>130</v>
      </c>
      <c r="F160" s="172">
        <v>31.0</v>
      </c>
      <c r="G160" s="173">
        <v>0.0</v>
      </c>
      <c r="H160" s="170" t="s">
        <v>131</v>
      </c>
      <c r="I160" s="171"/>
      <c r="J160" s="172" t="s">
        <v>132</v>
      </c>
      <c r="K160" s="172">
        <v>31.0</v>
      </c>
      <c r="L160" s="173">
        <v>0.0</v>
      </c>
      <c r="M160" s="170" t="s">
        <v>133</v>
      </c>
      <c r="N160" s="171"/>
      <c r="O160" s="172" t="s">
        <v>134</v>
      </c>
      <c r="P160" s="172">
        <v>31.0</v>
      </c>
      <c r="Q160" s="173">
        <v>0.0</v>
      </c>
      <c r="R160" s="778"/>
      <c r="S160" s="778"/>
      <c r="T160" s="100"/>
      <c r="U160" s="778"/>
      <c r="V160" s="778"/>
      <c r="W160" s="778"/>
      <c r="X160" s="778"/>
      <c r="Y160" s="778"/>
      <c r="Z160" s="778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0"/>
      <c r="AL160" s="100"/>
      <c r="AM160" s="100"/>
      <c r="AN160" s="100"/>
      <c r="AO160" s="100"/>
      <c r="AP160" s="100"/>
      <c r="AQ160" s="100"/>
      <c r="AR160" s="100"/>
      <c r="AS160" s="100"/>
    </row>
    <row r="161">
      <c r="A161" s="790"/>
      <c r="B161" s="791" t="s">
        <v>79</v>
      </c>
      <c r="C161" s="170" t="s">
        <v>135</v>
      </c>
      <c r="D161" s="171"/>
      <c r="E161" s="172" t="s">
        <v>136</v>
      </c>
      <c r="F161" s="172">
        <v>30.0</v>
      </c>
      <c r="G161" s="173">
        <v>0.0</v>
      </c>
      <c r="H161" s="170" t="s">
        <v>137</v>
      </c>
      <c r="I161" s="171"/>
      <c r="J161" s="172" t="s">
        <v>138</v>
      </c>
      <c r="K161" s="172">
        <v>31.0</v>
      </c>
      <c r="L161" s="173">
        <v>0.0</v>
      </c>
      <c r="M161" s="170" t="s">
        <v>139</v>
      </c>
      <c r="N161" s="171"/>
      <c r="O161" s="172" t="s">
        <v>140</v>
      </c>
      <c r="P161" s="172">
        <v>31.0</v>
      </c>
      <c r="Q161" s="173">
        <v>0.0</v>
      </c>
      <c r="R161" s="778"/>
      <c r="S161" s="778"/>
      <c r="T161" s="100"/>
      <c r="U161" s="778"/>
      <c r="V161" s="778"/>
      <c r="W161" s="778"/>
      <c r="X161" s="778"/>
      <c r="Y161" s="778"/>
      <c r="Z161" s="778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  <c r="AM161" s="100"/>
      <c r="AN161" s="100"/>
      <c r="AO161" s="100"/>
      <c r="AP161" s="100"/>
      <c r="AQ161" s="100"/>
      <c r="AR161" s="100"/>
      <c r="AS161" s="100"/>
    </row>
    <row r="162">
      <c r="A162" s="790"/>
      <c r="B162" s="792" t="s">
        <v>85</v>
      </c>
      <c r="C162" s="175" t="s">
        <v>141</v>
      </c>
      <c r="D162" s="176"/>
      <c r="E162" s="177" t="s">
        <v>142</v>
      </c>
      <c r="F162" s="177">
        <v>30.0</v>
      </c>
      <c r="G162" s="178">
        <v>0.0</v>
      </c>
      <c r="H162" s="175" t="s">
        <v>143</v>
      </c>
      <c r="I162" s="176"/>
      <c r="J162" s="177" t="s">
        <v>89</v>
      </c>
      <c r="K162" s="177">
        <v>31.0</v>
      </c>
      <c r="L162" s="178">
        <v>0.0</v>
      </c>
      <c r="M162" s="175" t="s">
        <v>144</v>
      </c>
      <c r="N162" s="176"/>
      <c r="O162" s="177" t="s">
        <v>145</v>
      </c>
      <c r="P162" s="177">
        <v>31.0</v>
      </c>
      <c r="Q162" s="178">
        <v>0.0</v>
      </c>
      <c r="R162" s="778"/>
      <c r="S162" s="778"/>
      <c r="T162" s="100"/>
      <c r="U162" s="778"/>
      <c r="V162" s="778"/>
      <c r="W162" s="778"/>
      <c r="X162" s="778"/>
      <c r="Y162" s="778"/>
      <c r="Z162" s="778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  <c r="AL162" s="100"/>
      <c r="AM162" s="100"/>
      <c r="AN162" s="100"/>
      <c r="AO162" s="100"/>
      <c r="AP162" s="100"/>
      <c r="AQ162" s="100"/>
      <c r="AR162" s="100"/>
      <c r="AS162" s="100"/>
    </row>
    <row r="163">
      <c r="A163" s="100"/>
      <c r="B163" s="793"/>
      <c r="C163" s="175" t="s">
        <v>146</v>
      </c>
      <c r="D163" s="176"/>
      <c r="E163" s="177" t="s">
        <v>147</v>
      </c>
      <c r="F163" s="177">
        <v>30.0</v>
      </c>
      <c r="G163" s="178">
        <v>0.0</v>
      </c>
      <c r="H163" s="175" t="s">
        <v>148</v>
      </c>
      <c r="I163" s="176"/>
      <c r="J163" s="177" t="s">
        <v>97</v>
      </c>
      <c r="K163" s="177">
        <v>31.0</v>
      </c>
      <c r="L163" s="178">
        <v>0.0</v>
      </c>
      <c r="M163" s="175" t="s">
        <v>149</v>
      </c>
      <c r="N163" s="176"/>
      <c r="O163" s="177" t="s">
        <v>97</v>
      </c>
      <c r="P163" s="177">
        <v>31.0</v>
      </c>
      <c r="Q163" s="178">
        <v>0.0</v>
      </c>
      <c r="R163" s="778"/>
      <c r="S163" s="778"/>
      <c r="T163" s="100"/>
      <c r="U163" s="778"/>
      <c r="V163" s="778"/>
      <c r="W163" s="778"/>
      <c r="X163" s="778"/>
      <c r="Y163" s="778"/>
      <c r="Z163" s="778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0"/>
      <c r="AL163" s="100"/>
      <c r="AM163" s="100"/>
      <c r="AN163" s="100"/>
      <c r="AO163" s="100"/>
      <c r="AP163" s="100"/>
      <c r="AQ163" s="100"/>
      <c r="AR163" s="100"/>
      <c r="AS163" s="100"/>
    </row>
    <row r="164">
      <c r="A164" s="100"/>
      <c r="B164" s="793"/>
      <c r="C164" s="180" t="s">
        <v>150</v>
      </c>
      <c r="D164" s="176"/>
      <c r="E164" s="177" t="s">
        <v>151</v>
      </c>
      <c r="F164" s="177">
        <v>30.0</v>
      </c>
      <c r="G164" s="178">
        <v>0.0</v>
      </c>
      <c r="H164" s="175" t="s">
        <v>98</v>
      </c>
      <c r="I164" s="176"/>
      <c r="J164" s="177" t="s">
        <v>152</v>
      </c>
      <c r="K164" s="177">
        <v>31.0</v>
      </c>
      <c r="L164" s="178">
        <v>0.0</v>
      </c>
      <c r="M164" s="175" t="s">
        <v>98</v>
      </c>
      <c r="N164" s="176"/>
      <c r="O164" s="177" t="s">
        <v>153</v>
      </c>
      <c r="P164" s="177">
        <v>31.0</v>
      </c>
      <c r="Q164" s="178">
        <v>0.0</v>
      </c>
      <c r="R164" s="778"/>
      <c r="S164" s="778"/>
      <c r="T164" s="100"/>
      <c r="U164" s="778"/>
      <c r="V164" s="778"/>
      <c r="W164" s="778"/>
      <c r="X164" s="778"/>
      <c r="Y164" s="778"/>
      <c r="Z164" s="778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  <c r="AM164" s="100"/>
      <c r="AN164" s="100"/>
      <c r="AO164" s="100"/>
      <c r="AP164" s="100"/>
      <c r="AQ164" s="100"/>
      <c r="AR164" s="100"/>
      <c r="AS164" s="100"/>
    </row>
    <row r="165">
      <c r="A165" s="100"/>
      <c r="B165" s="794"/>
      <c r="C165" s="182" t="s">
        <v>154</v>
      </c>
      <c r="D165" s="183"/>
      <c r="E165" s="184"/>
      <c r="F165" s="185" t="s">
        <v>155</v>
      </c>
      <c r="G165" s="83"/>
      <c r="H165" s="182" t="s">
        <v>156</v>
      </c>
      <c r="I165" s="183"/>
      <c r="J165" s="184"/>
      <c r="K165" s="185" t="s">
        <v>157</v>
      </c>
      <c r="L165" s="83"/>
      <c r="M165" s="182" t="s">
        <v>86</v>
      </c>
      <c r="N165" s="183"/>
      <c r="O165" s="184"/>
      <c r="P165" s="185" t="s">
        <v>158</v>
      </c>
      <c r="Q165" s="83"/>
      <c r="R165" s="778"/>
      <c r="S165" s="778"/>
      <c r="T165" s="100"/>
      <c r="U165" s="778"/>
      <c r="V165" s="778"/>
      <c r="W165" s="778"/>
      <c r="X165" s="778"/>
      <c r="Y165" s="778"/>
      <c r="Z165" s="778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0"/>
      <c r="AL165" s="100"/>
      <c r="AM165" s="100"/>
      <c r="AN165" s="100"/>
      <c r="AO165" s="100"/>
      <c r="AP165" s="100"/>
      <c r="AQ165" s="100"/>
      <c r="AR165" s="100"/>
      <c r="AS165" s="100"/>
    </row>
    <row r="166">
      <c r="A166" s="101"/>
      <c r="B166" s="186"/>
      <c r="C166" s="158"/>
      <c r="D166" s="77"/>
      <c r="E166" s="104"/>
      <c r="F166" s="159" t="s">
        <v>159</v>
      </c>
      <c r="G166" s="78"/>
      <c r="H166" s="158"/>
      <c r="I166" s="77"/>
      <c r="J166" s="104"/>
      <c r="K166" s="159" t="s">
        <v>160</v>
      </c>
      <c r="L166" s="78"/>
      <c r="M166" s="158"/>
      <c r="N166" s="77"/>
      <c r="O166" s="104"/>
      <c r="P166" s="795"/>
      <c r="Q166" s="78"/>
      <c r="R166" s="778"/>
      <c r="S166" s="778"/>
      <c r="T166" s="100"/>
      <c r="U166" s="778"/>
      <c r="V166" s="778"/>
      <c r="W166" s="778"/>
      <c r="X166" s="778"/>
      <c r="Y166" s="778"/>
      <c r="Z166" s="778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  <c r="AM166" s="100"/>
      <c r="AN166" s="100"/>
      <c r="AO166" s="100"/>
      <c r="AP166" s="100"/>
      <c r="AQ166" s="100"/>
      <c r="AR166" s="100"/>
      <c r="AS166" s="100"/>
    </row>
    <row r="167">
      <c r="A167" s="101"/>
      <c r="B167" s="79"/>
      <c r="C167" s="79"/>
      <c r="E167" s="106"/>
      <c r="G167" s="80"/>
      <c r="H167" s="79"/>
      <c r="J167" s="106"/>
      <c r="L167" s="80"/>
      <c r="M167" s="79"/>
      <c r="O167" s="106"/>
      <c r="Q167" s="80"/>
      <c r="R167" s="778"/>
      <c r="S167" s="778"/>
      <c r="T167" s="100"/>
      <c r="U167" s="778"/>
      <c r="V167" s="778"/>
      <c r="W167" s="778"/>
      <c r="X167" s="778"/>
      <c r="Y167" s="778"/>
      <c r="Z167" s="778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0"/>
      <c r="AL167" s="100"/>
      <c r="AM167" s="100"/>
      <c r="AN167" s="100"/>
      <c r="AO167" s="100"/>
      <c r="AP167" s="100"/>
      <c r="AQ167" s="100"/>
      <c r="AR167" s="100"/>
      <c r="AS167" s="100"/>
    </row>
    <row r="168">
      <c r="A168" s="101"/>
      <c r="B168" s="79"/>
      <c r="C168" s="79"/>
      <c r="E168" s="106"/>
      <c r="G168" s="80"/>
      <c r="H168" s="79"/>
      <c r="J168" s="106"/>
      <c r="L168" s="80"/>
      <c r="M168" s="79"/>
      <c r="O168" s="106"/>
      <c r="Q168" s="80"/>
      <c r="R168" s="778"/>
      <c r="S168" s="778"/>
      <c r="T168" s="100"/>
      <c r="U168" s="778"/>
      <c r="V168" s="778"/>
      <c r="W168" s="778"/>
      <c r="X168" s="778"/>
      <c r="Y168" s="778"/>
      <c r="Z168" s="778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0"/>
      <c r="AL168" s="100"/>
      <c r="AM168" s="100"/>
      <c r="AN168" s="100"/>
      <c r="AO168" s="100"/>
      <c r="AP168" s="100"/>
      <c r="AQ168" s="100"/>
      <c r="AR168" s="100"/>
      <c r="AS168" s="100"/>
    </row>
    <row r="169">
      <c r="A169" s="648"/>
      <c r="B169" s="188" t="s">
        <v>60</v>
      </c>
      <c r="C169" s="79"/>
      <c r="E169" s="106"/>
      <c r="F169" s="110"/>
      <c r="G169" s="111"/>
      <c r="H169" s="79"/>
      <c r="J169" s="106"/>
      <c r="K169" s="110"/>
      <c r="L169" s="111"/>
      <c r="M169" s="79"/>
      <c r="O169" s="106"/>
      <c r="P169" s="110"/>
      <c r="Q169" s="111"/>
      <c r="R169" s="778"/>
      <c r="S169" s="778"/>
      <c r="T169" s="100"/>
      <c r="U169" s="778"/>
      <c r="V169" s="778"/>
      <c r="W169" s="778"/>
      <c r="X169" s="778"/>
      <c r="Y169" s="778"/>
      <c r="Z169" s="778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0"/>
      <c r="AL169" s="100"/>
      <c r="AM169" s="100"/>
      <c r="AN169" s="100"/>
      <c r="AO169" s="100"/>
      <c r="AP169" s="100"/>
      <c r="AQ169" s="100"/>
      <c r="AR169" s="100"/>
      <c r="AS169" s="100"/>
    </row>
    <row r="170">
      <c r="A170" s="648"/>
      <c r="B170" s="188" t="s">
        <v>61</v>
      </c>
      <c r="C170" s="79"/>
      <c r="E170" s="106"/>
      <c r="F170" s="163"/>
      <c r="G170" s="138"/>
      <c r="H170" s="79"/>
      <c r="J170" s="106"/>
      <c r="K170" s="163"/>
      <c r="L170" s="138"/>
      <c r="M170" s="79"/>
      <c r="O170" s="106"/>
      <c r="P170" s="163"/>
      <c r="Q170" s="138"/>
      <c r="R170" s="778"/>
      <c r="S170" s="778"/>
      <c r="T170" s="100"/>
      <c r="U170" s="778"/>
      <c r="V170" s="778"/>
      <c r="W170" s="778"/>
      <c r="X170" s="778"/>
      <c r="Y170" s="778"/>
      <c r="Z170" s="778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  <c r="AK170" s="100"/>
      <c r="AL170" s="100"/>
      <c r="AM170" s="100"/>
      <c r="AN170" s="100"/>
      <c r="AO170" s="100"/>
      <c r="AP170" s="100"/>
      <c r="AQ170" s="100"/>
      <c r="AR170" s="100"/>
      <c r="AS170" s="100"/>
    </row>
    <row r="171">
      <c r="A171" s="648"/>
      <c r="B171" s="79"/>
      <c r="C171" s="81"/>
      <c r="D171" s="82"/>
      <c r="E171" s="54"/>
      <c r="F171" s="190"/>
      <c r="G171" s="83"/>
      <c r="H171" s="81"/>
      <c r="I171" s="82"/>
      <c r="J171" s="54"/>
      <c r="K171" s="190"/>
      <c r="L171" s="83"/>
      <c r="M171" s="81"/>
      <c r="N171" s="82"/>
      <c r="O171" s="54"/>
      <c r="P171" s="190"/>
      <c r="Q171" s="83"/>
      <c r="R171" s="778"/>
      <c r="S171" s="778"/>
      <c r="T171" s="778"/>
      <c r="U171" s="778"/>
      <c r="V171" s="778"/>
      <c r="W171" s="778"/>
      <c r="X171" s="778"/>
      <c r="Y171" s="778"/>
      <c r="Z171" s="778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00"/>
      <c r="AM171" s="100"/>
      <c r="AN171" s="100"/>
      <c r="AO171" s="100"/>
      <c r="AP171" s="100"/>
      <c r="AQ171" s="100"/>
      <c r="AR171" s="100"/>
      <c r="AS171" s="100"/>
    </row>
    <row r="172">
      <c r="A172" s="790"/>
      <c r="B172" s="791" t="s">
        <v>62</v>
      </c>
      <c r="C172" s="167">
        <v>25.0</v>
      </c>
      <c r="D172" s="168"/>
      <c r="E172" s="168" t="s">
        <v>63</v>
      </c>
      <c r="F172" s="168" t="s">
        <v>64</v>
      </c>
      <c r="G172" s="169" t="s">
        <v>65</v>
      </c>
      <c r="H172" s="168">
        <v>25.0</v>
      </c>
      <c r="I172" s="168"/>
      <c r="J172" s="168" t="s">
        <v>63</v>
      </c>
      <c r="K172" s="168" t="s">
        <v>64</v>
      </c>
      <c r="L172" s="169" t="s">
        <v>65</v>
      </c>
      <c r="M172" s="168"/>
      <c r="N172" s="168"/>
      <c r="O172" s="168"/>
      <c r="P172" s="168"/>
      <c r="Q172" s="169"/>
      <c r="R172" s="778"/>
      <c r="S172" s="778"/>
      <c r="T172" s="778"/>
      <c r="U172" s="778"/>
      <c r="V172" s="778"/>
      <c r="W172" s="778"/>
      <c r="X172" s="778"/>
      <c r="Y172" s="778"/>
      <c r="Z172" s="778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0"/>
      <c r="AM172" s="100"/>
      <c r="AN172" s="100"/>
      <c r="AO172" s="100"/>
      <c r="AP172" s="100"/>
      <c r="AQ172" s="100"/>
      <c r="AR172" s="100"/>
      <c r="AS172" s="100"/>
    </row>
    <row r="173">
      <c r="A173" s="790"/>
      <c r="B173" s="791" t="s">
        <v>66</v>
      </c>
      <c r="C173" s="170" t="s">
        <v>67</v>
      </c>
      <c r="D173" s="171"/>
      <c r="E173" s="172" t="s">
        <v>161</v>
      </c>
      <c r="F173" s="172">
        <v>31.0</v>
      </c>
      <c r="G173" s="173">
        <v>0.0</v>
      </c>
      <c r="H173" s="171" t="s">
        <v>67</v>
      </c>
      <c r="I173" s="171"/>
      <c r="J173" s="172" t="s">
        <v>162</v>
      </c>
      <c r="K173" s="172">
        <v>31.0</v>
      </c>
      <c r="L173" s="173">
        <v>0.0</v>
      </c>
      <c r="M173" s="171"/>
      <c r="N173" s="171"/>
      <c r="O173" s="172"/>
      <c r="P173" s="172"/>
      <c r="Q173" s="173"/>
      <c r="R173" s="778"/>
      <c r="S173" s="778"/>
      <c r="T173" s="778"/>
      <c r="U173" s="778"/>
      <c r="V173" s="778"/>
      <c r="W173" s="778"/>
      <c r="X173" s="778"/>
      <c r="Y173" s="778"/>
      <c r="Z173" s="778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  <c r="AM173" s="100"/>
      <c r="AN173" s="100"/>
      <c r="AO173" s="100"/>
      <c r="AP173" s="100"/>
      <c r="AQ173" s="100"/>
      <c r="AR173" s="100"/>
      <c r="AS173" s="100"/>
    </row>
    <row r="174">
      <c r="A174" s="790"/>
      <c r="B174" s="791" t="s">
        <v>72</v>
      </c>
      <c r="C174" s="170" t="s">
        <v>163</v>
      </c>
      <c r="D174" s="171"/>
      <c r="E174" s="172" t="s">
        <v>164</v>
      </c>
      <c r="F174" s="172">
        <v>31.0</v>
      </c>
      <c r="G174" s="173">
        <v>0.0</v>
      </c>
      <c r="H174" s="195" t="s">
        <v>165</v>
      </c>
      <c r="I174" s="171"/>
      <c r="J174" s="172" t="s">
        <v>166</v>
      </c>
      <c r="K174" s="172">
        <v>31.0</v>
      </c>
      <c r="L174" s="173">
        <v>0.0</v>
      </c>
      <c r="M174" s="171"/>
      <c r="N174" s="171"/>
      <c r="O174" s="172"/>
      <c r="P174" s="172"/>
      <c r="Q174" s="173"/>
      <c r="R174" s="778"/>
      <c r="S174" s="778"/>
      <c r="T174" s="778"/>
      <c r="U174" s="778"/>
      <c r="V174" s="778"/>
      <c r="W174" s="778"/>
      <c r="X174" s="778"/>
      <c r="Y174" s="778"/>
      <c r="Z174" s="778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0"/>
      <c r="AL174" s="100"/>
      <c r="AM174" s="100"/>
      <c r="AN174" s="100"/>
      <c r="AO174" s="100"/>
      <c r="AP174" s="100"/>
      <c r="AQ174" s="100"/>
      <c r="AR174" s="100"/>
      <c r="AS174" s="100"/>
    </row>
    <row r="175">
      <c r="A175" s="790"/>
      <c r="B175" s="791" t="s">
        <v>79</v>
      </c>
      <c r="C175" s="170" t="s">
        <v>167</v>
      </c>
      <c r="D175" s="171"/>
      <c r="E175" s="172" t="s">
        <v>168</v>
      </c>
      <c r="F175" s="172">
        <v>31.0</v>
      </c>
      <c r="G175" s="173">
        <v>0.0</v>
      </c>
      <c r="H175" s="195" t="s">
        <v>169</v>
      </c>
      <c r="I175" s="171" t="str">
        <f>IMAGE("https://play.pokemonshowdown.com/sprites/itemicons/flame-orb.png")</f>
        <v/>
      </c>
      <c r="J175" s="172" t="s">
        <v>170</v>
      </c>
      <c r="K175" s="172">
        <v>31.0</v>
      </c>
      <c r="L175" s="173">
        <v>0.0</v>
      </c>
      <c r="M175" s="171"/>
      <c r="N175" s="171"/>
      <c r="O175" s="172"/>
      <c r="P175" s="172"/>
      <c r="Q175" s="173"/>
      <c r="R175" s="778"/>
      <c r="S175" s="778"/>
      <c r="T175" s="778"/>
      <c r="U175" s="778"/>
      <c r="V175" s="778"/>
      <c r="W175" s="778"/>
      <c r="X175" s="778"/>
      <c r="Y175" s="778"/>
      <c r="Z175" s="778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0"/>
      <c r="AL175" s="100"/>
      <c r="AM175" s="100"/>
      <c r="AN175" s="100"/>
      <c r="AO175" s="100"/>
      <c r="AP175" s="100"/>
      <c r="AQ175" s="100"/>
      <c r="AR175" s="100"/>
      <c r="AS175" s="100"/>
    </row>
    <row r="176">
      <c r="A176" s="790"/>
      <c r="B176" s="792" t="s">
        <v>85</v>
      </c>
      <c r="C176" s="175" t="s">
        <v>171</v>
      </c>
      <c r="D176" s="176"/>
      <c r="E176" s="177" t="s">
        <v>172</v>
      </c>
      <c r="F176" s="177">
        <v>31.0</v>
      </c>
      <c r="G176" s="178">
        <v>0.0</v>
      </c>
      <c r="H176" s="176" t="s">
        <v>141</v>
      </c>
      <c r="I176" s="176"/>
      <c r="J176" s="177" t="s">
        <v>172</v>
      </c>
      <c r="K176" s="177">
        <v>31.0</v>
      </c>
      <c r="L176" s="178">
        <v>0.0</v>
      </c>
      <c r="M176" s="176"/>
      <c r="N176" s="176"/>
      <c r="O176" s="177"/>
      <c r="P176" s="177"/>
      <c r="Q176" s="178"/>
      <c r="R176" s="778"/>
      <c r="S176" s="778"/>
      <c r="T176" s="778"/>
      <c r="U176" s="778"/>
      <c r="V176" s="778"/>
      <c r="W176" s="778"/>
      <c r="X176" s="778"/>
      <c r="Y176" s="778"/>
      <c r="Z176" s="778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0"/>
      <c r="AL176" s="100"/>
      <c r="AM176" s="100"/>
      <c r="AN176" s="100"/>
      <c r="AO176" s="100"/>
      <c r="AP176" s="100"/>
      <c r="AQ176" s="100"/>
      <c r="AR176" s="100"/>
      <c r="AS176" s="100"/>
    </row>
    <row r="177">
      <c r="A177" s="100"/>
      <c r="B177" s="793"/>
      <c r="C177" s="175" t="s">
        <v>173</v>
      </c>
      <c r="D177" s="176"/>
      <c r="E177" s="177" t="s">
        <v>147</v>
      </c>
      <c r="F177" s="177">
        <v>31.0</v>
      </c>
      <c r="G177" s="178">
        <v>0.0</v>
      </c>
      <c r="H177" s="176" t="s">
        <v>144</v>
      </c>
      <c r="I177" s="176"/>
      <c r="J177" s="177" t="s">
        <v>174</v>
      </c>
      <c r="K177" s="177">
        <v>31.0</v>
      </c>
      <c r="L177" s="178">
        <v>0.0</v>
      </c>
      <c r="M177" s="176"/>
      <c r="N177" s="176"/>
      <c r="O177" s="177"/>
      <c r="P177" s="177"/>
      <c r="Q177" s="178"/>
      <c r="R177" s="778"/>
      <c r="S177" s="778"/>
      <c r="T177" s="778"/>
      <c r="U177" s="778"/>
      <c r="V177" s="778"/>
      <c r="W177" s="778"/>
      <c r="X177" s="778"/>
      <c r="Y177" s="778"/>
      <c r="Z177" s="778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  <c r="AK177" s="100"/>
      <c r="AL177" s="100"/>
      <c r="AM177" s="100"/>
      <c r="AN177" s="100"/>
      <c r="AO177" s="100"/>
      <c r="AP177" s="100"/>
      <c r="AQ177" s="100"/>
      <c r="AR177" s="100"/>
      <c r="AS177" s="100"/>
    </row>
    <row r="178">
      <c r="A178" s="100"/>
      <c r="B178" s="793"/>
      <c r="C178" s="175" t="s">
        <v>144</v>
      </c>
      <c r="D178" s="176"/>
      <c r="E178" s="177" t="s">
        <v>175</v>
      </c>
      <c r="F178" s="177">
        <v>31.0</v>
      </c>
      <c r="G178" s="178">
        <v>0.0</v>
      </c>
      <c r="H178" s="176" t="s">
        <v>86</v>
      </c>
      <c r="I178" s="176"/>
      <c r="J178" s="177" t="s">
        <v>176</v>
      </c>
      <c r="K178" s="177">
        <v>31.0</v>
      </c>
      <c r="L178" s="178">
        <v>0.0</v>
      </c>
      <c r="M178" s="176"/>
      <c r="N178" s="176"/>
      <c r="O178" s="177"/>
      <c r="P178" s="177"/>
      <c r="Q178" s="178"/>
      <c r="R178" s="778"/>
      <c r="S178" s="778"/>
      <c r="T178" s="778"/>
      <c r="U178" s="778"/>
      <c r="V178" s="778"/>
      <c r="W178" s="778"/>
      <c r="X178" s="778"/>
      <c r="Y178" s="778"/>
      <c r="Z178" s="778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0"/>
      <c r="AL178" s="100"/>
      <c r="AM178" s="100"/>
      <c r="AN178" s="100"/>
      <c r="AO178" s="100"/>
      <c r="AP178" s="100"/>
      <c r="AQ178" s="100"/>
      <c r="AR178" s="100"/>
      <c r="AS178" s="100"/>
    </row>
    <row r="179">
      <c r="A179" s="100"/>
      <c r="B179" s="794"/>
      <c r="C179" s="182" t="s">
        <v>177</v>
      </c>
      <c r="D179" s="183"/>
      <c r="E179" s="184"/>
      <c r="F179" s="185" t="s">
        <v>178</v>
      </c>
      <c r="G179" s="83"/>
      <c r="H179" s="198" t="s">
        <v>179</v>
      </c>
      <c r="I179" s="183"/>
      <c r="J179" s="184"/>
      <c r="K179" s="185" t="s">
        <v>180</v>
      </c>
      <c r="L179" s="83"/>
      <c r="M179" s="183"/>
      <c r="N179" s="183"/>
      <c r="O179" s="184"/>
      <c r="P179" s="185"/>
      <c r="Q179" s="83"/>
      <c r="R179" s="778"/>
      <c r="S179" s="778"/>
      <c r="T179" s="778"/>
      <c r="U179" s="778"/>
      <c r="V179" s="778"/>
      <c r="W179" s="778"/>
      <c r="X179" s="778"/>
      <c r="Y179" s="778"/>
      <c r="Z179" s="778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0"/>
      <c r="AL179" s="100"/>
      <c r="AM179" s="100"/>
      <c r="AN179" s="100"/>
      <c r="AO179" s="100"/>
      <c r="AP179" s="100"/>
      <c r="AQ179" s="100"/>
      <c r="AR179" s="100"/>
      <c r="AS179" s="100"/>
    </row>
    <row r="180">
      <c r="A180" s="698"/>
      <c r="B180" s="796" t="s">
        <v>988</v>
      </c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5"/>
      <c r="R180" s="778"/>
      <c r="S180" s="778"/>
      <c r="T180" s="778"/>
      <c r="U180" s="778"/>
      <c r="V180" s="778"/>
      <c r="W180" s="778"/>
      <c r="X180" s="778"/>
      <c r="Y180" s="778"/>
      <c r="Z180" s="778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0"/>
      <c r="AL180" s="100"/>
      <c r="AM180" s="100"/>
      <c r="AN180" s="100"/>
      <c r="AO180" s="100"/>
      <c r="AP180" s="100"/>
      <c r="AQ180" s="100"/>
      <c r="AR180" s="100"/>
      <c r="AS180" s="100"/>
    </row>
    <row r="181">
      <c r="A181" s="786"/>
      <c r="B181" s="778"/>
      <c r="C181" s="778"/>
      <c r="D181" s="778"/>
      <c r="E181" s="778"/>
      <c r="F181" s="778"/>
      <c r="G181" s="778"/>
      <c r="H181" s="778"/>
      <c r="I181" s="778"/>
      <c r="J181" s="778"/>
      <c r="K181" s="778"/>
      <c r="L181" s="778"/>
      <c r="M181" s="778"/>
      <c r="N181" s="778"/>
      <c r="O181" s="778"/>
      <c r="P181" s="778"/>
      <c r="Q181" s="778"/>
      <c r="R181" s="778"/>
      <c r="S181" s="778"/>
      <c r="T181" s="778"/>
      <c r="U181" s="778"/>
      <c r="V181" s="778"/>
      <c r="W181" s="778"/>
      <c r="X181" s="778"/>
      <c r="Y181" s="778"/>
      <c r="Z181" s="778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  <c r="AM181" s="100"/>
      <c r="AN181" s="100"/>
      <c r="AO181" s="100"/>
      <c r="AP181" s="100"/>
      <c r="AQ181" s="100"/>
      <c r="AR181" s="100"/>
      <c r="AS181" s="100"/>
    </row>
    <row r="182">
      <c r="A182" s="786"/>
      <c r="B182" s="778"/>
      <c r="C182" s="778"/>
      <c r="D182" s="778"/>
      <c r="E182" s="778"/>
      <c r="F182" s="778"/>
      <c r="G182" s="778"/>
      <c r="H182" s="778"/>
      <c r="I182" s="778"/>
      <c r="J182" s="778"/>
      <c r="K182" s="778"/>
      <c r="L182" s="778"/>
      <c r="M182" s="778"/>
      <c r="N182" s="778"/>
      <c r="O182" s="778"/>
      <c r="P182" s="778"/>
      <c r="Q182" s="778"/>
      <c r="R182" s="778"/>
      <c r="S182" s="778"/>
      <c r="T182" s="778"/>
      <c r="U182" s="778"/>
      <c r="V182" s="778"/>
      <c r="W182" s="778"/>
      <c r="X182" s="778"/>
      <c r="Y182" s="778"/>
      <c r="Z182" s="778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  <c r="AL182" s="100"/>
      <c r="AM182" s="100"/>
      <c r="AN182" s="100"/>
      <c r="AO182" s="100"/>
      <c r="AP182" s="100"/>
      <c r="AQ182" s="100"/>
      <c r="AR182" s="100"/>
      <c r="AS182" s="100"/>
    </row>
    <row r="183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0"/>
      <c r="AL183" s="100"/>
      <c r="AM183" s="100"/>
      <c r="AN183" s="100"/>
      <c r="AO183" s="100"/>
      <c r="AP183" s="100"/>
      <c r="AQ183" s="100"/>
      <c r="AR183" s="100"/>
      <c r="AS183" s="100"/>
    </row>
    <row r="184">
      <c r="A184" s="786"/>
      <c r="B184" s="778"/>
      <c r="C184" s="778"/>
      <c r="D184" s="778"/>
      <c r="E184" s="778"/>
      <c r="F184" s="778"/>
      <c r="G184" s="778"/>
      <c r="H184" s="778"/>
      <c r="I184" s="778"/>
      <c r="J184" s="778"/>
      <c r="K184" s="778"/>
      <c r="L184" s="778"/>
      <c r="M184" s="778"/>
      <c r="N184" s="778"/>
      <c r="O184" s="778"/>
      <c r="P184" s="778"/>
      <c r="Q184" s="778"/>
      <c r="R184" s="778"/>
      <c r="S184" s="778"/>
      <c r="T184" s="778"/>
      <c r="U184" s="778"/>
      <c r="V184" s="778"/>
      <c r="W184" s="778"/>
      <c r="X184" s="778"/>
      <c r="Y184" s="778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0"/>
      <c r="AL184" s="100"/>
      <c r="AM184" s="100"/>
      <c r="AN184" s="100"/>
      <c r="AO184" s="100"/>
      <c r="AP184" s="100"/>
      <c r="AQ184" s="100"/>
      <c r="AR184" s="100"/>
      <c r="AS184" s="100"/>
    </row>
    <row r="185">
      <c r="A185" s="786"/>
      <c r="B185" s="778"/>
      <c r="C185" s="778"/>
      <c r="D185" s="778"/>
      <c r="E185" s="778"/>
      <c r="F185" s="778"/>
      <c r="G185" s="778"/>
      <c r="H185" s="778"/>
      <c r="I185" s="778"/>
      <c r="J185" s="778"/>
      <c r="K185" s="778"/>
      <c r="L185" s="778"/>
      <c r="M185" s="778"/>
      <c r="N185" s="778"/>
      <c r="O185" s="778"/>
      <c r="P185" s="778"/>
      <c r="Q185" s="778"/>
      <c r="R185" s="778"/>
      <c r="S185" s="778"/>
      <c r="T185" s="778"/>
      <c r="U185" s="778"/>
      <c r="V185" s="778"/>
      <c r="W185" s="778"/>
      <c r="X185" s="778"/>
      <c r="Y185" s="778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  <c r="AL185" s="100"/>
      <c r="AM185" s="100"/>
      <c r="AN185" s="100"/>
      <c r="AO185" s="100"/>
      <c r="AP185" s="100"/>
      <c r="AQ185" s="100"/>
      <c r="AR185" s="100"/>
      <c r="AS185" s="100"/>
    </row>
    <row r="186">
      <c r="A186" s="786"/>
      <c r="B186" s="778"/>
      <c r="C186" s="778"/>
      <c r="D186" s="778"/>
      <c r="E186" s="778"/>
      <c r="F186" s="778"/>
      <c r="G186" s="778"/>
      <c r="H186" s="778"/>
      <c r="I186" s="778"/>
      <c r="J186" s="778"/>
      <c r="K186" s="778"/>
      <c r="L186" s="778"/>
      <c r="M186" s="778"/>
      <c r="N186" s="778"/>
      <c r="O186" s="778"/>
      <c r="P186" s="778"/>
      <c r="Q186" s="778"/>
      <c r="R186" s="778"/>
      <c r="S186" s="778"/>
      <c r="T186" s="778"/>
      <c r="U186" s="778"/>
      <c r="V186" s="778"/>
      <c r="W186" s="778"/>
      <c r="X186" s="778"/>
      <c r="Y186" s="778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0"/>
      <c r="AL186" s="100"/>
      <c r="AM186" s="100"/>
      <c r="AN186" s="100"/>
      <c r="AO186" s="100"/>
      <c r="AP186" s="100"/>
      <c r="AQ186" s="100"/>
      <c r="AR186" s="100"/>
      <c r="AS186" s="100"/>
    </row>
    <row r="187">
      <c r="A187" s="786"/>
      <c r="B187" s="778"/>
      <c r="C187" s="778"/>
      <c r="D187" s="778"/>
      <c r="E187" s="778"/>
      <c r="F187" s="778"/>
      <c r="G187" s="778"/>
      <c r="H187" s="778"/>
      <c r="I187" s="778"/>
      <c r="J187" s="778"/>
      <c r="K187" s="778"/>
      <c r="L187" s="778"/>
      <c r="M187" s="778"/>
      <c r="N187" s="778"/>
      <c r="O187" s="778"/>
      <c r="P187" s="778"/>
      <c r="Q187" s="778"/>
      <c r="R187" s="778"/>
      <c r="S187" s="778"/>
      <c r="T187" s="778"/>
      <c r="U187" s="778"/>
      <c r="V187" s="778"/>
      <c r="W187" s="778"/>
      <c r="X187" s="778"/>
      <c r="Y187" s="778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  <c r="AL187" s="100"/>
      <c r="AM187" s="100"/>
      <c r="AN187" s="100"/>
      <c r="AO187" s="100"/>
      <c r="AP187" s="100"/>
      <c r="AQ187" s="100"/>
      <c r="AR187" s="100"/>
      <c r="AS187" s="100"/>
    </row>
    <row r="188">
      <c r="A188" s="786"/>
      <c r="B188" s="778"/>
      <c r="C188" s="778"/>
      <c r="D188" s="778"/>
      <c r="E188" s="778"/>
      <c r="F188" s="778"/>
      <c r="G188" s="778"/>
      <c r="H188" s="778"/>
      <c r="I188" s="778"/>
      <c r="J188" s="778"/>
      <c r="K188" s="778"/>
      <c r="L188" s="778"/>
      <c r="M188" s="778"/>
      <c r="N188" s="778"/>
      <c r="O188" s="778"/>
      <c r="P188" s="778"/>
      <c r="Q188" s="778"/>
      <c r="R188" s="778"/>
      <c r="S188" s="778"/>
      <c r="T188" s="778"/>
      <c r="U188" s="778"/>
      <c r="V188" s="778"/>
      <c r="W188" s="778"/>
      <c r="X188" s="778"/>
      <c r="Y188" s="778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  <c r="AM188" s="100"/>
      <c r="AN188" s="100"/>
      <c r="AO188" s="100"/>
      <c r="AP188" s="100"/>
      <c r="AQ188" s="100"/>
      <c r="AR188" s="100"/>
      <c r="AS188" s="100"/>
    </row>
    <row r="189">
      <c r="A189" s="786"/>
      <c r="B189" s="778"/>
      <c r="C189" s="778"/>
      <c r="D189" s="778"/>
      <c r="E189" s="778"/>
      <c r="F189" s="778"/>
      <c r="G189" s="778"/>
      <c r="H189" s="778"/>
      <c r="I189" s="778"/>
      <c r="J189" s="778"/>
      <c r="K189" s="778"/>
      <c r="L189" s="778"/>
      <c r="M189" s="778"/>
      <c r="N189" s="778"/>
      <c r="O189" s="778"/>
      <c r="P189" s="778"/>
      <c r="Q189" s="778"/>
      <c r="R189" s="778"/>
      <c r="S189" s="778"/>
      <c r="T189" s="778"/>
      <c r="U189" s="778"/>
      <c r="V189" s="778"/>
      <c r="W189" s="778"/>
      <c r="X189" s="778"/>
      <c r="Y189" s="778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  <c r="AM189" s="100"/>
      <c r="AN189" s="100"/>
      <c r="AO189" s="100"/>
      <c r="AP189" s="100"/>
      <c r="AQ189" s="100"/>
      <c r="AR189" s="100"/>
      <c r="AS189" s="100"/>
    </row>
    <row r="190">
      <c r="A190" s="786"/>
      <c r="B190" s="778"/>
      <c r="C190" s="778"/>
      <c r="D190" s="778"/>
      <c r="E190" s="778"/>
      <c r="F190" s="778"/>
      <c r="G190" s="778"/>
      <c r="H190" s="778"/>
      <c r="I190" s="778"/>
      <c r="J190" s="778"/>
      <c r="K190" s="778"/>
      <c r="L190" s="778"/>
      <c r="M190" s="778"/>
      <c r="N190" s="778"/>
      <c r="O190" s="778"/>
      <c r="P190" s="778"/>
      <c r="Q190" s="778"/>
      <c r="R190" s="778"/>
      <c r="S190" s="778"/>
      <c r="T190" s="778"/>
      <c r="U190" s="778"/>
      <c r="V190" s="778"/>
      <c r="W190" s="778"/>
      <c r="X190" s="778"/>
      <c r="Y190" s="778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  <c r="AL190" s="100"/>
      <c r="AM190" s="100"/>
      <c r="AN190" s="100"/>
      <c r="AO190" s="100"/>
      <c r="AP190" s="100"/>
      <c r="AQ190" s="100"/>
      <c r="AR190" s="100"/>
      <c r="AS190" s="100"/>
    </row>
    <row r="191">
      <c r="A191" s="786"/>
      <c r="B191" s="778"/>
      <c r="C191" s="778"/>
      <c r="D191" s="778"/>
      <c r="E191" s="778"/>
      <c r="F191" s="778"/>
      <c r="G191" s="778"/>
      <c r="H191" s="778"/>
      <c r="I191" s="778"/>
      <c r="J191" s="778"/>
      <c r="K191" s="778"/>
      <c r="L191" s="778"/>
      <c r="M191" s="778"/>
      <c r="N191" s="778"/>
      <c r="O191" s="778"/>
      <c r="P191" s="778"/>
      <c r="Q191" s="778"/>
      <c r="R191" s="778"/>
      <c r="S191" s="778"/>
      <c r="T191" s="778"/>
      <c r="U191" s="778"/>
      <c r="V191" s="778"/>
      <c r="W191" s="778"/>
      <c r="X191" s="778"/>
      <c r="Y191" s="778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  <c r="AL191" s="100"/>
      <c r="AM191" s="100"/>
      <c r="AN191" s="100"/>
      <c r="AO191" s="100"/>
      <c r="AP191" s="100"/>
      <c r="AQ191" s="100"/>
      <c r="AR191" s="100"/>
      <c r="AS191" s="100"/>
    </row>
    <row r="192">
      <c r="A192" s="786"/>
      <c r="B192" s="778"/>
      <c r="C192" s="778"/>
      <c r="D192" s="778"/>
      <c r="E192" s="778"/>
      <c r="F192" s="778"/>
      <c r="G192" s="778"/>
      <c r="H192" s="778"/>
      <c r="I192" s="778"/>
      <c r="J192" s="778"/>
      <c r="K192" s="778"/>
      <c r="L192" s="778"/>
      <c r="M192" s="778"/>
      <c r="N192" s="778"/>
      <c r="O192" s="778"/>
      <c r="P192" s="778"/>
      <c r="Q192" s="778"/>
      <c r="R192" s="778"/>
      <c r="S192" s="778"/>
      <c r="T192" s="778"/>
      <c r="U192" s="778"/>
      <c r="V192" s="778"/>
      <c r="W192" s="778"/>
      <c r="X192" s="778"/>
      <c r="Y192" s="778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0"/>
      <c r="AL192" s="100"/>
      <c r="AM192" s="100"/>
      <c r="AN192" s="100"/>
      <c r="AO192" s="100"/>
      <c r="AP192" s="100"/>
      <c r="AQ192" s="100"/>
      <c r="AR192" s="100"/>
      <c r="AS192" s="100"/>
    </row>
    <row r="193">
      <c r="A193" s="786"/>
      <c r="B193" s="778"/>
      <c r="C193" s="778"/>
      <c r="D193" s="778"/>
      <c r="E193" s="778"/>
      <c r="F193" s="778"/>
      <c r="G193" s="778"/>
      <c r="H193" s="778"/>
      <c r="I193" s="778"/>
      <c r="J193" s="778"/>
      <c r="K193" s="778"/>
      <c r="L193" s="778"/>
      <c r="M193" s="778"/>
      <c r="N193" s="778"/>
      <c r="O193" s="778"/>
      <c r="P193" s="778"/>
      <c r="Q193" s="778"/>
      <c r="R193" s="778"/>
      <c r="S193" s="778"/>
      <c r="T193" s="778"/>
      <c r="U193" s="778"/>
      <c r="V193" s="778"/>
      <c r="W193" s="778"/>
      <c r="X193" s="778"/>
      <c r="Y193" s="778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  <c r="AM193" s="100"/>
      <c r="AN193" s="100"/>
      <c r="AO193" s="100"/>
      <c r="AP193" s="100"/>
      <c r="AQ193" s="100"/>
      <c r="AR193" s="100"/>
      <c r="AS193" s="100"/>
    </row>
    <row r="194">
      <c r="A194" s="786"/>
      <c r="B194" s="778"/>
      <c r="C194" s="778"/>
      <c r="D194" s="778"/>
      <c r="E194" s="778"/>
      <c r="F194" s="778"/>
      <c r="G194" s="778"/>
      <c r="H194" s="778"/>
      <c r="I194" s="778"/>
      <c r="J194" s="778"/>
      <c r="K194" s="778"/>
      <c r="L194" s="778"/>
      <c r="M194" s="778"/>
      <c r="N194" s="778"/>
      <c r="O194" s="778"/>
      <c r="P194" s="778"/>
      <c r="Q194" s="778"/>
      <c r="R194" s="778"/>
      <c r="S194" s="778"/>
      <c r="T194" s="778"/>
      <c r="U194" s="778"/>
      <c r="V194" s="778"/>
      <c r="W194" s="778"/>
      <c r="X194" s="778"/>
      <c r="Y194" s="778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0"/>
      <c r="AL194" s="100"/>
      <c r="AM194" s="100"/>
      <c r="AN194" s="100"/>
      <c r="AO194" s="100"/>
      <c r="AP194" s="100"/>
      <c r="AQ194" s="100"/>
      <c r="AR194" s="100"/>
      <c r="AS194" s="100"/>
    </row>
    <row r="195">
      <c r="A195" s="786"/>
      <c r="B195" s="778"/>
      <c r="C195" s="778"/>
      <c r="D195" s="778"/>
      <c r="E195" s="778"/>
      <c r="F195" s="778"/>
      <c r="G195" s="778"/>
      <c r="H195" s="778"/>
      <c r="I195" s="778"/>
      <c r="J195" s="778"/>
      <c r="K195" s="778"/>
      <c r="L195" s="778"/>
      <c r="M195" s="778"/>
      <c r="N195" s="778"/>
      <c r="O195" s="778"/>
      <c r="P195" s="778"/>
      <c r="Q195" s="778"/>
      <c r="R195" s="778"/>
      <c r="S195" s="778"/>
      <c r="T195" s="778"/>
      <c r="U195" s="778"/>
      <c r="V195" s="778"/>
      <c r="W195" s="778"/>
      <c r="X195" s="778"/>
      <c r="Y195" s="778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  <c r="AK195" s="100"/>
      <c r="AL195" s="100"/>
      <c r="AM195" s="100"/>
      <c r="AN195" s="100"/>
      <c r="AO195" s="100"/>
      <c r="AP195" s="100"/>
      <c r="AQ195" s="100"/>
      <c r="AR195" s="100"/>
      <c r="AS195" s="100"/>
    </row>
    <row r="196">
      <c r="A196" s="786"/>
      <c r="B196" s="778"/>
      <c r="C196" s="778"/>
      <c r="D196" s="778"/>
      <c r="E196" s="778"/>
      <c r="F196" s="778"/>
      <c r="G196" s="778"/>
      <c r="H196" s="778"/>
      <c r="I196" s="778"/>
      <c r="J196" s="778"/>
      <c r="K196" s="778"/>
      <c r="L196" s="778"/>
      <c r="M196" s="778"/>
      <c r="N196" s="778"/>
      <c r="O196" s="778"/>
      <c r="P196" s="778"/>
      <c r="Q196" s="778"/>
      <c r="R196" s="778"/>
      <c r="S196" s="778"/>
      <c r="T196" s="778"/>
      <c r="U196" s="778"/>
      <c r="V196" s="778"/>
      <c r="W196" s="778"/>
      <c r="X196" s="778"/>
      <c r="Y196" s="778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  <c r="AK196" s="100"/>
      <c r="AL196" s="100"/>
      <c r="AM196" s="100"/>
      <c r="AN196" s="100"/>
      <c r="AO196" s="100"/>
      <c r="AP196" s="100"/>
      <c r="AQ196" s="100"/>
      <c r="AR196" s="100"/>
      <c r="AS196" s="100"/>
    </row>
    <row r="197">
      <c r="A197" s="786"/>
      <c r="B197" s="778"/>
      <c r="C197" s="778"/>
      <c r="D197" s="778"/>
      <c r="E197" s="778"/>
      <c r="F197" s="778"/>
      <c r="G197" s="778"/>
      <c r="H197" s="778"/>
      <c r="I197" s="778"/>
      <c r="J197" s="778"/>
      <c r="K197" s="778"/>
      <c r="L197" s="778"/>
      <c r="M197" s="778"/>
      <c r="N197" s="778"/>
      <c r="O197" s="778"/>
      <c r="P197" s="778"/>
      <c r="Q197" s="778"/>
      <c r="R197" s="778"/>
      <c r="S197" s="778"/>
      <c r="T197" s="778"/>
      <c r="U197" s="778"/>
      <c r="V197" s="778"/>
      <c r="W197" s="778"/>
      <c r="X197" s="778"/>
      <c r="Y197" s="778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  <c r="AL197" s="100"/>
      <c r="AM197" s="100"/>
      <c r="AN197" s="100"/>
      <c r="AO197" s="100"/>
      <c r="AP197" s="100"/>
      <c r="AQ197" s="100"/>
      <c r="AR197" s="100"/>
      <c r="AS197" s="100"/>
    </row>
    <row r="198">
      <c r="A198" s="786"/>
      <c r="B198" s="778"/>
      <c r="C198" s="778"/>
      <c r="D198" s="778"/>
      <c r="E198" s="778"/>
      <c r="F198" s="778"/>
      <c r="G198" s="778"/>
      <c r="H198" s="778"/>
      <c r="I198" s="778"/>
      <c r="J198" s="778"/>
      <c r="K198" s="778"/>
      <c r="L198" s="778"/>
      <c r="M198" s="778"/>
      <c r="N198" s="778"/>
      <c r="O198" s="778"/>
      <c r="P198" s="778"/>
      <c r="Q198" s="778"/>
      <c r="R198" s="778"/>
      <c r="S198" s="778"/>
      <c r="T198" s="778"/>
      <c r="U198" s="778"/>
      <c r="V198" s="778"/>
      <c r="W198" s="778"/>
      <c r="X198" s="778"/>
      <c r="Y198" s="778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  <c r="AK198" s="100"/>
      <c r="AL198" s="100"/>
      <c r="AM198" s="100"/>
      <c r="AN198" s="100"/>
      <c r="AO198" s="100"/>
      <c r="AP198" s="100"/>
      <c r="AQ198" s="100"/>
      <c r="AR198" s="100"/>
      <c r="AS198" s="100"/>
    </row>
    <row r="199">
      <c r="A199" s="786"/>
      <c r="B199" s="778"/>
      <c r="C199" s="778"/>
      <c r="D199" s="778"/>
      <c r="E199" s="778"/>
      <c r="F199" s="778"/>
      <c r="G199" s="778"/>
      <c r="H199" s="778"/>
      <c r="I199" s="778"/>
      <c r="J199" s="778"/>
      <c r="K199" s="778"/>
      <c r="L199" s="778"/>
      <c r="M199" s="778"/>
      <c r="N199" s="778"/>
      <c r="O199" s="778"/>
      <c r="P199" s="778"/>
      <c r="Q199" s="778"/>
      <c r="R199" s="778"/>
      <c r="S199" s="778"/>
      <c r="T199" s="778"/>
      <c r="U199" s="778"/>
      <c r="V199" s="778"/>
      <c r="W199" s="778"/>
      <c r="X199" s="778"/>
      <c r="Y199" s="778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0"/>
      <c r="AL199" s="100"/>
      <c r="AM199" s="100"/>
      <c r="AN199" s="100"/>
      <c r="AO199" s="100"/>
      <c r="AP199" s="100"/>
      <c r="AQ199" s="100"/>
      <c r="AR199" s="100"/>
      <c r="AS199" s="100"/>
    </row>
    <row r="200">
      <c r="A200" s="786"/>
      <c r="B200" s="778"/>
      <c r="C200" s="778"/>
      <c r="D200" s="778"/>
      <c r="E200" s="778"/>
      <c r="F200" s="778"/>
      <c r="G200" s="778"/>
      <c r="H200" s="778"/>
      <c r="I200" s="778"/>
      <c r="J200" s="778"/>
      <c r="K200" s="778"/>
      <c r="L200" s="778"/>
      <c r="M200" s="778"/>
      <c r="N200" s="778"/>
      <c r="O200" s="778"/>
      <c r="P200" s="778"/>
      <c r="Q200" s="778"/>
      <c r="R200" s="778"/>
      <c r="S200" s="778"/>
      <c r="T200" s="778"/>
      <c r="U200" s="778"/>
      <c r="V200" s="778"/>
      <c r="W200" s="778"/>
      <c r="X200" s="778"/>
      <c r="Y200" s="778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0"/>
      <c r="AL200" s="100"/>
      <c r="AM200" s="100"/>
      <c r="AN200" s="100"/>
      <c r="AO200" s="100"/>
      <c r="AP200" s="100"/>
      <c r="AQ200" s="100"/>
      <c r="AR200" s="100"/>
      <c r="AS200" s="100"/>
    </row>
    <row r="20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0"/>
      <c r="AL201" s="100"/>
      <c r="AM201" s="100"/>
      <c r="AN201" s="100"/>
      <c r="AO201" s="100"/>
      <c r="AP201" s="100"/>
      <c r="AQ201" s="100"/>
      <c r="AR201" s="100"/>
      <c r="AS201" s="100"/>
    </row>
    <row r="202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  <c r="AL202" s="100"/>
      <c r="AM202" s="100"/>
      <c r="AN202" s="100"/>
      <c r="AO202" s="100"/>
      <c r="AP202" s="100"/>
      <c r="AQ202" s="100"/>
      <c r="AR202" s="100"/>
      <c r="AS202" s="100"/>
    </row>
    <row r="203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100"/>
      <c r="AL203" s="100"/>
      <c r="AM203" s="100"/>
      <c r="AN203" s="100"/>
      <c r="AO203" s="100"/>
      <c r="AP203" s="100"/>
      <c r="AQ203" s="100"/>
      <c r="AR203" s="100"/>
      <c r="AS203" s="100"/>
    </row>
    <row r="204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0"/>
      <c r="AL204" s="100"/>
      <c r="AM204" s="100"/>
      <c r="AN204" s="100"/>
      <c r="AO204" s="100"/>
      <c r="AP204" s="100"/>
      <c r="AQ204" s="100"/>
      <c r="AR204" s="100"/>
      <c r="AS204" s="100"/>
    </row>
    <row r="205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  <c r="AJ205" s="100"/>
      <c r="AK205" s="100"/>
      <c r="AL205" s="100"/>
      <c r="AM205" s="100"/>
      <c r="AN205" s="100"/>
      <c r="AO205" s="100"/>
      <c r="AP205" s="100"/>
      <c r="AQ205" s="100"/>
      <c r="AR205" s="100"/>
      <c r="AS205" s="100"/>
    </row>
    <row r="206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  <c r="AI206" s="100"/>
      <c r="AJ206" s="100"/>
      <c r="AK206" s="100"/>
      <c r="AL206" s="100"/>
      <c r="AM206" s="100"/>
      <c r="AN206" s="100"/>
      <c r="AO206" s="100"/>
      <c r="AP206" s="100"/>
      <c r="AQ206" s="100"/>
      <c r="AR206" s="100"/>
      <c r="AS206" s="100"/>
    </row>
    <row r="207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00"/>
      <c r="AJ207" s="100"/>
      <c r="AK207" s="100"/>
      <c r="AL207" s="100"/>
      <c r="AM207" s="100"/>
      <c r="AN207" s="100"/>
      <c r="AO207" s="100"/>
      <c r="AP207" s="100"/>
      <c r="AQ207" s="100"/>
      <c r="AR207" s="100"/>
      <c r="AS207" s="100"/>
    </row>
    <row r="208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  <c r="AJ208" s="100"/>
      <c r="AK208" s="100"/>
      <c r="AL208" s="100"/>
      <c r="AM208" s="100"/>
      <c r="AN208" s="100"/>
      <c r="AO208" s="100"/>
      <c r="AP208" s="100"/>
      <c r="AQ208" s="100"/>
      <c r="AR208" s="100"/>
      <c r="AS208" s="100"/>
    </row>
    <row r="209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0"/>
      <c r="AL209" s="100"/>
      <c r="AM209" s="100"/>
      <c r="AN209" s="100"/>
      <c r="AO209" s="100"/>
      <c r="AP209" s="100"/>
      <c r="AQ209" s="100"/>
      <c r="AR209" s="100"/>
      <c r="AS209" s="100"/>
    </row>
    <row r="210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  <c r="AL210" s="100"/>
      <c r="AM210" s="100"/>
      <c r="AN210" s="100"/>
      <c r="AO210" s="100"/>
      <c r="AP210" s="100"/>
      <c r="AQ210" s="100"/>
      <c r="AR210" s="100"/>
      <c r="AS210" s="100"/>
    </row>
    <row r="21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0"/>
      <c r="AL211" s="100"/>
      <c r="AM211" s="100"/>
      <c r="AN211" s="100"/>
      <c r="AO211" s="100"/>
      <c r="AP211" s="100"/>
      <c r="AQ211" s="100"/>
      <c r="AR211" s="100"/>
      <c r="AS211" s="100"/>
    </row>
    <row r="212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0"/>
      <c r="AL212" s="100"/>
      <c r="AM212" s="100"/>
      <c r="AN212" s="100"/>
      <c r="AO212" s="100"/>
      <c r="AP212" s="100"/>
      <c r="AQ212" s="100"/>
      <c r="AR212" s="100"/>
      <c r="AS212" s="100"/>
    </row>
    <row r="213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00"/>
      <c r="AM213" s="100"/>
      <c r="AN213" s="100"/>
      <c r="AO213" s="100"/>
      <c r="AP213" s="100"/>
      <c r="AQ213" s="100"/>
      <c r="AR213" s="100"/>
      <c r="AS213" s="100"/>
    </row>
    <row r="214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0"/>
      <c r="AM214" s="100"/>
      <c r="AN214" s="100"/>
      <c r="AO214" s="100"/>
      <c r="AP214" s="100"/>
      <c r="AQ214" s="100"/>
      <c r="AR214" s="100"/>
      <c r="AS214" s="100"/>
    </row>
    <row r="215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0"/>
      <c r="AL215" s="100"/>
      <c r="AM215" s="100"/>
      <c r="AN215" s="100"/>
      <c r="AO215" s="100"/>
      <c r="AP215" s="100"/>
      <c r="AQ215" s="100"/>
      <c r="AR215" s="100"/>
      <c r="AS215" s="100"/>
    </row>
    <row r="216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  <c r="AM216" s="100"/>
      <c r="AN216" s="100"/>
      <c r="AO216" s="100"/>
      <c r="AP216" s="100"/>
      <c r="AQ216" s="100"/>
      <c r="AR216" s="100"/>
      <c r="AS216" s="100"/>
    </row>
    <row r="217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  <c r="AL217" s="100"/>
      <c r="AM217" s="100"/>
      <c r="AN217" s="100"/>
      <c r="AO217" s="100"/>
      <c r="AP217" s="100"/>
      <c r="AQ217" s="100"/>
      <c r="AR217" s="100"/>
      <c r="AS217" s="100"/>
    </row>
    <row r="218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  <c r="AJ218" s="100"/>
      <c r="AK218" s="100"/>
      <c r="AL218" s="100"/>
      <c r="AM218" s="100"/>
      <c r="AN218" s="100"/>
      <c r="AO218" s="100"/>
      <c r="AP218" s="100"/>
      <c r="AQ218" s="100"/>
      <c r="AR218" s="100"/>
      <c r="AS218" s="100"/>
    </row>
    <row r="219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00"/>
      <c r="AI219" s="100"/>
      <c r="AJ219" s="100"/>
      <c r="AK219" s="100"/>
      <c r="AL219" s="100"/>
      <c r="AM219" s="100"/>
      <c r="AN219" s="100"/>
      <c r="AO219" s="100"/>
      <c r="AP219" s="100"/>
      <c r="AQ219" s="100"/>
      <c r="AR219" s="100"/>
      <c r="AS219" s="100"/>
    </row>
    <row r="220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00"/>
      <c r="AJ220" s="100"/>
      <c r="AK220" s="100"/>
      <c r="AL220" s="100"/>
      <c r="AM220" s="100"/>
      <c r="AN220" s="100"/>
      <c r="AO220" s="100"/>
      <c r="AP220" s="100"/>
      <c r="AQ220" s="100"/>
      <c r="AR220" s="100"/>
      <c r="AS220" s="100"/>
    </row>
    <row r="22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0"/>
      <c r="AL221" s="100"/>
      <c r="AM221" s="100"/>
      <c r="AN221" s="100"/>
      <c r="AO221" s="100"/>
      <c r="AP221" s="100"/>
      <c r="AQ221" s="100"/>
      <c r="AR221" s="100"/>
      <c r="AS221" s="100"/>
    </row>
    <row r="222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  <c r="AJ222" s="100"/>
      <c r="AK222" s="100"/>
      <c r="AL222" s="100"/>
      <c r="AM222" s="100"/>
      <c r="AN222" s="100"/>
      <c r="AO222" s="100"/>
      <c r="AP222" s="100"/>
      <c r="AQ222" s="100"/>
      <c r="AR222" s="100"/>
      <c r="AS222" s="100"/>
    </row>
    <row r="223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  <c r="AJ223" s="100"/>
      <c r="AK223" s="100"/>
      <c r="AL223" s="100"/>
      <c r="AM223" s="100"/>
      <c r="AN223" s="100"/>
      <c r="AO223" s="100"/>
      <c r="AP223" s="100"/>
      <c r="AQ223" s="100"/>
      <c r="AR223" s="100"/>
      <c r="AS223" s="100"/>
    </row>
    <row r="224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00"/>
      <c r="AJ224" s="100"/>
      <c r="AK224" s="100"/>
      <c r="AL224" s="100"/>
      <c r="AM224" s="100"/>
      <c r="AN224" s="100"/>
      <c r="AO224" s="100"/>
      <c r="AP224" s="100"/>
      <c r="AQ224" s="100"/>
      <c r="AR224" s="100"/>
      <c r="AS224" s="100"/>
    </row>
    <row r="225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  <c r="AJ225" s="100"/>
      <c r="AK225" s="100"/>
      <c r="AL225" s="100"/>
      <c r="AM225" s="100"/>
      <c r="AN225" s="100"/>
      <c r="AO225" s="100"/>
      <c r="AP225" s="100"/>
      <c r="AQ225" s="100"/>
      <c r="AR225" s="100"/>
      <c r="AS225" s="100"/>
    </row>
    <row r="226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00"/>
      <c r="AJ226" s="100"/>
      <c r="AK226" s="100"/>
      <c r="AL226" s="100"/>
      <c r="AM226" s="100"/>
      <c r="AN226" s="100"/>
      <c r="AO226" s="100"/>
      <c r="AP226" s="100"/>
      <c r="AQ226" s="100"/>
      <c r="AR226" s="100"/>
      <c r="AS226" s="100"/>
    </row>
    <row r="227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00"/>
      <c r="AI227" s="100"/>
      <c r="AJ227" s="100"/>
      <c r="AK227" s="100"/>
      <c r="AL227" s="100"/>
      <c r="AM227" s="100"/>
      <c r="AN227" s="100"/>
      <c r="AO227" s="100"/>
      <c r="AP227" s="100"/>
      <c r="AQ227" s="100"/>
      <c r="AR227" s="100"/>
      <c r="AS227" s="100"/>
    </row>
    <row r="228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  <c r="AM228" s="100"/>
      <c r="AN228" s="100"/>
      <c r="AO228" s="100"/>
      <c r="AP228" s="100"/>
      <c r="AQ228" s="100"/>
      <c r="AR228" s="100"/>
      <c r="AS228" s="100"/>
    </row>
    <row r="229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00"/>
      <c r="AJ229" s="100"/>
      <c r="AK229" s="100"/>
      <c r="AL229" s="100"/>
      <c r="AM229" s="100"/>
      <c r="AN229" s="100"/>
      <c r="AO229" s="100"/>
      <c r="AP229" s="100"/>
      <c r="AQ229" s="100"/>
      <c r="AR229" s="100"/>
      <c r="AS229" s="100"/>
    </row>
    <row r="230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  <c r="AH230" s="100"/>
      <c r="AI230" s="100"/>
      <c r="AJ230" s="100"/>
      <c r="AK230" s="100"/>
      <c r="AL230" s="100"/>
      <c r="AM230" s="100"/>
      <c r="AN230" s="100"/>
      <c r="AO230" s="100"/>
      <c r="AP230" s="100"/>
      <c r="AQ230" s="100"/>
      <c r="AR230" s="100"/>
      <c r="AS230" s="100"/>
    </row>
    <row r="23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  <c r="AH231" s="100"/>
      <c r="AI231" s="100"/>
      <c r="AJ231" s="100"/>
      <c r="AK231" s="100"/>
      <c r="AL231" s="100"/>
      <c r="AM231" s="100"/>
      <c r="AN231" s="100"/>
      <c r="AO231" s="100"/>
      <c r="AP231" s="100"/>
      <c r="AQ231" s="100"/>
      <c r="AR231" s="100"/>
      <c r="AS231" s="100"/>
    </row>
    <row r="232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00"/>
      <c r="AI232" s="100"/>
      <c r="AJ232" s="100"/>
      <c r="AK232" s="100"/>
      <c r="AL232" s="100"/>
      <c r="AM232" s="100"/>
      <c r="AN232" s="100"/>
      <c r="AO232" s="100"/>
      <c r="AP232" s="100"/>
      <c r="AQ232" s="100"/>
      <c r="AR232" s="100"/>
      <c r="AS232" s="100"/>
    </row>
    <row r="233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00"/>
      <c r="AI233" s="100"/>
      <c r="AJ233" s="100"/>
      <c r="AK233" s="100"/>
      <c r="AL233" s="100"/>
      <c r="AM233" s="100"/>
      <c r="AN233" s="100"/>
      <c r="AO233" s="100"/>
      <c r="AP233" s="100"/>
      <c r="AQ233" s="100"/>
      <c r="AR233" s="100"/>
      <c r="AS233" s="100"/>
    </row>
    <row r="234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00"/>
      <c r="AI234" s="100"/>
      <c r="AJ234" s="100"/>
      <c r="AK234" s="100"/>
      <c r="AL234" s="100"/>
      <c r="AM234" s="100"/>
      <c r="AN234" s="100"/>
      <c r="AO234" s="100"/>
      <c r="AP234" s="100"/>
      <c r="AQ234" s="100"/>
      <c r="AR234" s="100"/>
      <c r="AS234" s="100"/>
    </row>
    <row r="235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  <c r="AH235" s="100"/>
      <c r="AI235" s="100"/>
      <c r="AJ235" s="100"/>
      <c r="AK235" s="100"/>
      <c r="AL235" s="100"/>
      <c r="AM235" s="100"/>
      <c r="AN235" s="100"/>
      <c r="AO235" s="100"/>
      <c r="AP235" s="100"/>
      <c r="AQ235" s="100"/>
      <c r="AR235" s="100"/>
      <c r="AS235" s="100"/>
    </row>
    <row r="236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  <c r="AH236" s="100"/>
      <c r="AI236" s="100"/>
      <c r="AJ236" s="100"/>
      <c r="AK236" s="100"/>
      <c r="AL236" s="100"/>
      <c r="AM236" s="100"/>
      <c r="AN236" s="100"/>
      <c r="AO236" s="100"/>
      <c r="AP236" s="100"/>
      <c r="AQ236" s="100"/>
      <c r="AR236" s="100"/>
      <c r="AS236" s="100"/>
    </row>
    <row r="237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  <c r="AH237" s="100"/>
      <c r="AI237" s="100"/>
      <c r="AJ237" s="100"/>
      <c r="AK237" s="100"/>
      <c r="AL237" s="100"/>
      <c r="AM237" s="100"/>
      <c r="AN237" s="100"/>
      <c r="AO237" s="100"/>
      <c r="AP237" s="100"/>
      <c r="AQ237" s="100"/>
      <c r="AR237" s="100"/>
      <c r="AS237" s="100"/>
    </row>
    <row r="238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00"/>
      <c r="AI238" s="100"/>
      <c r="AJ238" s="100"/>
      <c r="AK238" s="100"/>
      <c r="AL238" s="100"/>
      <c r="AM238" s="100"/>
      <c r="AN238" s="100"/>
      <c r="AO238" s="100"/>
      <c r="AP238" s="100"/>
      <c r="AQ238" s="100"/>
      <c r="AR238" s="100"/>
      <c r="AS238" s="100"/>
    </row>
    <row r="239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  <c r="AI239" s="100"/>
      <c r="AJ239" s="100"/>
      <c r="AK239" s="100"/>
      <c r="AL239" s="100"/>
      <c r="AM239" s="100"/>
      <c r="AN239" s="100"/>
      <c r="AO239" s="100"/>
      <c r="AP239" s="100"/>
      <c r="AQ239" s="100"/>
      <c r="AR239" s="100"/>
      <c r="AS239" s="100"/>
    </row>
    <row r="240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00"/>
      <c r="AI240" s="100"/>
      <c r="AJ240" s="100"/>
      <c r="AK240" s="100"/>
      <c r="AL240" s="100"/>
      <c r="AM240" s="100"/>
      <c r="AN240" s="100"/>
      <c r="AO240" s="100"/>
      <c r="AP240" s="100"/>
      <c r="AQ240" s="100"/>
      <c r="AR240" s="100"/>
      <c r="AS240" s="100"/>
    </row>
    <row r="24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00"/>
      <c r="AI241" s="100"/>
      <c r="AJ241" s="100"/>
      <c r="AK241" s="100"/>
      <c r="AL241" s="100"/>
      <c r="AM241" s="100"/>
      <c r="AN241" s="100"/>
      <c r="AO241" s="100"/>
      <c r="AP241" s="100"/>
      <c r="AQ241" s="100"/>
      <c r="AR241" s="100"/>
      <c r="AS241" s="100"/>
    </row>
    <row r="242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  <c r="AH242" s="100"/>
      <c r="AI242" s="100"/>
      <c r="AJ242" s="100"/>
      <c r="AK242" s="100"/>
      <c r="AL242" s="100"/>
      <c r="AM242" s="100"/>
      <c r="AN242" s="100"/>
      <c r="AO242" s="100"/>
      <c r="AP242" s="100"/>
      <c r="AQ242" s="100"/>
      <c r="AR242" s="100"/>
      <c r="AS242" s="100"/>
    </row>
    <row r="243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100"/>
      <c r="AI243" s="100"/>
      <c r="AJ243" s="100"/>
      <c r="AK243" s="100"/>
      <c r="AL243" s="100"/>
      <c r="AM243" s="100"/>
      <c r="AN243" s="100"/>
      <c r="AO243" s="100"/>
      <c r="AP243" s="100"/>
      <c r="AQ243" s="100"/>
      <c r="AR243" s="100"/>
      <c r="AS243" s="100"/>
    </row>
    <row r="244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100"/>
      <c r="AI244" s="100"/>
      <c r="AJ244" s="100"/>
      <c r="AK244" s="100"/>
      <c r="AL244" s="100"/>
      <c r="AM244" s="100"/>
      <c r="AN244" s="100"/>
      <c r="AO244" s="100"/>
      <c r="AP244" s="100"/>
      <c r="AQ244" s="100"/>
      <c r="AR244" s="100"/>
      <c r="AS244" s="100"/>
    </row>
    <row r="245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  <c r="AI245" s="100"/>
      <c r="AJ245" s="100"/>
      <c r="AK245" s="100"/>
      <c r="AL245" s="100"/>
      <c r="AM245" s="100"/>
      <c r="AN245" s="100"/>
      <c r="AO245" s="100"/>
      <c r="AP245" s="100"/>
      <c r="AQ245" s="100"/>
      <c r="AR245" s="100"/>
      <c r="AS245" s="100"/>
    </row>
    <row r="246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00"/>
      <c r="AI246" s="100"/>
      <c r="AJ246" s="100"/>
      <c r="AK246" s="100"/>
      <c r="AL246" s="100"/>
      <c r="AM246" s="100"/>
      <c r="AN246" s="100"/>
      <c r="AO246" s="100"/>
      <c r="AP246" s="100"/>
      <c r="AQ246" s="100"/>
      <c r="AR246" s="100"/>
      <c r="AS246" s="100"/>
    </row>
    <row r="247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  <c r="AH247" s="100"/>
      <c r="AI247" s="100"/>
      <c r="AJ247" s="100"/>
      <c r="AK247" s="100"/>
      <c r="AL247" s="100"/>
      <c r="AM247" s="100"/>
      <c r="AN247" s="100"/>
      <c r="AO247" s="100"/>
      <c r="AP247" s="100"/>
      <c r="AQ247" s="100"/>
      <c r="AR247" s="100"/>
      <c r="AS247" s="100"/>
    </row>
    <row r="248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  <c r="AH248" s="100"/>
      <c r="AI248" s="100"/>
      <c r="AJ248" s="100"/>
      <c r="AK248" s="100"/>
      <c r="AL248" s="100"/>
      <c r="AM248" s="100"/>
      <c r="AN248" s="100"/>
      <c r="AO248" s="100"/>
      <c r="AP248" s="100"/>
      <c r="AQ248" s="100"/>
      <c r="AR248" s="100"/>
      <c r="AS248" s="100"/>
    </row>
    <row r="249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  <c r="AH249" s="100"/>
      <c r="AI249" s="100"/>
      <c r="AJ249" s="100"/>
      <c r="AK249" s="100"/>
      <c r="AL249" s="100"/>
      <c r="AM249" s="100"/>
      <c r="AN249" s="100"/>
      <c r="AO249" s="100"/>
      <c r="AP249" s="100"/>
      <c r="AQ249" s="100"/>
      <c r="AR249" s="100"/>
      <c r="AS249" s="100"/>
    </row>
    <row r="250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100"/>
      <c r="AI250" s="100"/>
      <c r="AJ250" s="100"/>
      <c r="AK250" s="100"/>
      <c r="AL250" s="100"/>
      <c r="AM250" s="100"/>
      <c r="AN250" s="100"/>
      <c r="AO250" s="100"/>
      <c r="AP250" s="100"/>
      <c r="AQ250" s="100"/>
      <c r="AR250" s="100"/>
      <c r="AS250" s="100"/>
    </row>
    <row r="25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  <c r="AH251" s="100"/>
      <c r="AI251" s="100"/>
      <c r="AJ251" s="100"/>
      <c r="AK251" s="100"/>
      <c r="AL251" s="100"/>
      <c r="AM251" s="100"/>
      <c r="AN251" s="100"/>
      <c r="AO251" s="100"/>
      <c r="AP251" s="100"/>
      <c r="AQ251" s="100"/>
      <c r="AR251" s="100"/>
      <c r="AS251" s="100"/>
    </row>
    <row r="252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  <c r="AH252" s="100"/>
      <c r="AI252" s="100"/>
      <c r="AJ252" s="100"/>
      <c r="AK252" s="100"/>
      <c r="AL252" s="100"/>
      <c r="AM252" s="100"/>
      <c r="AN252" s="100"/>
      <c r="AO252" s="100"/>
      <c r="AP252" s="100"/>
      <c r="AQ252" s="100"/>
      <c r="AR252" s="100"/>
      <c r="AS252" s="100"/>
    </row>
    <row r="253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  <c r="AH253" s="100"/>
      <c r="AI253" s="100"/>
      <c r="AJ253" s="100"/>
      <c r="AK253" s="100"/>
      <c r="AL253" s="100"/>
      <c r="AM253" s="100"/>
      <c r="AN253" s="100"/>
      <c r="AO253" s="100"/>
      <c r="AP253" s="100"/>
      <c r="AQ253" s="100"/>
      <c r="AR253" s="100"/>
      <c r="AS253" s="100"/>
    </row>
    <row r="254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  <c r="AH254" s="100"/>
      <c r="AI254" s="100"/>
      <c r="AJ254" s="100"/>
      <c r="AK254" s="100"/>
      <c r="AL254" s="100"/>
      <c r="AM254" s="100"/>
      <c r="AN254" s="100"/>
      <c r="AO254" s="100"/>
      <c r="AP254" s="100"/>
      <c r="AQ254" s="100"/>
      <c r="AR254" s="100"/>
      <c r="AS254" s="100"/>
    </row>
    <row r="255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100"/>
      <c r="AI255" s="100"/>
      <c r="AJ255" s="100"/>
      <c r="AK255" s="100"/>
      <c r="AL255" s="100"/>
      <c r="AM255" s="100"/>
      <c r="AN255" s="100"/>
      <c r="AO255" s="100"/>
      <c r="AP255" s="100"/>
      <c r="AQ255" s="100"/>
      <c r="AR255" s="100"/>
      <c r="AS255" s="100"/>
    </row>
    <row r="256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100"/>
      <c r="AI256" s="100"/>
      <c r="AJ256" s="100"/>
      <c r="AK256" s="100"/>
      <c r="AL256" s="100"/>
      <c r="AM256" s="100"/>
      <c r="AN256" s="100"/>
      <c r="AO256" s="100"/>
      <c r="AP256" s="100"/>
      <c r="AQ256" s="100"/>
      <c r="AR256" s="100"/>
      <c r="AS256" s="100"/>
    </row>
    <row r="257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00"/>
      <c r="AI257" s="100"/>
      <c r="AJ257" s="100"/>
      <c r="AK257" s="100"/>
      <c r="AL257" s="100"/>
      <c r="AM257" s="100"/>
      <c r="AN257" s="100"/>
      <c r="AO257" s="100"/>
      <c r="AP257" s="100"/>
      <c r="AQ257" s="100"/>
      <c r="AR257" s="100"/>
      <c r="AS257" s="100"/>
    </row>
    <row r="258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100"/>
      <c r="AI258" s="100"/>
      <c r="AJ258" s="100"/>
      <c r="AK258" s="100"/>
      <c r="AL258" s="100"/>
      <c r="AM258" s="100"/>
      <c r="AN258" s="100"/>
      <c r="AO258" s="100"/>
      <c r="AP258" s="100"/>
      <c r="AQ258" s="100"/>
      <c r="AR258" s="100"/>
      <c r="AS258" s="100"/>
    </row>
    <row r="259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00"/>
      <c r="AI259" s="100"/>
      <c r="AJ259" s="100"/>
      <c r="AK259" s="100"/>
      <c r="AL259" s="100"/>
      <c r="AM259" s="100"/>
      <c r="AN259" s="100"/>
      <c r="AO259" s="100"/>
      <c r="AP259" s="100"/>
      <c r="AQ259" s="100"/>
      <c r="AR259" s="100"/>
      <c r="AS259" s="100"/>
    </row>
    <row r="260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100"/>
      <c r="AI260" s="100"/>
      <c r="AJ260" s="100"/>
      <c r="AK260" s="100"/>
      <c r="AL260" s="100"/>
      <c r="AM260" s="100"/>
      <c r="AN260" s="100"/>
      <c r="AO260" s="100"/>
      <c r="AP260" s="100"/>
      <c r="AQ260" s="100"/>
      <c r="AR260" s="100"/>
      <c r="AS260" s="100"/>
    </row>
    <row r="26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  <c r="AH261" s="100"/>
      <c r="AI261" s="100"/>
      <c r="AJ261" s="100"/>
      <c r="AK261" s="100"/>
      <c r="AL261" s="100"/>
      <c r="AM261" s="100"/>
      <c r="AN261" s="100"/>
      <c r="AO261" s="100"/>
      <c r="AP261" s="100"/>
      <c r="AQ261" s="100"/>
      <c r="AR261" s="100"/>
      <c r="AS261" s="100"/>
    </row>
    <row r="262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100"/>
      <c r="AI262" s="100"/>
      <c r="AJ262" s="100"/>
      <c r="AK262" s="100"/>
      <c r="AL262" s="100"/>
      <c r="AM262" s="100"/>
      <c r="AN262" s="100"/>
      <c r="AO262" s="100"/>
      <c r="AP262" s="100"/>
      <c r="AQ262" s="100"/>
      <c r="AR262" s="100"/>
      <c r="AS262" s="100"/>
    </row>
    <row r="263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100"/>
      <c r="AI263" s="100"/>
      <c r="AJ263" s="100"/>
      <c r="AK263" s="100"/>
      <c r="AL263" s="100"/>
      <c r="AM263" s="100"/>
      <c r="AN263" s="100"/>
      <c r="AO263" s="100"/>
      <c r="AP263" s="100"/>
      <c r="AQ263" s="100"/>
      <c r="AR263" s="100"/>
      <c r="AS263" s="100"/>
    </row>
    <row r="264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  <c r="AI264" s="100"/>
      <c r="AJ264" s="100"/>
      <c r="AK264" s="100"/>
      <c r="AL264" s="100"/>
      <c r="AM264" s="100"/>
      <c r="AN264" s="100"/>
      <c r="AO264" s="100"/>
      <c r="AP264" s="100"/>
      <c r="AQ264" s="100"/>
      <c r="AR264" s="100"/>
      <c r="AS264" s="100"/>
    </row>
    <row r="26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  <c r="AI265" s="100"/>
      <c r="AJ265" s="100"/>
      <c r="AK265" s="100"/>
      <c r="AL265" s="100"/>
      <c r="AM265" s="100"/>
      <c r="AN265" s="100"/>
      <c r="AO265" s="100"/>
      <c r="AP265" s="100"/>
      <c r="AQ265" s="100"/>
      <c r="AR265" s="100"/>
      <c r="AS265" s="100"/>
    </row>
    <row r="266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100"/>
      <c r="AI266" s="100"/>
      <c r="AJ266" s="100"/>
      <c r="AK266" s="100"/>
      <c r="AL266" s="100"/>
      <c r="AM266" s="100"/>
      <c r="AN266" s="100"/>
      <c r="AO266" s="100"/>
      <c r="AP266" s="100"/>
      <c r="AQ266" s="100"/>
      <c r="AR266" s="100"/>
      <c r="AS266" s="100"/>
    </row>
    <row r="267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100"/>
      <c r="AI267" s="100"/>
      <c r="AJ267" s="100"/>
      <c r="AK267" s="100"/>
      <c r="AL267" s="100"/>
      <c r="AM267" s="100"/>
      <c r="AN267" s="100"/>
      <c r="AO267" s="100"/>
      <c r="AP267" s="100"/>
      <c r="AQ267" s="100"/>
      <c r="AR267" s="100"/>
      <c r="AS267" s="100"/>
    </row>
    <row r="268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100"/>
      <c r="AI268" s="100"/>
      <c r="AJ268" s="100"/>
      <c r="AK268" s="100"/>
      <c r="AL268" s="100"/>
      <c r="AM268" s="100"/>
      <c r="AN268" s="100"/>
      <c r="AO268" s="100"/>
      <c r="AP268" s="100"/>
      <c r="AQ268" s="100"/>
      <c r="AR268" s="100"/>
      <c r="AS268" s="100"/>
    </row>
    <row r="269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00"/>
      <c r="AI269" s="100"/>
      <c r="AJ269" s="100"/>
      <c r="AK269" s="100"/>
      <c r="AL269" s="100"/>
      <c r="AM269" s="100"/>
      <c r="AN269" s="100"/>
      <c r="AO269" s="100"/>
      <c r="AP269" s="100"/>
      <c r="AQ269" s="100"/>
      <c r="AR269" s="100"/>
      <c r="AS269" s="100"/>
    </row>
    <row r="270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  <c r="AI270" s="100"/>
      <c r="AJ270" s="100"/>
      <c r="AK270" s="100"/>
      <c r="AL270" s="100"/>
      <c r="AM270" s="100"/>
      <c r="AN270" s="100"/>
      <c r="AO270" s="100"/>
      <c r="AP270" s="100"/>
      <c r="AQ270" s="100"/>
      <c r="AR270" s="100"/>
      <c r="AS270" s="100"/>
    </row>
    <row r="27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  <c r="AH271" s="100"/>
      <c r="AI271" s="100"/>
      <c r="AJ271" s="100"/>
      <c r="AK271" s="100"/>
      <c r="AL271" s="100"/>
      <c r="AM271" s="100"/>
      <c r="AN271" s="100"/>
      <c r="AO271" s="100"/>
      <c r="AP271" s="100"/>
      <c r="AQ271" s="100"/>
      <c r="AR271" s="100"/>
      <c r="AS271" s="100"/>
    </row>
    <row r="272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  <c r="AI272" s="100"/>
      <c r="AJ272" s="100"/>
      <c r="AK272" s="100"/>
      <c r="AL272" s="100"/>
      <c r="AM272" s="100"/>
      <c r="AN272" s="100"/>
      <c r="AO272" s="100"/>
      <c r="AP272" s="100"/>
      <c r="AQ272" s="100"/>
      <c r="AR272" s="100"/>
      <c r="AS272" s="100"/>
    </row>
    <row r="273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  <c r="AH273" s="100"/>
      <c r="AI273" s="100"/>
      <c r="AJ273" s="100"/>
      <c r="AK273" s="100"/>
      <c r="AL273" s="100"/>
      <c r="AM273" s="100"/>
      <c r="AN273" s="100"/>
      <c r="AO273" s="100"/>
      <c r="AP273" s="100"/>
      <c r="AQ273" s="100"/>
      <c r="AR273" s="100"/>
      <c r="AS273" s="100"/>
    </row>
    <row r="274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  <c r="AI274" s="100"/>
      <c r="AJ274" s="100"/>
      <c r="AK274" s="100"/>
      <c r="AL274" s="100"/>
      <c r="AM274" s="100"/>
      <c r="AN274" s="100"/>
      <c r="AO274" s="100"/>
      <c r="AP274" s="100"/>
      <c r="AQ274" s="100"/>
      <c r="AR274" s="100"/>
      <c r="AS274" s="100"/>
    </row>
    <row r="275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  <c r="AI275" s="100"/>
      <c r="AJ275" s="100"/>
      <c r="AK275" s="100"/>
      <c r="AL275" s="100"/>
      <c r="AM275" s="100"/>
      <c r="AN275" s="100"/>
      <c r="AO275" s="100"/>
      <c r="AP275" s="100"/>
      <c r="AQ275" s="100"/>
      <c r="AR275" s="100"/>
      <c r="AS275" s="100"/>
    </row>
    <row r="276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  <c r="AI276" s="100"/>
      <c r="AJ276" s="100"/>
      <c r="AK276" s="100"/>
      <c r="AL276" s="100"/>
      <c r="AM276" s="100"/>
      <c r="AN276" s="100"/>
      <c r="AO276" s="100"/>
      <c r="AP276" s="100"/>
      <c r="AQ276" s="100"/>
      <c r="AR276" s="100"/>
      <c r="AS276" s="100"/>
    </row>
    <row r="277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  <c r="AI277" s="100"/>
      <c r="AJ277" s="100"/>
      <c r="AK277" s="100"/>
      <c r="AL277" s="100"/>
      <c r="AM277" s="100"/>
      <c r="AN277" s="100"/>
      <c r="AO277" s="100"/>
      <c r="AP277" s="100"/>
      <c r="AQ277" s="100"/>
      <c r="AR277" s="100"/>
      <c r="AS277" s="100"/>
    </row>
    <row r="278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00"/>
      <c r="AI278" s="100"/>
      <c r="AJ278" s="100"/>
      <c r="AK278" s="100"/>
      <c r="AL278" s="100"/>
      <c r="AM278" s="100"/>
      <c r="AN278" s="100"/>
      <c r="AO278" s="100"/>
      <c r="AP278" s="100"/>
      <c r="AQ278" s="100"/>
      <c r="AR278" s="100"/>
      <c r="AS278" s="100"/>
    </row>
    <row r="279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  <c r="AI279" s="100"/>
      <c r="AJ279" s="100"/>
      <c r="AK279" s="100"/>
      <c r="AL279" s="100"/>
      <c r="AM279" s="100"/>
      <c r="AN279" s="100"/>
      <c r="AO279" s="100"/>
      <c r="AP279" s="100"/>
      <c r="AQ279" s="100"/>
      <c r="AR279" s="100"/>
      <c r="AS279" s="100"/>
    </row>
    <row r="280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  <c r="AI280" s="100"/>
      <c r="AJ280" s="100"/>
      <c r="AK280" s="100"/>
      <c r="AL280" s="100"/>
      <c r="AM280" s="100"/>
      <c r="AN280" s="100"/>
      <c r="AO280" s="100"/>
      <c r="AP280" s="100"/>
      <c r="AQ280" s="100"/>
      <c r="AR280" s="100"/>
      <c r="AS280" s="100"/>
    </row>
    <row r="28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00"/>
      <c r="AI281" s="100"/>
      <c r="AJ281" s="100"/>
      <c r="AK281" s="100"/>
      <c r="AL281" s="100"/>
      <c r="AM281" s="100"/>
      <c r="AN281" s="100"/>
      <c r="AO281" s="100"/>
      <c r="AP281" s="100"/>
      <c r="AQ281" s="100"/>
      <c r="AR281" s="100"/>
      <c r="AS281" s="100"/>
    </row>
    <row r="282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  <c r="AH282" s="100"/>
      <c r="AI282" s="100"/>
      <c r="AJ282" s="100"/>
      <c r="AK282" s="100"/>
      <c r="AL282" s="100"/>
      <c r="AM282" s="100"/>
      <c r="AN282" s="100"/>
      <c r="AO282" s="100"/>
      <c r="AP282" s="100"/>
      <c r="AQ282" s="100"/>
      <c r="AR282" s="100"/>
      <c r="AS282" s="100"/>
    </row>
    <row r="283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00"/>
      <c r="AI283" s="100"/>
      <c r="AJ283" s="100"/>
      <c r="AK283" s="100"/>
      <c r="AL283" s="100"/>
      <c r="AM283" s="100"/>
      <c r="AN283" s="100"/>
      <c r="AO283" s="100"/>
      <c r="AP283" s="100"/>
      <c r="AQ283" s="100"/>
      <c r="AR283" s="100"/>
      <c r="AS283" s="100"/>
    </row>
    <row r="284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00"/>
      <c r="AJ284" s="100"/>
      <c r="AK284" s="100"/>
      <c r="AL284" s="100"/>
      <c r="AM284" s="100"/>
      <c r="AN284" s="100"/>
      <c r="AO284" s="100"/>
      <c r="AP284" s="100"/>
      <c r="AQ284" s="100"/>
      <c r="AR284" s="100"/>
      <c r="AS284" s="100"/>
    </row>
    <row r="285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  <c r="AH285" s="100"/>
      <c r="AI285" s="100"/>
      <c r="AJ285" s="100"/>
      <c r="AK285" s="100"/>
      <c r="AL285" s="100"/>
      <c r="AM285" s="100"/>
      <c r="AN285" s="100"/>
      <c r="AO285" s="100"/>
      <c r="AP285" s="100"/>
      <c r="AQ285" s="100"/>
      <c r="AR285" s="100"/>
      <c r="AS285" s="100"/>
    </row>
    <row r="286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  <c r="AH286" s="100"/>
      <c r="AI286" s="100"/>
      <c r="AJ286" s="100"/>
      <c r="AK286" s="100"/>
      <c r="AL286" s="100"/>
      <c r="AM286" s="100"/>
      <c r="AN286" s="100"/>
      <c r="AO286" s="100"/>
      <c r="AP286" s="100"/>
      <c r="AQ286" s="100"/>
      <c r="AR286" s="100"/>
      <c r="AS286" s="100"/>
    </row>
    <row r="287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  <c r="AH287" s="100"/>
      <c r="AI287" s="100"/>
      <c r="AJ287" s="100"/>
      <c r="AK287" s="100"/>
      <c r="AL287" s="100"/>
      <c r="AM287" s="100"/>
      <c r="AN287" s="100"/>
      <c r="AO287" s="100"/>
      <c r="AP287" s="100"/>
      <c r="AQ287" s="100"/>
      <c r="AR287" s="100"/>
      <c r="AS287" s="100"/>
    </row>
    <row r="288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  <c r="AH288" s="100"/>
      <c r="AI288" s="100"/>
      <c r="AJ288" s="100"/>
      <c r="AK288" s="100"/>
      <c r="AL288" s="100"/>
      <c r="AM288" s="100"/>
      <c r="AN288" s="100"/>
      <c r="AO288" s="100"/>
      <c r="AP288" s="100"/>
      <c r="AQ288" s="100"/>
      <c r="AR288" s="100"/>
      <c r="AS288" s="100"/>
    </row>
    <row r="289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  <c r="AH289" s="100"/>
      <c r="AI289" s="100"/>
      <c r="AJ289" s="100"/>
      <c r="AK289" s="100"/>
      <c r="AL289" s="100"/>
      <c r="AM289" s="100"/>
      <c r="AN289" s="100"/>
      <c r="AO289" s="100"/>
      <c r="AP289" s="100"/>
      <c r="AQ289" s="100"/>
      <c r="AR289" s="100"/>
      <c r="AS289" s="100"/>
    </row>
    <row r="290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  <c r="AH290" s="100"/>
      <c r="AI290" s="100"/>
      <c r="AJ290" s="100"/>
      <c r="AK290" s="100"/>
      <c r="AL290" s="100"/>
      <c r="AM290" s="100"/>
      <c r="AN290" s="100"/>
      <c r="AO290" s="100"/>
      <c r="AP290" s="100"/>
      <c r="AQ290" s="100"/>
      <c r="AR290" s="100"/>
      <c r="AS290" s="100"/>
    </row>
    <row r="29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  <c r="AH291" s="100"/>
      <c r="AI291" s="100"/>
      <c r="AJ291" s="100"/>
      <c r="AK291" s="100"/>
      <c r="AL291" s="100"/>
      <c r="AM291" s="100"/>
      <c r="AN291" s="100"/>
      <c r="AO291" s="100"/>
      <c r="AP291" s="100"/>
      <c r="AQ291" s="100"/>
      <c r="AR291" s="100"/>
      <c r="AS291" s="100"/>
    </row>
    <row r="292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  <c r="AH292" s="100"/>
      <c r="AI292" s="100"/>
      <c r="AJ292" s="100"/>
      <c r="AK292" s="100"/>
      <c r="AL292" s="100"/>
      <c r="AM292" s="100"/>
      <c r="AN292" s="100"/>
      <c r="AO292" s="100"/>
      <c r="AP292" s="100"/>
      <c r="AQ292" s="100"/>
      <c r="AR292" s="100"/>
      <c r="AS292" s="100"/>
    </row>
    <row r="293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00"/>
      <c r="AI293" s="100"/>
      <c r="AJ293" s="100"/>
      <c r="AK293" s="100"/>
      <c r="AL293" s="100"/>
      <c r="AM293" s="100"/>
      <c r="AN293" s="100"/>
      <c r="AO293" s="100"/>
      <c r="AP293" s="100"/>
      <c r="AQ293" s="100"/>
      <c r="AR293" s="100"/>
      <c r="AS293" s="100"/>
    </row>
    <row r="294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  <c r="AH294" s="100"/>
      <c r="AI294" s="100"/>
      <c r="AJ294" s="100"/>
      <c r="AK294" s="100"/>
      <c r="AL294" s="100"/>
      <c r="AM294" s="100"/>
      <c r="AN294" s="100"/>
      <c r="AO294" s="100"/>
      <c r="AP294" s="100"/>
      <c r="AQ294" s="100"/>
      <c r="AR294" s="100"/>
      <c r="AS294" s="100"/>
    </row>
    <row r="295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  <c r="AH295" s="100"/>
      <c r="AI295" s="100"/>
      <c r="AJ295" s="100"/>
      <c r="AK295" s="100"/>
      <c r="AL295" s="100"/>
      <c r="AM295" s="100"/>
      <c r="AN295" s="100"/>
      <c r="AO295" s="100"/>
      <c r="AP295" s="100"/>
      <c r="AQ295" s="100"/>
      <c r="AR295" s="100"/>
      <c r="AS295" s="100"/>
    </row>
    <row r="296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  <c r="AH296" s="100"/>
      <c r="AI296" s="100"/>
      <c r="AJ296" s="100"/>
      <c r="AK296" s="100"/>
      <c r="AL296" s="100"/>
      <c r="AM296" s="100"/>
      <c r="AN296" s="100"/>
      <c r="AO296" s="100"/>
      <c r="AP296" s="100"/>
      <c r="AQ296" s="100"/>
      <c r="AR296" s="100"/>
      <c r="AS296" s="100"/>
    </row>
    <row r="297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  <c r="AI297" s="100"/>
      <c r="AJ297" s="100"/>
      <c r="AK297" s="100"/>
      <c r="AL297" s="100"/>
      <c r="AM297" s="100"/>
      <c r="AN297" s="100"/>
      <c r="AO297" s="100"/>
      <c r="AP297" s="100"/>
      <c r="AQ297" s="100"/>
      <c r="AR297" s="100"/>
      <c r="AS297" s="100"/>
    </row>
    <row r="298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  <c r="AH298" s="100"/>
      <c r="AI298" s="100"/>
      <c r="AJ298" s="100"/>
      <c r="AK298" s="100"/>
      <c r="AL298" s="100"/>
      <c r="AM298" s="100"/>
      <c r="AN298" s="100"/>
      <c r="AO298" s="100"/>
      <c r="AP298" s="100"/>
      <c r="AQ298" s="100"/>
      <c r="AR298" s="100"/>
      <c r="AS298" s="100"/>
    </row>
    <row r="299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  <c r="AG299" s="100"/>
      <c r="AH299" s="100"/>
      <c r="AI299" s="100"/>
      <c r="AJ299" s="100"/>
      <c r="AK299" s="100"/>
      <c r="AL299" s="100"/>
      <c r="AM299" s="100"/>
      <c r="AN299" s="100"/>
      <c r="AO299" s="100"/>
      <c r="AP299" s="100"/>
      <c r="AQ299" s="100"/>
      <c r="AR299" s="100"/>
      <c r="AS299" s="100"/>
    </row>
    <row r="300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  <c r="AG300" s="100"/>
      <c r="AH300" s="100"/>
      <c r="AI300" s="100"/>
      <c r="AJ300" s="100"/>
      <c r="AK300" s="100"/>
      <c r="AL300" s="100"/>
      <c r="AM300" s="100"/>
      <c r="AN300" s="100"/>
      <c r="AO300" s="100"/>
      <c r="AP300" s="100"/>
      <c r="AQ300" s="100"/>
      <c r="AR300" s="100"/>
      <c r="AS300" s="100"/>
    </row>
    <row r="30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  <c r="AG301" s="100"/>
      <c r="AH301" s="100"/>
      <c r="AI301" s="100"/>
      <c r="AJ301" s="100"/>
      <c r="AK301" s="100"/>
      <c r="AL301" s="100"/>
      <c r="AM301" s="100"/>
      <c r="AN301" s="100"/>
      <c r="AO301" s="100"/>
      <c r="AP301" s="100"/>
      <c r="AQ301" s="100"/>
      <c r="AR301" s="100"/>
      <c r="AS301" s="100"/>
    </row>
    <row r="302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100"/>
      <c r="AH302" s="100"/>
      <c r="AI302" s="100"/>
      <c r="AJ302" s="100"/>
      <c r="AK302" s="100"/>
      <c r="AL302" s="100"/>
      <c r="AM302" s="100"/>
      <c r="AN302" s="100"/>
      <c r="AO302" s="100"/>
      <c r="AP302" s="100"/>
      <c r="AQ302" s="100"/>
      <c r="AR302" s="100"/>
      <c r="AS302" s="100"/>
    </row>
    <row r="303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100"/>
      <c r="AH303" s="100"/>
      <c r="AI303" s="100"/>
      <c r="AJ303" s="100"/>
      <c r="AK303" s="100"/>
      <c r="AL303" s="100"/>
      <c r="AM303" s="100"/>
      <c r="AN303" s="100"/>
      <c r="AO303" s="100"/>
      <c r="AP303" s="100"/>
      <c r="AQ303" s="100"/>
      <c r="AR303" s="100"/>
      <c r="AS303" s="100"/>
    </row>
    <row r="304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  <c r="AH304" s="100"/>
      <c r="AI304" s="100"/>
      <c r="AJ304" s="100"/>
      <c r="AK304" s="100"/>
      <c r="AL304" s="100"/>
      <c r="AM304" s="100"/>
      <c r="AN304" s="100"/>
      <c r="AO304" s="100"/>
      <c r="AP304" s="100"/>
      <c r="AQ304" s="100"/>
      <c r="AR304" s="100"/>
      <c r="AS304" s="100"/>
    </row>
    <row r="305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  <c r="AG305" s="100"/>
      <c r="AH305" s="100"/>
      <c r="AI305" s="100"/>
      <c r="AJ305" s="100"/>
      <c r="AK305" s="100"/>
      <c r="AL305" s="100"/>
      <c r="AM305" s="100"/>
      <c r="AN305" s="100"/>
      <c r="AO305" s="100"/>
      <c r="AP305" s="100"/>
      <c r="AQ305" s="100"/>
      <c r="AR305" s="100"/>
      <c r="AS305" s="100"/>
    </row>
    <row r="306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100"/>
      <c r="AH306" s="100"/>
      <c r="AI306" s="100"/>
      <c r="AJ306" s="100"/>
      <c r="AK306" s="100"/>
      <c r="AL306" s="100"/>
      <c r="AM306" s="100"/>
      <c r="AN306" s="100"/>
      <c r="AO306" s="100"/>
      <c r="AP306" s="100"/>
      <c r="AQ306" s="100"/>
      <c r="AR306" s="100"/>
      <c r="AS306" s="100"/>
    </row>
    <row r="307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  <c r="AE307" s="100"/>
      <c r="AF307" s="100"/>
      <c r="AG307" s="100"/>
      <c r="AH307" s="100"/>
      <c r="AI307" s="100"/>
      <c r="AJ307" s="100"/>
      <c r="AK307" s="100"/>
      <c r="AL307" s="100"/>
      <c r="AM307" s="100"/>
      <c r="AN307" s="100"/>
      <c r="AO307" s="100"/>
      <c r="AP307" s="100"/>
      <c r="AQ307" s="100"/>
      <c r="AR307" s="100"/>
      <c r="AS307" s="100"/>
    </row>
    <row r="308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  <c r="AE308" s="100"/>
      <c r="AF308" s="100"/>
      <c r="AG308" s="100"/>
      <c r="AH308" s="100"/>
      <c r="AI308" s="100"/>
      <c r="AJ308" s="100"/>
      <c r="AK308" s="100"/>
      <c r="AL308" s="100"/>
      <c r="AM308" s="100"/>
      <c r="AN308" s="100"/>
      <c r="AO308" s="100"/>
      <c r="AP308" s="100"/>
      <c r="AQ308" s="100"/>
      <c r="AR308" s="100"/>
      <c r="AS308" s="100"/>
    </row>
    <row r="309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  <c r="AE309" s="100"/>
      <c r="AF309" s="100"/>
      <c r="AG309" s="100"/>
      <c r="AH309" s="100"/>
      <c r="AI309" s="100"/>
      <c r="AJ309" s="100"/>
      <c r="AK309" s="100"/>
      <c r="AL309" s="100"/>
      <c r="AM309" s="100"/>
      <c r="AN309" s="100"/>
      <c r="AO309" s="100"/>
      <c r="AP309" s="100"/>
      <c r="AQ309" s="100"/>
      <c r="AR309" s="100"/>
      <c r="AS309" s="100"/>
    </row>
    <row r="310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  <c r="AE310" s="100"/>
      <c r="AF310" s="100"/>
      <c r="AG310" s="100"/>
      <c r="AH310" s="100"/>
      <c r="AI310" s="100"/>
      <c r="AJ310" s="100"/>
      <c r="AK310" s="100"/>
      <c r="AL310" s="100"/>
      <c r="AM310" s="100"/>
      <c r="AN310" s="100"/>
      <c r="AO310" s="100"/>
      <c r="AP310" s="100"/>
      <c r="AQ310" s="100"/>
      <c r="AR310" s="100"/>
      <c r="AS310" s="100"/>
    </row>
    <row r="31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  <c r="AE311" s="100"/>
      <c r="AF311" s="100"/>
      <c r="AG311" s="100"/>
      <c r="AH311" s="100"/>
      <c r="AI311" s="100"/>
      <c r="AJ311" s="100"/>
      <c r="AK311" s="100"/>
      <c r="AL311" s="100"/>
      <c r="AM311" s="100"/>
      <c r="AN311" s="100"/>
      <c r="AO311" s="100"/>
      <c r="AP311" s="100"/>
      <c r="AQ311" s="100"/>
      <c r="AR311" s="100"/>
      <c r="AS311" s="100"/>
    </row>
    <row r="312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  <c r="AE312" s="100"/>
      <c r="AF312" s="100"/>
      <c r="AG312" s="100"/>
      <c r="AH312" s="100"/>
      <c r="AI312" s="100"/>
      <c r="AJ312" s="100"/>
      <c r="AK312" s="100"/>
      <c r="AL312" s="100"/>
      <c r="AM312" s="100"/>
      <c r="AN312" s="100"/>
      <c r="AO312" s="100"/>
      <c r="AP312" s="100"/>
      <c r="AQ312" s="100"/>
      <c r="AR312" s="100"/>
      <c r="AS312" s="100"/>
    </row>
    <row r="313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  <c r="AE313" s="100"/>
      <c r="AF313" s="100"/>
      <c r="AG313" s="100"/>
      <c r="AH313" s="100"/>
      <c r="AI313" s="100"/>
      <c r="AJ313" s="100"/>
      <c r="AK313" s="100"/>
      <c r="AL313" s="100"/>
      <c r="AM313" s="100"/>
      <c r="AN313" s="100"/>
      <c r="AO313" s="100"/>
      <c r="AP313" s="100"/>
      <c r="AQ313" s="100"/>
      <c r="AR313" s="100"/>
      <c r="AS313" s="100"/>
    </row>
    <row r="314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  <c r="AG314" s="100"/>
      <c r="AH314" s="100"/>
      <c r="AI314" s="100"/>
      <c r="AJ314" s="100"/>
      <c r="AK314" s="100"/>
      <c r="AL314" s="100"/>
      <c r="AM314" s="100"/>
      <c r="AN314" s="100"/>
      <c r="AO314" s="100"/>
      <c r="AP314" s="100"/>
      <c r="AQ314" s="100"/>
      <c r="AR314" s="100"/>
      <c r="AS314" s="100"/>
    </row>
    <row r="31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  <c r="AG315" s="100"/>
      <c r="AH315" s="100"/>
      <c r="AI315" s="100"/>
      <c r="AJ315" s="100"/>
      <c r="AK315" s="100"/>
      <c r="AL315" s="100"/>
      <c r="AM315" s="100"/>
      <c r="AN315" s="100"/>
      <c r="AO315" s="100"/>
      <c r="AP315" s="100"/>
      <c r="AQ315" s="100"/>
      <c r="AR315" s="100"/>
      <c r="AS315" s="100"/>
    </row>
    <row r="316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  <c r="AG316" s="100"/>
      <c r="AH316" s="100"/>
      <c r="AI316" s="100"/>
      <c r="AJ316" s="100"/>
      <c r="AK316" s="100"/>
      <c r="AL316" s="100"/>
      <c r="AM316" s="100"/>
      <c r="AN316" s="100"/>
      <c r="AO316" s="100"/>
      <c r="AP316" s="100"/>
      <c r="AQ316" s="100"/>
      <c r="AR316" s="100"/>
      <c r="AS316" s="100"/>
    </row>
    <row r="317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  <c r="AH317" s="100"/>
      <c r="AI317" s="100"/>
      <c r="AJ317" s="100"/>
      <c r="AK317" s="100"/>
      <c r="AL317" s="100"/>
      <c r="AM317" s="100"/>
      <c r="AN317" s="100"/>
      <c r="AO317" s="100"/>
      <c r="AP317" s="100"/>
      <c r="AQ317" s="100"/>
      <c r="AR317" s="100"/>
      <c r="AS317" s="100"/>
    </row>
    <row r="318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  <c r="AE318" s="100"/>
      <c r="AF318" s="100"/>
      <c r="AG318" s="100"/>
      <c r="AH318" s="100"/>
      <c r="AI318" s="100"/>
      <c r="AJ318" s="100"/>
      <c r="AK318" s="100"/>
      <c r="AL318" s="100"/>
      <c r="AM318" s="100"/>
      <c r="AN318" s="100"/>
      <c r="AO318" s="100"/>
      <c r="AP318" s="100"/>
      <c r="AQ318" s="100"/>
      <c r="AR318" s="100"/>
      <c r="AS318" s="100"/>
    </row>
    <row r="319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  <c r="AE319" s="100"/>
      <c r="AF319" s="100"/>
      <c r="AG319" s="100"/>
      <c r="AH319" s="100"/>
      <c r="AI319" s="100"/>
      <c r="AJ319" s="100"/>
      <c r="AK319" s="100"/>
      <c r="AL319" s="100"/>
      <c r="AM319" s="100"/>
      <c r="AN319" s="100"/>
      <c r="AO319" s="100"/>
      <c r="AP319" s="100"/>
      <c r="AQ319" s="100"/>
      <c r="AR319" s="100"/>
      <c r="AS319" s="100"/>
    </row>
    <row r="320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  <c r="AE320" s="100"/>
      <c r="AF320" s="100"/>
      <c r="AG320" s="100"/>
      <c r="AH320" s="100"/>
      <c r="AI320" s="100"/>
      <c r="AJ320" s="100"/>
      <c r="AK320" s="100"/>
      <c r="AL320" s="100"/>
      <c r="AM320" s="100"/>
      <c r="AN320" s="100"/>
      <c r="AO320" s="100"/>
      <c r="AP320" s="100"/>
      <c r="AQ320" s="100"/>
      <c r="AR320" s="100"/>
      <c r="AS320" s="100"/>
    </row>
    <row r="32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  <c r="AE321" s="100"/>
      <c r="AF321" s="100"/>
      <c r="AG321" s="100"/>
      <c r="AH321" s="100"/>
      <c r="AI321" s="100"/>
      <c r="AJ321" s="100"/>
      <c r="AK321" s="100"/>
      <c r="AL321" s="100"/>
      <c r="AM321" s="100"/>
      <c r="AN321" s="100"/>
      <c r="AO321" s="100"/>
      <c r="AP321" s="100"/>
      <c r="AQ321" s="100"/>
      <c r="AR321" s="100"/>
      <c r="AS321" s="100"/>
    </row>
    <row r="322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  <c r="AE322" s="100"/>
      <c r="AF322" s="100"/>
      <c r="AG322" s="100"/>
      <c r="AH322" s="100"/>
      <c r="AI322" s="100"/>
      <c r="AJ322" s="100"/>
      <c r="AK322" s="100"/>
      <c r="AL322" s="100"/>
      <c r="AM322" s="100"/>
      <c r="AN322" s="100"/>
      <c r="AO322" s="100"/>
      <c r="AP322" s="100"/>
      <c r="AQ322" s="100"/>
      <c r="AR322" s="100"/>
      <c r="AS322" s="100"/>
    </row>
    <row r="323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  <c r="AE323" s="100"/>
      <c r="AF323" s="100"/>
      <c r="AG323" s="100"/>
      <c r="AH323" s="100"/>
      <c r="AI323" s="100"/>
      <c r="AJ323" s="100"/>
      <c r="AK323" s="100"/>
      <c r="AL323" s="100"/>
      <c r="AM323" s="100"/>
      <c r="AN323" s="100"/>
      <c r="AO323" s="100"/>
      <c r="AP323" s="100"/>
      <c r="AQ323" s="100"/>
      <c r="AR323" s="100"/>
      <c r="AS323" s="100"/>
    </row>
    <row r="324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  <c r="AE324" s="100"/>
      <c r="AF324" s="100"/>
      <c r="AG324" s="100"/>
      <c r="AH324" s="100"/>
      <c r="AI324" s="100"/>
      <c r="AJ324" s="100"/>
      <c r="AK324" s="100"/>
      <c r="AL324" s="100"/>
      <c r="AM324" s="100"/>
      <c r="AN324" s="100"/>
      <c r="AO324" s="100"/>
      <c r="AP324" s="100"/>
      <c r="AQ324" s="100"/>
      <c r="AR324" s="100"/>
      <c r="AS324" s="100"/>
    </row>
    <row r="32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  <c r="AE325" s="100"/>
      <c r="AF325" s="100"/>
      <c r="AG325" s="100"/>
      <c r="AH325" s="100"/>
      <c r="AI325" s="100"/>
      <c r="AJ325" s="100"/>
      <c r="AK325" s="100"/>
      <c r="AL325" s="100"/>
      <c r="AM325" s="100"/>
      <c r="AN325" s="100"/>
      <c r="AO325" s="100"/>
      <c r="AP325" s="100"/>
      <c r="AQ325" s="100"/>
      <c r="AR325" s="100"/>
      <c r="AS325" s="100"/>
    </row>
    <row r="326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  <c r="AE326" s="100"/>
      <c r="AF326" s="100"/>
      <c r="AG326" s="100"/>
      <c r="AH326" s="100"/>
      <c r="AI326" s="100"/>
      <c r="AJ326" s="100"/>
      <c r="AK326" s="100"/>
      <c r="AL326" s="100"/>
      <c r="AM326" s="100"/>
      <c r="AN326" s="100"/>
      <c r="AO326" s="100"/>
      <c r="AP326" s="100"/>
      <c r="AQ326" s="100"/>
      <c r="AR326" s="100"/>
      <c r="AS326" s="100"/>
    </row>
    <row r="327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  <c r="AE327" s="100"/>
      <c r="AF327" s="100"/>
      <c r="AG327" s="100"/>
      <c r="AH327" s="100"/>
      <c r="AI327" s="100"/>
      <c r="AJ327" s="100"/>
      <c r="AK327" s="100"/>
      <c r="AL327" s="100"/>
      <c r="AM327" s="100"/>
      <c r="AN327" s="100"/>
      <c r="AO327" s="100"/>
      <c r="AP327" s="100"/>
      <c r="AQ327" s="100"/>
      <c r="AR327" s="100"/>
      <c r="AS327" s="100"/>
    </row>
    <row r="328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  <c r="AE328" s="100"/>
      <c r="AF328" s="100"/>
      <c r="AG328" s="100"/>
      <c r="AH328" s="100"/>
      <c r="AI328" s="100"/>
      <c r="AJ328" s="100"/>
      <c r="AK328" s="100"/>
      <c r="AL328" s="100"/>
      <c r="AM328" s="100"/>
      <c r="AN328" s="100"/>
      <c r="AO328" s="100"/>
      <c r="AP328" s="100"/>
      <c r="AQ328" s="100"/>
      <c r="AR328" s="100"/>
      <c r="AS328" s="100"/>
    </row>
    <row r="329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  <c r="AE329" s="100"/>
      <c r="AF329" s="100"/>
      <c r="AG329" s="100"/>
      <c r="AH329" s="100"/>
      <c r="AI329" s="100"/>
      <c r="AJ329" s="100"/>
      <c r="AK329" s="100"/>
      <c r="AL329" s="100"/>
      <c r="AM329" s="100"/>
      <c r="AN329" s="100"/>
      <c r="AO329" s="100"/>
      <c r="AP329" s="100"/>
      <c r="AQ329" s="100"/>
      <c r="AR329" s="100"/>
      <c r="AS329" s="100"/>
    </row>
    <row r="330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  <c r="AE330" s="100"/>
      <c r="AF330" s="100"/>
      <c r="AG330" s="100"/>
      <c r="AH330" s="100"/>
      <c r="AI330" s="100"/>
      <c r="AJ330" s="100"/>
      <c r="AK330" s="100"/>
      <c r="AL330" s="100"/>
      <c r="AM330" s="100"/>
      <c r="AN330" s="100"/>
      <c r="AO330" s="100"/>
      <c r="AP330" s="100"/>
      <c r="AQ330" s="100"/>
      <c r="AR330" s="100"/>
      <c r="AS330" s="100"/>
    </row>
    <row r="33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  <c r="AG331" s="100"/>
      <c r="AH331" s="100"/>
      <c r="AI331" s="100"/>
      <c r="AJ331" s="100"/>
      <c r="AK331" s="100"/>
      <c r="AL331" s="100"/>
      <c r="AM331" s="100"/>
      <c r="AN331" s="100"/>
      <c r="AO331" s="100"/>
      <c r="AP331" s="100"/>
      <c r="AQ331" s="100"/>
      <c r="AR331" s="100"/>
      <c r="AS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  <c r="AG332" s="100"/>
      <c r="AH332" s="100"/>
      <c r="AI332" s="100"/>
      <c r="AJ332" s="100"/>
      <c r="AK332" s="100"/>
      <c r="AL332" s="100"/>
      <c r="AM332" s="100"/>
      <c r="AN332" s="100"/>
      <c r="AO332" s="100"/>
      <c r="AP332" s="100"/>
      <c r="AQ332" s="100"/>
      <c r="AR332" s="100"/>
      <c r="AS332" s="100"/>
    </row>
    <row r="333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  <c r="AF333" s="100"/>
      <c r="AG333" s="100"/>
      <c r="AH333" s="100"/>
      <c r="AI333" s="100"/>
      <c r="AJ333" s="100"/>
      <c r="AK333" s="100"/>
      <c r="AL333" s="100"/>
      <c r="AM333" s="100"/>
      <c r="AN333" s="100"/>
      <c r="AO333" s="100"/>
      <c r="AP333" s="100"/>
      <c r="AQ333" s="100"/>
      <c r="AR333" s="100"/>
      <c r="AS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  <c r="AF334" s="100"/>
      <c r="AG334" s="100"/>
      <c r="AH334" s="100"/>
      <c r="AI334" s="100"/>
      <c r="AJ334" s="100"/>
      <c r="AK334" s="100"/>
      <c r="AL334" s="100"/>
      <c r="AM334" s="100"/>
      <c r="AN334" s="100"/>
      <c r="AO334" s="100"/>
      <c r="AP334" s="100"/>
      <c r="AQ334" s="100"/>
      <c r="AR334" s="100"/>
      <c r="AS334" s="100"/>
    </row>
    <row r="33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  <c r="AG335" s="100"/>
      <c r="AH335" s="100"/>
      <c r="AI335" s="100"/>
      <c r="AJ335" s="100"/>
      <c r="AK335" s="100"/>
      <c r="AL335" s="100"/>
      <c r="AM335" s="100"/>
      <c r="AN335" s="100"/>
      <c r="AO335" s="100"/>
      <c r="AP335" s="100"/>
      <c r="AQ335" s="100"/>
      <c r="AR335" s="100"/>
      <c r="AS335" s="100"/>
    </row>
    <row r="336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  <c r="AI336" s="100"/>
      <c r="AJ336" s="100"/>
      <c r="AK336" s="100"/>
      <c r="AL336" s="100"/>
      <c r="AM336" s="100"/>
      <c r="AN336" s="100"/>
      <c r="AO336" s="100"/>
      <c r="AP336" s="100"/>
      <c r="AQ336" s="100"/>
      <c r="AR336" s="100"/>
      <c r="AS336" s="100"/>
    </row>
    <row r="337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  <c r="AI337" s="100"/>
      <c r="AJ337" s="100"/>
      <c r="AK337" s="100"/>
      <c r="AL337" s="100"/>
      <c r="AM337" s="100"/>
      <c r="AN337" s="100"/>
      <c r="AO337" s="100"/>
      <c r="AP337" s="100"/>
      <c r="AQ337" s="100"/>
      <c r="AR337" s="100"/>
      <c r="AS337" s="100"/>
    </row>
    <row r="338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  <c r="AJ338" s="100"/>
      <c r="AK338" s="100"/>
      <c r="AL338" s="100"/>
      <c r="AM338" s="100"/>
      <c r="AN338" s="100"/>
      <c r="AO338" s="100"/>
      <c r="AP338" s="100"/>
      <c r="AQ338" s="100"/>
      <c r="AR338" s="100"/>
      <c r="AS338" s="100"/>
    </row>
    <row r="339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  <c r="AJ339" s="100"/>
      <c r="AK339" s="100"/>
      <c r="AL339" s="100"/>
      <c r="AM339" s="100"/>
      <c r="AN339" s="100"/>
      <c r="AO339" s="100"/>
      <c r="AP339" s="100"/>
      <c r="AQ339" s="100"/>
      <c r="AR339" s="100"/>
      <c r="AS339" s="100"/>
    </row>
    <row r="340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  <c r="AJ340" s="100"/>
      <c r="AK340" s="100"/>
      <c r="AL340" s="100"/>
      <c r="AM340" s="100"/>
      <c r="AN340" s="100"/>
      <c r="AO340" s="100"/>
      <c r="AP340" s="100"/>
      <c r="AQ340" s="100"/>
      <c r="AR340" s="100"/>
      <c r="AS340" s="100"/>
    </row>
    <row r="34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0"/>
      <c r="AL341" s="100"/>
      <c r="AM341" s="100"/>
      <c r="AN341" s="100"/>
      <c r="AO341" s="100"/>
      <c r="AP341" s="100"/>
      <c r="AQ341" s="100"/>
      <c r="AR341" s="100"/>
      <c r="AS341" s="100"/>
    </row>
    <row r="342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0"/>
      <c r="AL342" s="100"/>
      <c r="AM342" s="100"/>
      <c r="AN342" s="100"/>
      <c r="AO342" s="100"/>
      <c r="AP342" s="100"/>
      <c r="AQ342" s="100"/>
      <c r="AR342" s="100"/>
      <c r="AS342" s="100"/>
    </row>
    <row r="343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  <c r="AJ343" s="100"/>
      <c r="AK343" s="100"/>
      <c r="AL343" s="100"/>
      <c r="AM343" s="100"/>
      <c r="AN343" s="100"/>
      <c r="AO343" s="100"/>
      <c r="AP343" s="100"/>
      <c r="AQ343" s="100"/>
      <c r="AR343" s="100"/>
      <c r="AS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  <c r="AJ344" s="100"/>
      <c r="AK344" s="100"/>
      <c r="AL344" s="100"/>
      <c r="AM344" s="100"/>
      <c r="AN344" s="100"/>
      <c r="AO344" s="100"/>
      <c r="AP344" s="100"/>
      <c r="AQ344" s="100"/>
      <c r="AR344" s="100"/>
      <c r="AS344" s="100"/>
    </row>
    <row r="34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  <c r="AJ345" s="100"/>
      <c r="AK345" s="100"/>
      <c r="AL345" s="100"/>
      <c r="AM345" s="100"/>
      <c r="AN345" s="100"/>
      <c r="AO345" s="100"/>
      <c r="AP345" s="100"/>
      <c r="AQ345" s="100"/>
      <c r="AR345" s="100"/>
      <c r="AS345" s="100"/>
    </row>
    <row r="346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  <c r="AJ346" s="100"/>
      <c r="AK346" s="100"/>
      <c r="AL346" s="100"/>
      <c r="AM346" s="100"/>
      <c r="AN346" s="100"/>
      <c r="AO346" s="100"/>
      <c r="AP346" s="100"/>
      <c r="AQ346" s="100"/>
      <c r="AR346" s="100"/>
      <c r="AS346" s="100"/>
    </row>
    <row r="347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  <c r="AJ347" s="100"/>
      <c r="AK347" s="100"/>
      <c r="AL347" s="100"/>
      <c r="AM347" s="100"/>
      <c r="AN347" s="100"/>
      <c r="AO347" s="100"/>
      <c r="AP347" s="100"/>
      <c r="AQ347" s="100"/>
      <c r="AR347" s="100"/>
      <c r="AS347" s="100"/>
    </row>
    <row r="348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  <c r="AJ348" s="100"/>
      <c r="AK348" s="100"/>
      <c r="AL348" s="100"/>
      <c r="AM348" s="100"/>
      <c r="AN348" s="100"/>
      <c r="AO348" s="100"/>
      <c r="AP348" s="100"/>
      <c r="AQ348" s="100"/>
      <c r="AR348" s="100"/>
      <c r="AS348" s="100"/>
    </row>
    <row r="349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100"/>
      <c r="AK349" s="100"/>
      <c r="AL349" s="100"/>
      <c r="AM349" s="100"/>
      <c r="AN349" s="100"/>
      <c r="AO349" s="100"/>
      <c r="AP349" s="100"/>
      <c r="AQ349" s="100"/>
      <c r="AR349" s="100"/>
      <c r="AS349" s="100"/>
    </row>
    <row r="350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  <c r="AJ350" s="100"/>
      <c r="AK350" s="100"/>
      <c r="AL350" s="100"/>
      <c r="AM350" s="100"/>
      <c r="AN350" s="100"/>
      <c r="AO350" s="100"/>
      <c r="AP350" s="100"/>
      <c r="AQ350" s="100"/>
      <c r="AR350" s="100"/>
      <c r="AS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  <c r="AJ351" s="100"/>
      <c r="AK351" s="100"/>
      <c r="AL351" s="100"/>
      <c r="AM351" s="100"/>
      <c r="AN351" s="100"/>
      <c r="AO351" s="100"/>
      <c r="AP351" s="100"/>
      <c r="AQ351" s="100"/>
      <c r="AR351" s="100"/>
      <c r="AS351" s="100"/>
    </row>
    <row r="352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  <c r="AJ352" s="100"/>
      <c r="AK352" s="100"/>
      <c r="AL352" s="100"/>
      <c r="AM352" s="100"/>
      <c r="AN352" s="100"/>
      <c r="AO352" s="100"/>
      <c r="AP352" s="100"/>
      <c r="AQ352" s="100"/>
      <c r="AR352" s="100"/>
      <c r="AS352" s="100"/>
    </row>
    <row r="353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  <c r="AJ353" s="100"/>
      <c r="AK353" s="100"/>
      <c r="AL353" s="100"/>
      <c r="AM353" s="100"/>
      <c r="AN353" s="100"/>
      <c r="AO353" s="100"/>
      <c r="AP353" s="100"/>
      <c r="AQ353" s="100"/>
      <c r="AR353" s="100"/>
      <c r="AS353" s="100"/>
    </row>
    <row r="354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  <c r="AJ354" s="100"/>
      <c r="AK354" s="100"/>
      <c r="AL354" s="100"/>
      <c r="AM354" s="100"/>
      <c r="AN354" s="100"/>
      <c r="AO354" s="100"/>
      <c r="AP354" s="100"/>
      <c r="AQ354" s="100"/>
      <c r="AR354" s="100"/>
      <c r="AS354" s="100"/>
    </row>
    <row r="35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  <c r="AJ355" s="100"/>
      <c r="AK355" s="100"/>
      <c r="AL355" s="100"/>
      <c r="AM355" s="100"/>
      <c r="AN355" s="100"/>
      <c r="AO355" s="100"/>
      <c r="AP355" s="100"/>
      <c r="AQ355" s="100"/>
      <c r="AR355" s="100"/>
      <c r="AS355" s="100"/>
    </row>
    <row r="356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  <c r="AJ356" s="100"/>
      <c r="AK356" s="100"/>
      <c r="AL356" s="100"/>
      <c r="AM356" s="100"/>
      <c r="AN356" s="100"/>
      <c r="AO356" s="100"/>
      <c r="AP356" s="100"/>
      <c r="AQ356" s="100"/>
      <c r="AR356" s="100"/>
      <c r="AS356" s="100"/>
    </row>
    <row r="357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  <c r="AJ357" s="100"/>
      <c r="AK357" s="100"/>
      <c r="AL357" s="100"/>
      <c r="AM357" s="100"/>
      <c r="AN357" s="100"/>
      <c r="AO357" s="100"/>
      <c r="AP357" s="100"/>
      <c r="AQ357" s="100"/>
      <c r="AR357" s="100"/>
      <c r="AS357" s="100"/>
    </row>
    <row r="358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  <c r="AJ358" s="100"/>
      <c r="AK358" s="100"/>
      <c r="AL358" s="100"/>
      <c r="AM358" s="100"/>
      <c r="AN358" s="100"/>
      <c r="AO358" s="100"/>
      <c r="AP358" s="100"/>
      <c r="AQ358" s="100"/>
      <c r="AR358" s="100"/>
      <c r="AS358" s="100"/>
    </row>
    <row r="359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  <c r="AJ359" s="100"/>
      <c r="AK359" s="100"/>
      <c r="AL359" s="100"/>
      <c r="AM359" s="100"/>
      <c r="AN359" s="100"/>
      <c r="AO359" s="100"/>
      <c r="AP359" s="100"/>
      <c r="AQ359" s="100"/>
      <c r="AR359" s="100"/>
      <c r="AS359" s="100"/>
    </row>
    <row r="360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  <c r="AJ360" s="100"/>
      <c r="AK360" s="100"/>
      <c r="AL360" s="100"/>
      <c r="AM360" s="100"/>
      <c r="AN360" s="100"/>
      <c r="AO360" s="100"/>
      <c r="AP360" s="100"/>
      <c r="AQ360" s="100"/>
      <c r="AR360" s="100"/>
      <c r="AS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  <c r="AJ361" s="100"/>
      <c r="AK361" s="100"/>
      <c r="AL361" s="100"/>
      <c r="AM361" s="100"/>
      <c r="AN361" s="100"/>
      <c r="AO361" s="100"/>
      <c r="AP361" s="100"/>
      <c r="AQ361" s="100"/>
      <c r="AR361" s="100"/>
      <c r="AS361" s="100"/>
    </row>
    <row r="362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  <c r="AJ362" s="100"/>
      <c r="AK362" s="100"/>
      <c r="AL362" s="100"/>
      <c r="AM362" s="100"/>
      <c r="AN362" s="100"/>
      <c r="AO362" s="100"/>
      <c r="AP362" s="100"/>
      <c r="AQ362" s="100"/>
      <c r="AR362" s="100"/>
      <c r="AS362" s="100"/>
    </row>
    <row r="363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  <c r="AJ363" s="100"/>
      <c r="AK363" s="100"/>
      <c r="AL363" s="100"/>
      <c r="AM363" s="100"/>
      <c r="AN363" s="100"/>
      <c r="AO363" s="100"/>
      <c r="AP363" s="100"/>
      <c r="AQ363" s="100"/>
      <c r="AR363" s="100"/>
      <c r="AS363" s="100"/>
    </row>
    <row r="364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  <c r="AJ364" s="100"/>
      <c r="AK364" s="100"/>
      <c r="AL364" s="100"/>
      <c r="AM364" s="100"/>
      <c r="AN364" s="100"/>
      <c r="AO364" s="100"/>
      <c r="AP364" s="100"/>
      <c r="AQ364" s="100"/>
      <c r="AR364" s="100"/>
      <c r="AS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  <c r="AL365" s="100"/>
      <c r="AM365" s="100"/>
      <c r="AN365" s="100"/>
      <c r="AO365" s="100"/>
      <c r="AP365" s="100"/>
      <c r="AQ365" s="100"/>
      <c r="AR365" s="100"/>
      <c r="AS365" s="100"/>
    </row>
    <row r="366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0"/>
      <c r="AL366" s="100"/>
      <c r="AM366" s="100"/>
      <c r="AN366" s="100"/>
      <c r="AO366" s="100"/>
      <c r="AP366" s="100"/>
      <c r="AQ366" s="100"/>
      <c r="AR366" s="100"/>
      <c r="AS366" s="100"/>
    </row>
    <row r="367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00"/>
      <c r="AL367" s="100"/>
      <c r="AM367" s="100"/>
      <c r="AN367" s="100"/>
      <c r="AO367" s="100"/>
      <c r="AP367" s="100"/>
      <c r="AQ367" s="100"/>
      <c r="AR367" s="100"/>
      <c r="AS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  <c r="AJ368" s="100"/>
      <c r="AK368" s="100"/>
      <c r="AL368" s="100"/>
      <c r="AM368" s="100"/>
      <c r="AN368" s="100"/>
      <c r="AO368" s="100"/>
      <c r="AP368" s="100"/>
      <c r="AQ368" s="100"/>
      <c r="AR368" s="100"/>
      <c r="AS368" s="100"/>
    </row>
    <row r="369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  <c r="AJ369" s="100"/>
      <c r="AK369" s="100"/>
      <c r="AL369" s="100"/>
      <c r="AM369" s="100"/>
      <c r="AN369" s="100"/>
      <c r="AO369" s="100"/>
      <c r="AP369" s="100"/>
      <c r="AQ369" s="100"/>
      <c r="AR369" s="100"/>
      <c r="AS369" s="100"/>
    </row>
    <row r="370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  <c r="AJ370" s="100"/>
      <c r="AK370" s="100"/>
      <c r="AL370" s="100"/>
      <c r="AM370" s="100"/>
      <c r="AN370" s="100"/>
      <c r="AO370" s="100"/>
      <c r="AP370" s="100"/>
      <c r="AQ370" s="100"/>
      <c r="AR370" s="100"/>
      <c r="AS370" s="100"/>
    </row>
    <row r="37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  <c r="AJ371" s="100"/>
      <c r="AK371" s="100"/>
      <c r="AL371" s="100"/>
      <c r="AM371" s="100"/>
      <c r="AN371" s="100"/>
      <c r="AO371" s="100"/>
      <c r="AP371" s="100"/>
      <c r="AQ371" s="100"/>
      <c r="AR371" s="100"/>
      <c r="AS371" s="100"/>
    </row>
    <row r="372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0"/>
      <c r="AL372" s="100"/>
      <c r="AM372" s="100"/>
      <c r="AN372" s="100"/>
      <c r="AO372" s="100"/>
      <c r="AP372" s="100"/>
      <c r="AQ372" s="100"/>
      <c r="AR372" s="100"/>
      <c r="AS372" s="100"/>
    </row>
    <row r="373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  <c r="AJ373" s="100"/>
      <c r="AK373" s="100"/>
      <c r="AL373" s="100"/>
      <c r="AM373" s="100"/>
      <c r="AN373" s="100"/>
      <c r="AO373" s="100"/>
      <c r="AP373" s="100"/>
      <c r="AQ373" s="100"/>
      <c r="AR373" s="100"/>
      <c r="AS373" s="100"/>
    </row>
    <row r="374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  <c r="AJ374" s="100"/>
      <c r="AK374" s="100"/>
      <c r="AL374" s="100"/>
      <c r="AM374" s="100"/>
      <c r="AN374" s="100"/>
      <c r="AO374" s="100"/>
      <c r="AP374" s="100"/>
      <c r="AQ374" s="100"/>
      <c r="AR374" s="100"/>
      <c r="AS374" s="100"/>
    </row>
    <row r="37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  <c r="AI375" s="100"/>
      <c r="AJ375" s="100"/>
      <c r="AK375" s="100"/>
      <c r="AL375" s="100"/>
      <c r="AM375" s="100"/>
      <c r="AN375" s="100"/>
      <c r="AO375" s="100"/>
      <c r="AP375" s="100"/>
      <c r="AQ375" s="100"/>
      <c r="AR375" s="100"/>
      <c r="AS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  <c r="AI376" s="100"/>
      <c r="AJ376" s="100"/>
      <c r="AK376" s="100"/>
      <c r="AL376" s="100"/>
      <c r="AM376" s="100"/>
      <c r="AN376" s="100"/>
      <c r="AO376" s="100"/>
      <c r="AP376" s="100"/>
      <c r="AQ376" s="100"/>
      <c r="AR376" s="100"/>
      <c r="AS376" s="100"/>
    </row>
    <row r="377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  <c r="AI377" s="100"/>
      <c r="AJ377" s="100"/>
      <c r="AK377" s="100"/>
      <c r="AL377" s="100"/>
      <c r="AM377" s="100"/>
      <c r="AN377" s="100"/>
      <c r="AO377" s="100"/>
      <c r="AP377" s="100"/>
      <c r="AQ377" s="100"/>
      <c r="AR377" s="100"/>
      <c r="AS377" s="100"/>
    </row>
    <row r="378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  <c r="AI378" s="100"/>
      <c r="AJ378" s="100"/>
      <c r="AK378" s="100"/>
      <c r="AL378" s="100"/>
      <c r="AM378" s="100"/>
      <c r="AN378" s="100"/>
      <c r="AO378" s="100"/>
      <c r="AP378" s="100"/>
      <c r="AQ378" s="100"/>
      <c r="AR378" s="100"/>
      <c r="AS378" s="100"/>
    </row>
    <row r="379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  <c r="AI379" s="100"/>
      <c r="AJ379" s="100"/>
      <c r="AK379" s="100"/>
      <c r="AL379" s="100"/>
      <c r="AM379" s="100"/>
      <c r="AN379" s="100"/>
      <c r="AO379" s="100"/>
      <c r="AP379" s="100"/>
      <c r="AQ379" s="100"/>
      <c r="AR379" s="100"/>
      <c r="AS379" s="100"/>
    </row>
    <row r="380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  <c r="AI380" s="100"/>
      <c r="AJ380" s="100"/>
      <c r="AK380" s="100"/>
      <c r="AL380" s="100"/>
      <c r="AM380" s="100"/>
      <c r="AN380" s="100"/>
      <c r="AO380" s="100"/>
      <c r="AP380" s="100"/>
      <c r="AQ380" s="100"/>
      <c r="AR380" s="100"/>
      <c r="AS380" s="100"/>
    </row>
    <row r="38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  <c r="AJ381" s="100"/>
      <c r="AK381" s="100"/>
      <c r="AL381" s="100"/>
      <c r="AM381" s="100"/>
      <c r="AN381" s="100"/>
      <c r="AO381" s="100"/>
      <c r="AP381" s="100"/>
      <c r="AQ381" s="100"/>
      <c r="AR381" s="100"/>
      <c r="AS381" s="100"/>
    </row>
    <row r="382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0"/>
      <c r="AL382" s="100"/>
      <c r="AM382" s="100"/>
      <c r="AN382" s="100"/>
      <c r="AO382" s="100"/>
      <c r="AP382" s="100"/>
      <c r="AQ382" s="100"/>
      <c r="AR382" s="100"/>
      <c r="AS382" s="100"/>
    </row>
    <row r="383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  <c r="AJ383" s="100"/>
      <c r="AK383" s="100"/>
      <c r="AL383" s="100"/>
      <c r="AM383" s="100"/>
      <c r="AN383" s="100"/>
      <c r="AO383" s="100"/>
      <c r="AP383" s="100"/>
      <c r="AQ383" s="100"/>
      <c r="AR383" s="100"/>
      <c r="AS383" s="100"/>
    </row>
    <row r="384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  <c r="AI384" s="100"/>
      <c r="AJ384" s="100"/>
      <c r="AK384" s="100"/>
      <c r="AL384" s="100"/>
      <c r="AM384" s="100"/>
      <c r="AN384" s="100"/>
      <c r="AO384" s="100"/>
      <c r="AP384" s="100"/>
      <c r="AQ384" s="100"/>
      <c r="AR384" s="100"/>
      <c r="AS384" s="100"/>
    </row>
    <row r="38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  <c r="AJ385" s="100"/>
      <c r="AK385" s="100"/>
      <c r="AL385" s="100"/>
      <c r="AM385" s="100"/>
      <c r="AN385" s="100"/>
      <c r="AO385" s="100"/>
      <c r="AP385" s="100"/>
      <c r="AQ385" s="100"/>
      <c r="AR385" s="100"/>
      <c r="AS385" s="100"/>
    </row>
    <row r="386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  <c r="AJ386" s="100"/>
      <c r="AK386" s="100"/>
      <c r="AL386" s="100"/>
      <c r="AM386" s="100"/>
      <c r="AN386" s="100"/>
      <c r="AO386" s="100"/>
      <c r="AP386" s="100"/>
      <c r="AQ386" s="100"/>
      <c r="AR386" s="100"/>
      <c r="AS386" s="100"/>
    </row>
    <row r="387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  <c r="AI387" s="100"/>
      <c r="AJ387" s="100"/>
      <c r="AK387" s="100"/>
      <c r="AL387" s="100"/>
      <c r="AM387" s="100"/>
      <c r="AN387" s="100"/>
      <c r="AO387" s="100"/>
      <c r="AP387" s="100"/>
      <c r="AQ387" s="100"/>
      <c r="AR387" s="100"/>
      <c r="AS387" s="100"/>
    </row>
    <row r="388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  <c r="AI388" s="100"/>
      <c r="AJ388" s="100"/>
      <c r="AK388" s="100"/>
      <c r="AL388" s="100"/>
      <c r="AM388" s="100"/>
      <c r="AN388" s="100"/>
      <c r="AO388" s="100"/>
      <c r="AP388" s="100"/>
      <c r="AQ388" s="100"/>
      <c r="AR388" s="100"/>
      <c r="AS388" s="100"/>
    </row>
    <row r="389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  <c r="AJ389" s="100"/>
      <c r="AK389" s="100"/>
      <c r="AL389" s="100"/>
      <c r="AM389" s="100"/>
      <c r="AN389" s="100"/>
      <c r="AO389" s="100"/>
      <c r="AP389" s="100"/>
      <c r="AQ389" s="100"/>
      <c r="AR389" s="100"/>
      <c r="AS389" s="100"/>
    </row>
    <row r="390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  <c r="AI390" s="100"/>
      <c r="AJ390" s="100"/>
      <c r="AK390" s="100"/>
      <c r="AL390" s="100"/>
      <c r="AM390" s="100"/>
      <c r="AN390" s="100"/>
      <c r="AO390" s="100"/>
      <c r="AP390" s="100"/>
      <c r="AQ390" s="100"/>
      <c r="AR390" s="100"/>
      <c r="AS390" s="100"/>
    </row>
    <row r="39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  <c r="AI391" s="100"/>
      <c r="AJ391" s="100"/>
      <c r="AK391" s="100"/>
      <c r="AL391" s="100"/>
      <c r="AM391" s="100"/>
      <c r="AN391" s="100"/>
      <c r="AO391" s="100"/>
      <c r="AP391" s="100"/>
      <c r="AQ391" s="100"/>
      <c r="AR391" s="100"/>
      <c r="AS391" s="100"/>
    </row>
    <row r="392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  <c r="AI392" s="100"/>
      <c r="AJ392" s="100"/>
      <c r="AK392" s="100"/>
      <c r="AL392" s="100"/>
      <c r="AM392" s="100"/>
      <c r="AN392" s="100"/>
      <c r="AO392" s="100"/>
      <c r="AP392" s="100"/>
      <c r="AQ392" s="100"/>
      <c r="AR392" s="100"/>
      <c r="AS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  <c r="AI393" s="100"/>
      <c r="AJ393" s="100"/>
      <c r="AK393" s="100"/>
      <c r="AL393" s="100"/>
      <c r="AM393" s="100"/>
      <c r="AN393" s="100"/>
      <c r="AO393" s="100"/>
      <c r="AP393" s="100"/>
      <c r="AQ393" s="100"/>
      <c r="AR393" s="100"/>
      <c r="AS393" s="100"/>
    </row>
    <row r="394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  <c r="AI394" s="100"/>
      <c r="AJ394" s="100"/>
      <c r="AK394" s="100"/>
      <c r="AL394" s="100"/>
      <c r="AM394" s="100"/>
      <c r="AN394" s="100"/>
      <c r="AO394" s="100"/>
      <c r="AP394" s="100"/>
      <c r="AQ394" s="100"/>
      <c r="AR394" s="100"/>
      <c r="AS394" s="100"/>
    </row>
    <row r="39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  <c r="AI395" s="100"/>
      <c r="AJ395" s="100"/>
      <c r="AK395" s="100"/>
      <c r="AL395" s="100"/>
      <c r="AM395" s="100"/>
      <c r="AN395" s="100"/>
      <c r="AO395" s="100"/>
      <c r="AP395" s="100"/>
      <c r="AQ395" s="100"/>
      <c r="AR395" s="100"/>
      <c r="AS395" s="100"/>
    </row>
    <row r="396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0"/>
      <c r="AI396" s="100"/>
      <c r="AJ396" s="100"/>
      <c r="AK396" s="100"/>
      <c r="AL396" s="100"/>
      <c r="AM396" s="100"/>
      <c r="AN396" s="100"/>
      <c r="AO396" s="100"/>
      <c r="AP396" s="100"/>
      <c r="AQ396" s="100"/>
      <c r="AR396" s="100"/>
      <c r="AS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0"/>
      <c r="AI397" s="100"/>
      <c r="AJ397" s="100"/>
      <c r="AK397" s="100"/>
      <c r="AL397" s="100"/>
      <c r="AM397" s="100"/>
      <c r="AN397" s="100"/>
      <c r="AO397" s="100"/>
      <c r="AP397" s="100"/>
      <c r="AQ397" s="100"/>
      <c r="AR397" s="100"/>
      <c r="AS397" s="100"/>
    </row>
    <row r="398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0"/>
      <c r="AI398" s="100"/>
      <c r="AJ398" s="100"/>
      <c r="AK398" s="100"/>
      <c r="AL398" s="100"/>
      <c r="AM398" s="100"/>
      <c r="AN398" s="100"/>
      <c r="AO398" s="100"/>
      <c r="AP398" s="100"/>
      <c r="AQ398" s="100"/>
      <c r="AR398" s="100"/>
      <c r="AS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0"/>
      <c r="AI399" s="100"/>
      <c r="AJ399" s="100"/>
      <c r="AK399" s="100"/>
      <c r="AL399" s="100"/>
      <c r="AM399" s="100"/>
      <c r="AN399" s="100"/>
      <c r="AO399" s="100"/>
      <c r="AP399" s="100"/>
      <c r="AQ399" s="100"/>
      <c r="AR399" s="100"/>
      <c r="AS399" s="100"/>
    </row>
    <row r="400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0"/>
      <c r="AI400" s="100"/>
      <c r="AJ400" s="100"/>
      <c r="AK400" s="100"/>
      <c r="AL400" s="100"/>
      <c r="AM400" s="100"/>
      <c r="AN400" s="100"/>
      <c r="AO400" s="100"/>
      <c r="AP400" s="100"/>
      <c r="AQ400" s="100"/>
      <c r="AR400" s="100"/>
      <c r="AS400" s="100"/>
    </row>
    <row r="40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0"/>
      <c r="AI401" s="100"/>
      <c r="AJ401" s="100"/>
      <c r="AK401" s="100"/>
      <c r="AL401" s="100"/>
      <c r="AM401" s="100"/>
      <c r="AN401" s="100"/>
      <c r="AO401" s="100"/>
      <c r="AP401" s="100"/>
      <c r="AQ401" s="100"/>
      <c r="AR401" s="100"/>
      <c r="AS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0"/>
      <c r="AI402" s="100"/>
      <c r="AJ402" s="100"/>
      <c r="AK402" s="100"/>
      <c r="AL402" s="100"/>
      <c r="AM402" s="100"/>
      <c r="AN402" s="100"/>
      <c r="AO402" s="100"/>
      <c r="AP402" s="100"/>
      <c r="AQ402" s="100"/>
      <c r="AR402" s="100"/>
      <c r="AS402" s="100"/>
    </row>
    <row r="403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  <c r="AI403" s="100"/>
      <c r="AJ403" s="100"/>
      <c r="AK403" s="100"/>
      <c r="AL403" s="100"/>
      <c r="AM403" s="100"/>
      <c r="AN403" s="100"/>
      <c r="AO403" s="100"/>
      <c r="AP403" s="100"/>
      <c r="AQ403" s="100"/>
      <c r="AR403" s="100"/>
      <c r="AS403" s="100"/>
    </row>
    <row r="404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0"/>
      <c r="AI404" s="100"/>
      <c r="AJ404" s="100"/>
      <c r="AK404" s="100"/>
      <c r="AL404" s="100"/>
      <c r="AM404" s="100"/>
      <c r="AN404" s="100"/>
      <c r="AO404" s="100"/>
      <c r="AP404" s="100"/>
      <c r="AQ404" s="100"/>
      <c r="AR404" s="100"/>
      <c r="AS404" s="100"/>
    </row>
    <row r="40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0"/>
      <c r="AI405" s="100"/>
      <c r="AJ405" s="100"/>
      <c r="AK405" s="100"/>
      <c r="AL405" s="100"/>
      <c r="AM405" s="100"/>
      <c r="AN405" s="100"/>
      <c r="AO405" s="100"/>
      <c r="AP405" s="100"/>
      <c r="AQ405" s="100"/>
      <c r="AR405" s="100"/>
      <c r="AS405" s="100"/>
    </row>
    <row r="406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0"/>
      <c r="AI406" s="100"/>
      <c r="AJ406" s="100"/>
      <c r="AK406" s="100"/>
      <c r="AL406" s="100"/>
      <c r="AM406" s="100"/>
      <c r="AN406" s="100"/>
      <c r="AO406" s="100"/>
      <c r="AP406" s="100"/>
      <c r="AQ406" s="100"/>
      <c r="AR406" s="100"/>
      <c r="AS406" s="100"/>
    </row>
    <row r="407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0"/>
      <c r="AI407" s="100"/>
      <c r="AJ407" s="100"/>
      <c r="AK407" s="100"/>
      <c r="AL407" s="100"/>
      <c r="AM407" s="100"/>
      <c r="AN407" s="100"/>
      <c r="AO407" s="100"/>
      <c r="AP407" s="100"/>
      <c r="AQ407" s="100"/>
      <c r="AR407" s="100"/>
      <c r="AS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0"/>
      <c r="AI408" s="100"/>
      <c r="AJ408" s="100"/>
      <c r="AK408" s="100"/>
      <c r="AL408" s="100"/>
      <c r="AM408" s="100"/>
      <c r="AN408" s="100"/>
      <c r="AO408" s="100"/>
      <c r="AP408" s="100"/>
      <c r="AQ408" s="100"/>
      <c r="AR408" s="100"/>
      <c r="AS408" s="100"/>
    </row>
    <row r="409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0"/>
      <c r="AI409" s="100"/>
      <c r="AJ409" s="100"/>
      <c r="AK409" s="100"/>
      <c r="AL409" s="100"/>
      <c r="AM409" s="100"/>
      <c r="AN409" s="100"/>
      <c r="AO409" s="100"/>
      <c r="AP409" s="100"/>
      <c r="AQ409" s="100"/>
      <c r="AR409" s="100"/>
      <c r="AS409" s="100"/>
    </row>
    <row r="410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0"/>
      <c r="AI410" s="100"/>
      <c r="AJ410" s="100"/>
      <c r="AK410" s="100"/>
      <c r="AL410" s="100"/>
      <c r="AM410" s="100"/>
      <c r="AN410" s="100"/>
      <c r="AO410" s="100"/>
      <c r="AP410" s="100"/>
      <c r="AQ410" s="100"/>
      <c r="AR410" s="100"/>
      <c r="AS410" s="100"/>
    </row>
    <row r="41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0"/>
      <c r="AI411" s="100"/>
      <c r="AJ411" s="100"/>
      <c r="AK411" s="100"/>
      <c r="AL411" s="100"/>
      <c r="AM411" s="100"/>
      <c r="AN411" s="100"/>
      <c r="AO411" s="100"/>
      <c r="AP411" s="100"/>
      <c r="AQ411" s="100"/>
      <c r="AR411" s="100"/>
      <c r="AS411" s="100"/>
    </row>
    <row r="412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0"/>
      <c r="AI412" s="100"/>
      <c r="AJ412" s="100"/>
      <c r="AK412" s="100"/>
      <c r="AL412" s="100"/>
      <c r="AM412" s="100"/>
      <c r="AN412" s="100"/>
      <c r="AO412" s="100"/>
      <c r="AP412" s="100"/>
      <c r="AQ412" s="100"/>
      <c r="AR412" s="100"/>
      <c r="AS412" s="100"/>
    </row>
    <row r="413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  <c r="AJ413" s="100"/>
      <c r="AK413" s="100"/>
      <c r="AL413" s="100"/>
      <c r="AM413" s="100"/>
      <c r="AN413" s="100"/>
      <c r="AO413" s="100"/>
      <c r="AP413" s="100"/>
      <c r="AQ413" s="100"/>
      <c r="AR413" s="100"/>
      <c r="AS413" s="100"/>
    </row>
    <row r="414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  <c r="AI414" s="100"/>
      <c r="AJ414" s="100"/>
      <c r="AK414" s="100"/>
      <c r="AL414" s="100"/>
      <c r="AM414" s="100"/>
      <c r="AN414" s="100"/>
      <c r="AO414" s="100"/>
      <c r="AP414" s="100"/>
      <c r="AQ414" s="100"/>
      <c r="AR414" s="100"/>
      <c r="AS414" s="100"/>
    </row>
    <row r="41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0"/>
      <c r="AI415" s="100"/>
      <c r="AJ415" s="100"/>
      <c r="AK415" s="100"/>
      <c r="AL415" s="100"/>
      <c r="AM415" s="100"/>
      <c r="AN415" s="100"/>
      <c r="AO415" s="100"/>
      <c r="AP415" s="100"/>
      <c r="AQ415" s="100"/>
      <c r="AR415" s="100"/>
      <c r="AS415" s="100"/>
    </row>
    <row r="416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0"/>
      <c r="AI416" s="100"/>
      <c r="AJ416" s="100"/>
      <c r="AK416" s="100"/>
      <c r="AL416" s="100"/>
      <c r="AM416" s="100"/>
      <c r="AN416" s="100"/>
      <c r="AO416" s="100"/>
      <c r="AP416" s="100"/>
      <c r="AQ416" s="100"/>
      <c r="AR416" s="100"/>
      <c r="AS416" s="100"/>
    </row>
    <row r="417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  <c r="AI417" s="100"/>
      <c r="AJ417" s="100"/>
      <c r="AK417" s="100"/>
      <c r="AL417" s="100"/>
      <c r="AM417" s="100"/>
      <c r="AN417" s="100"/>
      <c r="AO417" s="100"/>
      <c r="AP417" s="100"/>
      <c r="AQ417" s="100"/>
      <c r="AR417" s="100"/>
      <c r="AS417" s="100"/>
    </row>
    <row r="418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0"/>
      <c r="AI418" s="100"/>
      <c r="AJ418" s="100"/>
      <c r="AK418" s="100"/>
      <c r="AL418" s="100"/>
      <c r="AM418" s="100"/>
      <c r="AN418" s="100"/>
      <c r="AO418" s="100"/>
      <c r="AP418" s="100"/>
      <c r="AQ418" s="100"/>
      <c r="AR418" s="100"/>
      <c r="AS418" s="100"/>
    </row>
    <row r="419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0"/>
      <c r="AI419" s="100"/>
      <c r="AJ419" s="100"/>
      <c r="AK419" s="100"/>
      <c r="AL419" s="100"/>
      <c r="AM419" s="100"/>
      <c r="AN419" s="100"/>
      <c r="AO419" s="100"/>
      <c r="AP419" s="100"/>
      <c r="AQ419" s="100"/>
      <c r="AR419" s="100"/>
      <c r="AS419" s="100"/>
    </row>
    <row r="420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0"/>
      <c r="AI420" s="100"/>
      <c r="AJ420" s="100"/>
      <c r="AK420" s="100"/>
      <c r="AL420" s="100"/>
      <c r="AM420" s="100"/>
      <c r="AN420" s="100"/>
      <c r="AO420" s="100"/>
      <c r="AP420" s="100"/>
      <c r="AQ420" s="100"/>
      <c r="AR420" s="100"/>
      <c r="AS420" s="100"/>
    </row>
    <row r="42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  <c r="AI421" s="100"/>
      <c r="AJ421" s="100"/>
      <c r="AK421" s="100"/>
      <c r="AL421" s="100"/>
      <c r="AM421" s="100"/>
      <c r="AN421" s="100"/>
      <c r="AO421" s="100"/>
      <c r="AP421" s="100"/>
      <c r="AQ421" s="100"/>
      <c r="AR421" s="100"/>
      <c r="AS421" s="100"/>
    </row>
    <row r="422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0"/>
      <c r="AI422" s="100"/>
      <c r="AJ422" s="100"/>
      <c r="AK422" s="100"/>
      <c r="AL422" s="100"/>
      <c r="AM422" s="100"/>
      <c r="AN422" s="100"/>
      <c r="AO422" s="100"/>
      <c r="AP422" s="100"/>
      <c r="AQ422" s="100"/>
      <c r="AR422" s="100"/>
      <c r="AS422" s="100"/>
    </row>
    <row r="423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  <c r="AI423" s="100"/>
      <c r="AJ423" s="100"/>
      <c r="AK423" s="100"/>
      <c r="AL423" s="100"/>
      <c r="AM423" s="100"/>
      <c r="AN423" s="100"/>
      <c r="AO423" s="100"/>
      <c r="AP423" s="100"/>
      <c r="AQ423" s="100"/>
      <c r="AR423" s="100"/>
      <c r="AS423" s="100"/>
    </row>
    <row r="424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  <c r="AI424" s="100"/>
      <c r="AJ424" s="100"/>
      <c r="AK424" s="100"/>
      <c r="AL424" s="100"/>
      <c r="AM424" s="100"/>
      <c r="AN424" s="100"/>
      <c r="AO424" s="100"/>
      <c r="AP424" s="100"/>
      <c r="AQ424" s="100"/>
      <c r="AR424" s="100"/>
      <c r="AS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0"/>
      <c r="AI425" s="100"/>
      <c r="AJ425" s="100"/>
      <c r="AK425" s="100"/>
      <c r="AL425" s="100"/>
      <c r="AM425" s="100"/>
      <c r="AN425" s="100"/>
      <c r="AO425" s="100"/>
      <c r="AP425" s="100"/>
      <c r="AQ425" s="100"/>
      <c r="AR425" s="100"/>
      <c r="AS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0"/>
      <c r="AI426" s="100"/>
      <c r="AJ426" s="100"/>
      <c r="AK426" s="100"/>
      <c r="AL426" s="100"/>
      <c r="AM426" s="100"/>
      <c r="AN426" s="100"/>
      <c r="AO426" s="100"/>
      <c r="AP426" s="100"/>
      <c r="AQ426" s="100"/>
      <c r="AR426" s="100"/>
      <c r="AS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0"/>
      <c r="AI427" s="100"/>
      <c r="AJ427" s="100"/>
      <c r="AK427" s="100"/>
      <c r="AL427" s="100"/>
      <c r="AM427" s="100"/>
      <c r="AN427" s="100"/>
      <c r="AO427" s="100"/>
      <c r="AP427" s="100"/>
      <c r="AQ427" s="100"/>
      <c r="AR427" s="100"/>
      <c r="AS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0"/>
      <c r="AI428" s="100"/>
      <c r="AJ428" s="100"/>
      <c r="AK428" s="100"/>
      <c r="AL428" s="100"/>
      <c r="AM428" s="100"/>
      <c r="AN428" s="100"/>
      <c r="AO428" s="100"/>
      <c r="AP428" s="100"/>
      <c r="AQ428" s="100"/>
      <c r="AR428" s="100"/>
      <c r="AS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0"/>
      <c r="AI429" s="100"/>
      <c r="AJ429" s="100"/>
      <c r="AK429" s="100"/>
      <c r="AL429" s="100"/>
      <c r="AM429" s="100"/>
      <c r="AN429" s="100"/>
      <c r="AO429" s="100"/>
      <c r="AP429" s="100"/>
      <c r="AQ429" s="100"/>
      <c r="AR429" s="100"/>
      <c r="AS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0"/>
      <c r="AI430" s="100"/>
      <c r="AJ430" s="100"/>
      <c r="AK430" s="100"/>
      <c r="AL430" s="100"/>
      <c r="AM430" s="100"/>
      <c r="AN430" s="100"/>
      <c r="AO430" s="100"/>
      <c r="AP430" s="100"/>
      <c r="AQ430" s="100"/>
      <c r="AR430" s="100"/>
      <c r="AS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0"/>
      <c r="AI431" s="100"/>
      <c r="AJ431" s="100"/>
      <c r="AK431" s="100"/>
      <c r="AL431" s="100"/>
      <c r="AM431" s="100"/>
      <c r="AN431" s="100"/>
      <c r="AO431" s="100"/>
      <c r="AP431" s="100"/>
      <c r="AQ431" s="100"/>
      <c r="AR431" s="100"/>
      <c r="AS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0"/>
      <c r="AI432" s="100"/>
      <c r="AJ432" s="100"/>
      <c r="AK432" s="100"/>
      <c r="AL432" s="100"/>
      <c r="AM432" s="100"/>
      <c r="AN432" s="100"/>
      <c r="AO432" s="100"/>
      <c r="AP432" s="100"/>
      <c r="AQ432" s="100"/>
      <c r="AR432" s="100"/>
      <c r="AS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0"/>
      <c r="AI433" s="100"/>
      <c r="AJ433" s="100"/>
      <c r="AK433" s="100"/>
      <c r="AL433" s="100"/>
      <c r="AM433" s="100"/>
      <c r="AN433" s="100"/>
      <c r="AO433" s="100"/>
      <c r="AP433" s="100"/>
      <c r="AQ433" s="100"/>
      <c r="AR433" s="100"/>
      <c r="AS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0"/>
      <c r="AI434" s="100"/>
      <c r="AJ434" s="100"/>
      <c r="AK434" s="100"/>
      <c r="AL434" s="100"/>
      <c r="AM434" s="100"/>
      <c r="AN434" s="100"/>
      <c r="AO434" s="100"/>
      <c r="AP434" s="100"/>
      <c r="AQ434" s="100"/>
      <c r="AR434" s="100"/>
      <c r="AS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0"/>
      <c r="AI435" s="100"/>
      <c r="AJ435" s="100"/>
      <c r="AK435" s="100"/>
      <c r="AL435" s="100"/>
      <c r="AM435" s="100"/>
      <c r="AN435" s="100"/>
      <c r="AO435" s="100"/>
      <c r="AP435" s="100"/>
      <c r="AQ435" s="100"/>
      <c r="AR435" s="100"/>
      <c r="AS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0"/>
      <c r="AI436" s="100"/>
      <c r="AJ436" s="100"/>
      <c r="AK436" s="100"/>
      <c r="AL436" s="100"/>
      <c r="AM436" s="100"/>
      <c r="AN436" s="100"/>
      <c r="AO436" s="100"/>
      <c r="AP436" s="100"/>
      <c r="AQ436" s="100"/>
      <c r="AR436" s="100"/>
      <c r="AS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  <c r="AJ437" s="100"/>
      <c r="AK437" s="100"/>
      <c r="AL437" s="100"/>
      <c r="AM437" s="100"/>
      <c r="AN437" s="100"/>
      <c r="AO437" s="100"/>
      <c r="AP437" s="100"/>
      <c r="AQ437" s="100"/>
      <c r="AR437" s="100"/>
      <c r="AS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  <c r="AI438" s="100"/>
      <c r="AJ438" s="100"/>
      <c r="AK438" s="100"/>
      <c r="AL438" s="100"/>
      <c r="AM438" s="100"/>
      <c r="AN438" s="100"/>
      <c r="AO438" s="100"/>
      <c r="AP438" s="100"/>
      <c r="AQ438" s="100"/>
      <c r="AR438" s="100"/>
      <c r="AS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  <c r="AI439" s="100"/>
      <c r="AJ439" s="100"/>
      <c r="AK439" s="100"/>
      <c r="AL439" s="100"/>
      <c r="AM439" s="100"/>
      <c r="AN439" s="100"/>
      <c r="AO439" s="100"/>
      <c r="AP439" s="100"/>
      <c r="AQ439" s="100"/>
      <c r="AR439" s="100"/>
      <c r="AS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0"/>
      <c r="AI440" s="100"/>
      <c r="AJ440" s="100"/>
      <c r="AK440" s="100"/>
      <c r="AL440" s="100"/>
      <c r="AM440" s="100"/>
      <c r="AN440" s="100"/>
      <c r="AO440" s="100"/>
      <c r="AP440" s="100"/>
      <c r="AQ440" s="100"/>
      <c r="AR440" s="100"/>
      <c r="AS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0"/>
      <c r="AI441" s="100"/>
      <c r="AJ441" s="100"/>
      <c r="AK441" s="100"/>
      <c r="AL441" s="100"/>
      <c r="AM441" s="100"/>
      <c r="AN441" s="100"/>
      <c r="AO441" s="100"/>
      <c r="AP441" s="100"/>
      <c r="AQ441" s="100"/>
      <c r="AR441" s="100"/>
      <c r="AS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0"/>
      <c r="AI442" s="100"/>
      <c r="AJ442" s="100"/>
      <c r="AK442" s="100"/>
      <c r="AL442" s="100"/>
      <c r="AM442" s="100"/>
      <c r="AN442" s="100"/>
      <c r="AO442" s="100"/>
      <c r="AP442" s="100"/>
      <c r="AQ442" s="100"/>
      <c r="AR442" s="100"/>
      <c r="AS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0"/>
      <c r="AI443" s="100"/>
      <c r="AJ443" s="100"/>
      <c r="AK443" s="100"/>
      <c r="AL443" s="100"/>
      <c r="AM443" s="100"/>
      <c r="AN443" s="100"/>
      <c r="AO443" s="100"/>
      <c r="AP443" s="100"/>
      <c r="AQ443" s="100"/>
      <c r="AR443" s="100"/>
      <c r="AS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0"/>
      <c r="AI444" s="100"/>
      <c r="AJ444" s="100"/>
      <c r="AK444" s="100"/>
      <c r="AL444" s="100"/>
      <c r="AM444" s="100"/>
      <c r="AN444" s="100"/>
      <c r="AO444" s="100"/>
      <c r="AP444" s="100"/>
      <c r="AQ444" s="100"/>
      <c r="AR444" s="100"/>
      <c r="AS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0"/>
      <c r="AI445" s="100"/>
      <c r="AJ445" s="100"/>
      <c r="AK445" s="100"/>
      <c r="AL445" s="100"/>
      <c r="AM445" s="100"/>
      <c r="AN445" s="100"/>
      <c r="AO445" s="100"/>
      <c r="AP445" s="100"/>
      <c r="AQ445" s="100"/>
      <c r="AR445" s="100"/>
      <c r="AS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0"/>
      <c r="AI446" s="100"/>
      <c r="AJ446" s="100"/>
      <c r="AK446" s="100"/>
      <c r="AL446" s="100"/>
      <c r="AM446" s="100"/>
      <c r="AN446" s="100"/>
      <c r="AO446" s="100"/>
      <c r="AP446" s="100"/>
      <c r="AQ446" s="100"/>
      <c r="AR446" s="100"/>
      <c r="AS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0"/>
      <c r="AI447" s="100"/>
      <c r="AJ447" s="100"/>
      <c r="AK447" s="100"/>
      <c r="AL447" s="100"/>
      <c r="AM447" s="100"/>
      <c r="AN447" s="100"/>
      <c r="AO447" s="100"/>
      <c r="AP447" s="100"/>
      <c r="AQ447" s="100"/>
      <c r="AR447" s="100"/>
      <c r="AS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0"/>
      <c r="AI448" s="100"/>
      <c r="AJ448" s="100"/>
      <c r="AK448" s="100"/>
      <c r="AL448" s="100"/>
      <c r="AM448" s="100"/>
      <c r="AN448" s="100"/>
      <c r="AO448" s="100"/>
      <c r="AP448" s="100"/>
      <c r="AQ448" s="100"/>
      <c r="AR448" s="100"/>
      <c r="AS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0"/>
      <c r="AI449" s="100"/>
      <c r="AJ449" s="100"/>
      <c r="AK449" s="100"/>
      <c r="AL449" s="100"/>
      <c r="AM449" s="100"/>
      <c r="AN449" s="100"/>
      <c r="AO449" s="100"/>
      <c r="AP449" s="100"/>
      <c r="AQ449" s="100"/>
      <c r="AR449" s="100"/>
      <c r="AS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0"/>
      <c r="AI450" s="100"/>
      <c r="AJ450" s="100"/>
      <c r="AK450" s="100"/>
      <c r="AL450" s="100"/>
      <c r="AM450" s="100"/>
      <c r="AN450" s="100"/>
      <c r="AO450" s="100"/>
      <c r="AP450" s="100"/>
      <c r="AQ450" s="100"/>
      <c r="AR450" s="100"/>
      <c r="AS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  <c r="AI451" s="100"/>
      <c r="AJ451" s="100"/>
      <c r="AK451" s="100"/>
      <c r="AL451" s="100"/>
      <c r="AM451" s="100"/>
      <c r="AN451" s="100"/>
      <c r="AO451" s="100"/>
      <c r="AP451" s="100"/>
      <c r="AQ451" s="100"/>
      <c r="AR451" s="100"/>
      <c r="AS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0"/>
      <c r="AI452" s="100"/>
      <c r="AJ452" s="100"/>
      <c r="AK452" s="100"/>
      <c r="AL452" s="100"/>
      <c r="AM452" s="100"/>
      <c r="AN452" s="100"/>
      <c r="AO452" s="100"/>
      <c r="AP452" s="100"/>
      <c r="AQ452" s="100"/>
      <c r="AR452" s="100"/>
      <c r="AS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  <c r="AI453" s="100"/>
      <c r="AJ453" s="100"/>
      <c r="AK453" s="100"/>
      <c r="AL453" s="100"/>
      <c r="AM453" s="100"/>
      <c r="AN453" s="100"/>
      <c r="AO453" s="100"/>
      <c r="AP453" s="100"/>
      <c r="AQ453" s="100"/>
      <c r="AR453" s="100"/>
      <c r="AS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0"/>
      <c r="AI454" s="100"/>
      <c r="AJ454" s="100"/>
      <c r="AK454" s="100"/>
      <c r="AL454" s="100"/>
      <c r="AM454" s="100"/>
      <c r="AN454" s="100"/>
      <c r="AO454" s="100"/>
      <c r="AP454" s="100"/>
      <c r="AQ454" s="100"/>
      <c r="AR454" s="100"/>
      <c r="AS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0"/>
      <c r="AI455" s="100"/>
      <c r="AJ455" s="100"/>
      <c r="AK455" s="100"/>
      <c r="AL455" s="100"/>
      <c r="AM455" s="100"/>
      <c r="AN455" s="100"/>
      <c r="AO455" s="100"/>
      <c r="AP455" s="100"/>
      <c r="AQ455" s="100"/>
      <c r="AR455" s="100"/>
      <c r="AS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0"/>
      <c r="AL456" s="100"/>
      <c r="AM456" s="100"/>
      <c r="AN456" s="100"/>
      <c r="AO456" s="100"/>
      <c r="AP456" s="100"/>
      <c r="AQ456" s="100"/>
      <c r="AR456" s="100"/>
      <c r="AS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0"/>
      <c r="AI457" s="100"/>
      <c r="AJ457" s="100"/>
      <c r="AK457" s="100"/>
      <c r="AL457" s="100"/>
      <c r="AM457" s="100"/>
      <c r="AN457" s="100"/>
      <c r="AO457" s="100"/>
      <c r="AP457" s="100"/>
      <c r="AQ457" s="100"/>
      <c r="AR457" s="100"/>
      <c r="AS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0"/>
      <c r="AI458" s="100"/>
      <c r="AJ458" s="100"/>
      <c r="AK458" s="100"/>
      <c r="AL458" s="100"/>
      <c r="AM458" s="100"/>
      <c r="AN458" s="100"/>
      <c r="AO458" s="100"/>
      <c r="AP458" s="100"/>
      <c r="AQ458" s="100"/>
      <c r="AR458" s="100"/>
      <c r="AS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0"/>
      <c r="AI459" s="100"/>
      <c r="AJ459" s="100"/>
      <c r="AK459" s="100"/>
      <c r="AL459" s="100"/>
      <c r="AM459" s="100"/>
      <c r="AN459" s="100"/>
      <c r="AO459" s="100"/>
      <c r="AP459" s="100"/>
      <c r="AQ459" s="100"/>
      <c r="AR459" s="100"/>
      <c r="AS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0"/>
      <c r="AI460" s="100"/>
      <c r="AJ460" s="100"/>
      <c r="AK460" s="100"/>
      <c r="AL460" s="100"/>
      <c r="AM460" s="100"/>
      <c r="AN460" s="100"/>
      <c r="AO460" s="100"/>
      <c r="AP460" s="100"/>
      <c r="AQ460" s="100"/>
      <c r="AR460" s="100"/>
      <c r="AS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  <c r="AJ461" s="100"/>
      <c r="AK461" s="100"/>
      <c r="AL461" s="100"/>
      <c r="AM461" s="100"/>
      <c r="AN461" s="100"/>
      <c r="AO461" s="100"/>
      <c r="AP461" s="100"/>
      <c r="AQ461" s="100"/>
      <c r="AR461" s="100"/>
      <c r="AS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  <c r="AI462" s="100"/>
      <c r="AJ462" s="100"/>
      <c r="AK462" s="100"/>
      <c r="AL462" s="100"/>
      <c r="AM462" s="100"/>
      <c r="AN462" s="100"/>
      <c r="AO462" s="100"/>
      <c r="AP462" s="100"/>
      <c r="AQ462" s="100"/>
      <c r="AR462" s="100"/>
      <c r="AS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  <c r="AI463" s="100"/>
      <c r="AJ463" s="100"/>
      <c r="AK463" s="100"/>
      <c r="AL463" s="100"/>
      <c r="AM463" s="100"/>
      <c r="AN463" s="100"/>
      <c r="AO463" s="100"/>
      <c r="AP463" s="100"/>
      <c r="AQ463" s="100"/>
      <c r="AR463" s="100"/>
      <c r="AS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0"/>
      <c r="AI464" s="100"/>
      <c r="AJ464" s="100"/>
      <c r="AK464" s="100"/>
      <c r="AL464" s="100"/>
      <c r="AM464" s="100"/>
      <c r="AN464" s="100"/>
      <c r="AO464" s="100"/>
      <c r="AP464" s="100"/>
      <c r="AQ464" s="100"/>
      <c r="AR464" s="100"/>
      <c r="AS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  <c r="AI465" s="100"/>
      <c r="AJ465" s="100"/>
      <c r="AK465" s="100"/>
      <c r="AL465" s="100"/>
      <c r="AM465" s="100"/>
      <c r="AN465" s="100"/>
      <c r="AO465" s="100"/>
      <c r="AP465" s="100"/>
      <c r="AQ465" s="100"/>
      <c r="AR465" s="100"/>
      <c r="AS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  <c r="AI466" s="100"/>
      <c r="AJ466" s="100"/>
      <c r="AK466" s="100"/>
      <c r="AL466" s="100"/>
      <c r="AM466" s="100"/>
      <c r="AN466" s="100"/>
      <c r="AO466" s="100"/>
      <c r="AP466" s="100"/>
      <c r="AQ466" s="100"/>
      <c r="AR466" s="100"/>
      <c r="AS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  <c r="AI467" s="100"/>
      <c r="AJ467" s="100"/>
      <c r="AK467" s="100"/>
      <c r="AL467" s="100"/>
      <c r="AM467" s="100"/>
      <c r="AN467" s="100"/>
      <c r="AO467" s="100"/>
      <c r="AP467" s="100"/>
      <c r="AQ467" s="100"/>
      <c r="AR467" s="100"/>
      <c r="AS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  <c r="AI468" s="100"/>
      <c r="AJ468" s="100"/>
      <c r="AK468" s="100"/>
      <c r="AL468" s="100"/>
      <c r="AM468" s="100"/>
      <c r="AN468" s="100"/>
      <c r="AO468" s="100"/>
      <c r="AP468" s="100"/>
      <c r="AQ468" s="100"/>
      <c r="AR468" s="100"/>
      <c r="AS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  <c r="AI469" s="100"/>
      <c r="AJ469" s="100"/>
      <c r="AK469" s="100"/>
      <c r="AL469" s="100"/>
      <c r="AM469" s="100"/>
      <c r="AN469" s="100"/>
      <c r="AO469" s="100"/>
      <c r="AP469" s="100"/>
      <c r="AQ469" s="100"/>
      <c r="AR469" s="100"/>
      <c r="AS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  <c r="AI470" s="100"/>
      <c r="AJ470" s="100"/>
      <c r="AK470" s="100"/>
      <c r="AL470" s="100"/>
      <c r="AM470" s="100"/>
      <c r="AN470" s="100"/>
      <c r="AO470" s="100"/>
      <c r="AP470" s="100"/>
      <c r="AQ470" s="100"/>
      <c r="AR470" s="100"/>
      <c r="AS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0"/>
      <c r="AI471" s="100"/>
      <c r="AJ471" s="100"/>
      <c r="AK471" s="100"/>
      <c r="AL471" s="100"/>
      <c r="AM471" s="100"/>
      <c r="AN471" s="100"/>
      <c r="AO471" s="100"/>
      <c r="AP471" s="100"/>
      <c r="AQ471" s="100"/>
      <c r="AR471" s="100"/>
      <c r="AS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  <c r="AI472" s="100"/>
      <c r="AJ472" s="100"/>
      <c r="AK472" s="100"/>
      <c r="AL472" s="100"/>
      <c r="AM472" s="100"/>
      <c r="AN472" s="100"/>
      <c r="AO472" s="100"/>
      <c r="AP472" s="100"/>
      <c r="AQ472" s="100"/>
      <c r="AR472" s="100"/>
      <c r="AS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0"/>
      <c r="AI473" s="100"/>
      <c r="AJ473" s="100"/>
      <c r="AK473" s="100"/>
      <c r="AL473" s="100"/>
      <c r="AM473" s="100"/>
      <c r="AN473" s="100"/>
      <c r="AO473" s="100"/>
      <c r="AP473" s="100"/>
      <c r="AQ473" s="100"/>
      <c r="AR473" s="100"/>
      <c r="AS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  <c r="AI474" s="100"/>
      <c r="AJ474" s="100"/>
      <c r="AK474" s="100"/>
      <c r="AL474" s="100"/>
      <c r="AM474" s="100"/>
      <c r="AN474" s="100"/>
      <c r="AO474" s="100"/>
      <c r="AP474" s="100"/>
      <c r="AQ474" s="100"/>
      <c r="AR474" s="100"/>
      <c r="AS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  <c r="AJ475" s="100"/>
      <c r="AK475" s="100"/>
      <c r="AL475" s="100"/>
      <c r="AM475" s="100"/>
      <c r="AN475" s="100"/>
      <c r="AO475" s="100"/>
      <c r="AP475" s="100"/>
      <c r="AQ475" s="100"/>
      <c r="AR475" s="100"/>
      <c r="AS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  <c r="AI476" s="100"/>
      <c r="AJ476" s="100"/>
      <c r="AK476" s="100"/>
      <c r="AL476" s="100"/>
      <c r="AM476" s="100"/>
      <c r="AN476" s="100"/>
      <c r="AO476" s="100"/>
      <c r="AP476" s="100"/>
      <c r="AQ476" s="100"/>
      <c r="AR476" s="100"/>
      <c r="AS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  <c r="AI477" s="100"/>
      <c r="AJ477" s="100"/>
      <c r="AK477" s="100"/>
      <c r="AL477" s="100"/>
      <c r="AM477" s="100"/>
      <c r="AN477" s="100"/>
      <c r="AO477" s="100"/>
      <c r="AP477" s="100"/>
      <c r="AQ477" s="100"/>
      <c r="AR477" s="100"/>
      <c r="AS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  <c r="AI478" s="100"/>
      <c r="AJ478" s="100"/>
      <c r="AK478" s="100"/>
      <c r="AL478" s="100"/>
      <c r="AM478" s="100"/>
      <c r="AN478" s="100"/>
      <c r="AO478" s="100"/>
      <c r="AP478" s="100"/>
      <c r="AQ478" s="100"/>
      <c r="AR478" s="100"/>
      <c r="AS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0"/>
      <c r="AI479" s="100"/>
      <c r="AJ479" s="100"/>
      <c r="AK479" s="100"/>
      <c r="AL479" s="100"/>
      <c r="AM479" s="100"/>
      <c r="AN479" s="100"/>
      <c r="AO479" s="100"/>
      <c r="AP479" s="100"/>
      <c r="AQ479" s="100"/>
      <c r="AR479" s="100"/>
      <c r="AS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  <c r="AI480" s="100"/>
      <c r="AJ480" s="100"/>
      <c r="AK480" s="100"/>
      <c r="AL480" s="100"/>
      <c r="AM480" s="100"/>
      <c r="AN480" s="100"/>
      <c r="AO480" s="100"/>
      <c r="AP480" s="100"/>
      <c r="AQ480" s="100"/>
      <c r="AR480" s="100"/>
      <c r="AS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0"/>
      <c r="AI481" s="100"/>
      <c r="AJ481" s="100"/>
      <c r="AK481" s="100"/>
      <c r="AL481" s="100"/>
      <c r="AM481" s="100"/>
      <c r="AN481" s="100"/>
      <c r="AO481" s="100"/>
      <c r="AP481" s="100"/>
      <c r="AQ481" s="100"/>
      <c r="AR481" s="100"/>
      <c r="AS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  <c r="AI482" s="100"/>
      <c r="AJ482" s="100"/>
      <c r="AK482" s="100"/>
      <c r="AL482" s="100"/>
      <c r="AM482" s="100"/>
      <c r="AN482" s="100"/>
      <c r="AO482" s="100"/>
      <c r="AP482" s="100"/>
      <c r="AQ482" s="100"/>
      <c r="AR482" s="100"/>
      <c r="AS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0"/>
      <c r="AI483" s="100"/>
      <c r="AJ483" s="100"/>
      <c r="AK483" s="100"/>
      <c r="AL483" s="100"/>
      <c r="AM483" s="100"/>
      <c r="AN483" s="100"/>
      <c r="AO483" s="100"/>
      <c r="AP483" s="100"/>
      <c r="AQ483" s="100"/>
      <c r="AR483" s="100"/>
      <c r="AS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  <c r="AI484" s="100"/>
      <c r="AJ484" s="100"/>
      <c r="AK484" s="100"/>
      <c r="AL484" s="100"/>
      <c r="AM484" s="100"/>
      <c r="AN484" s="100"/>
      <c r="AO484" s="100"/>
      <c r="AP484" s="100"/>
      <c r="AQ484" s="100"/>
      <c r="AR484" s="100"/>
      <c r="AS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  <c r="AJ485" s="100"/>
      <c r="AK485" s="100"/>
      <c r="AL485" s="100"/>
      <c r="AM485" s="100"/>
      <c r="AN485" s="100"/>
      <c r="AO485" s="100"/>
      <c r="AP485" s="100"/>
      <c r="AQ485" s="100"/>
      <c r="AR485" s="100"/>
      <c r="AS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  <c r="AI486" s="100"/>
      <c r="AJ486" s="100"/>
      <c r="AK486" s="100"/>
      <c r="AL486" s="100"/>
      <c r="AM486" s="100"/>
      <c r="AN486" s="100"/>
      <c r="AO486" s="100"/>
      <c r="AP486" s="100"/>
      <c r="AQ486" s="100"/>
      <c r="AR486" s="100"/>
      <c r="AS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  <c r="AI487" s="100"/>
      <c r="AJ487" s="100"/>
      <c r="AK487" s="100"/>
      <c r="AL487" s="100"/>
      <c r="AM487" s="100"/>
      <c r="AN487" s="100"/>
      <c r="AO487" s="100"/>
      <c r="AP487" s="100"/>
      <c r="AQ487" s="100"/>
      <c r="AR487" s="100"/>
      <c r="AS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00"/>
      <c r="AI488" s="100"/>
      <c r="AJ488" s="100"/>
      <c r="AK488" s="100"/>
      <c r="AL488" s="100"/>
      <c r="AM488" s="100"/>
      <c r="AN488" s="100"/>
      <c r="AO488" s="100"/>
      <c r="AP488" s="100"/>
      <c r="AQ488" s="100"/>
      <c r="AR488" s="100"/>
      <c r="AS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00"/>
      <c r="AI489" s="100"/>
      <c r="AJ489" s="100"/>
      <c r="AK489" s="100"/>
      <c r="AL489" s="100"/>
      <c r="AM489" s="100"/>
      <c r="AN489" s="100"/>
      <c r="AO489" s="100"/>
      <c r="AP489" s="100"/>
      <c r="AQ489" s="100"/>
      <c r="AR489" s="100"/>
      <c r="AS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0"/>
      <c r="AI490" s="100"/>
      <c r="AJ490" s="100"/>
      <c r="AK490" s="100"/>
      <c r="AL490" s="100"/>
      <c r="AM490" s="100"/>
      <c r="AN490" s="100"/>
      <c r="AO490" s="100"/>
      <c r="AP490" s="100"/>
      <c r="AQ490" s="100"/>
      <c r="AR490" s="100"/>
      <c r="AS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00"/>
      <c r="AI491" s="100"/>
      <c r="AJ491" s="100"/>
      <c r="AK491" s="100"/>
      <c r="AL491" s="100"/>
      <c r="AM491" s="100"/>
      <c r="AN491" s="100"/>
      <c r="AO491" s="100"/>
      <c r="AP491" s="100"/>
      <c r="AQ491" s="100"/>
      <c r="AR491" s="100"/>
      <c r="AS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0"/>
      <c r="AI492" s="100"/>
      <c r="AJ492" s="100"/>
      <c r="AK492" s="100"/>
      <c r="AL492" s="100"/>
      <c r="AM492" s="100"/>
      <c r="AN492" s="100"/>
      <c r="AO492" s="100"/>
      <c r="AP492" s="100"/>
      <c r="AQ492" s="100"/>
      <c r="AR492" s="100"/>
      <c r="AS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0"/>
      <c r="AI493" s="100"/>
      <c r="AJ493" s="100"/>
      <c r="AK493" s="100"/>
      <c r="AL493" s="100"/>
      <c r="AM493" s="100"/>
      <c r="AN493" s="100"/>
      <c r="AO493" s="100"/>
      <c r="AP493" s="100"/>
      <c r="AQ493" s="100"/>
      <c r="AR493" s="100"/>
      <c r="AS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00"/>
      <c r="AI494" s="100"/>
      <c r="AJ494" s="100"/>
      <c r="AK494" s="100"/>
      <c r="AL494" s="100"/>
      <c r="AM494" s="100"/>
      <c r="AN494" s="100"/>
      <c r="AO494" s="100"/>
      <c r="AP494" s="100"/>
      <c r="AQ494" s="100"/>
      <c r="AR494" s="100"/>
      <c r="AS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0"/>
      <c r="AI495" s="100"/>
      <c r="AJ495" s="100"/>
      <c r="AK495" s="100"/>
      <c r="AL495" s="100"/>
      <c r="AM495" s="100"/>
      <c r="AN495" s="100"/>
      <c r="AO495" s="100"/>
      <c r="AP495" s="100"/>
      <c r="AQ495" s="100"/>
      <c r="AR495" s="100"/>
      <c r="AS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00"/>
      <c r="AI496" s="100"/>
      <c r="AJ496" s="100"/>
      <c r="AK496" s="100"/>
      <c r="AL496" s="100"/>
      <c r="AM496" s="100"/>
      <c r="AN496" s="100"/>
      <c r="AO496" s="100"/>
      <c r="AP496" s="100"/>
      <c r="AQ496" s="100"/>
      <c r="AR496" s="100"/>
      <c r="AS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0"/>
      <c r="AI497" s="100"/>
      <c r="AJ497" s="100"/>
      <c r="AK497" s="100"/>
      <c r="AL497" s="100"/>
      <c r="AM497" s="100"/>
      <c r="AN497" s="100"/>
      <c r="AO497" s="100"/>
      <c r="AP497" s="100"/>
      <c r="AQ497" s="100"/>
      <c r="AR497" s="100"/>
      <c r="AS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0"/>
      <c r="AI498" s="100"/>
      <c r="AJ498" s="100"/>
      <c r="AK498" s="100"/>
      <c r="AL498" s="100"/>
      <c r="AM498" s="100"/>
      <c r="AN498" s="100"/>
      <c r="AO498" s="100"/>
      <c r="AP498" s="100"/>
      <c r="AQ498" s="100"/>
      <c r="AR498" s="100"/>
      <c r="AS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00"/>
      <c r="AI499" s="100"/>
      <c r="AJ499" s="100"/>
      <c r="AK499" s="100"/>
      <c r="AL499" s="100"/>
      <c r="AM499" s="100"/>
      <c r="AN499" s="100"/>
      <c r="AO499" s="100"/>
      <c r="AP499" s="100"/>
      <c r="AQ499" s="100"/>
      <c r="AR499" s="100"/>
      <c r="AS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0"/>
      <c r="AI500" s="100"/>
      <c r="AJ500" s="100"/>
      <c r="AK500" s="100"/>
      <c r="AL500" s="100"/>
      <c r="AM500" s="100"/>
      <c r="AN500" s="100"/>
      <c r="AO500" s="100"/>
      <c r="AP500" s="100"/>
      <c r="AQ500" s="100"/>
      <c r="AR500" s="100"/>
      <c r="AS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0"/>
      <c r="AI501" s="100"/>
      <c r="AJ501" s="100"/>
      <c r="AK501" s="100"/>
      <c r="AL501" s="100"/>
      <c r="AM501" s="100"/>
      <c r="AN501" s="100"/>
      <c r="AO501" s="100"/>
      <c r="AP501" s="100"/>
      <c r="AQ501" s="100"/>
      <c r="AR501" s="100"/>
      <c r="AS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00"/>
      <c r="AI502" s="100"/>
      <c r="AJ502" s="100"/>
      <c r="AK502" s="100"/>
      <c r="AL502" s="100"/>
      <c r="AM502" s="100"/>
      <c r="AN502" s="100"/>
      <c r="AO502" s="100"/>
      <c r="AP502" s="100"/>
      <c r="AQ502" s="100"/>
      <c r="AR502" s="100"/>
      <c r="AS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00"/>
      <c r="AI503" s="100"/>
      <c r="AJ503" s="100"/>
      <c r="AK503" s="100"/>
      <c r="AL503" s="100"/>
      <c r="AM503" s="100"/>
      <c r="AN503" s="100"/>
      <c r="AO503" s="100"/>
      <c r="AP503" s="100"/>
      <c r="AQ503" s="100"/>
      <c r="AR503" s="100"/>
      <c r="AS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00"/>
      <c r="AI504" s="100"/>
      <c r="AJ504" s="100"/>
      <c r="AK504" s="100"/>
      <c r="AL504" s="100"/>
      <c r="AM504" s="100"/>
      <c r="AN504" s="100"/>
      <c r="AO504" s="100"/>
      <c r="AP504" s="100"/>
      <c r="AQ504" s="100"/>
      <c r="AR504" s="100"/>
      <c r="AS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0"/>
      <c r="AI505" s="100"/>
      <c r="AJ505" s="100"/>
      <c r="AK505" s="100"/>
      <c r="AL505" s="100"/>
      <c r="AM505" s="100"/>
      <c r="AN505" s="100"/>
      <c r="AO505" s="100"/>
      <c r="AP505" s="100"/>
      <c r="AQ505" s="100"/>
      <c r="AR505" s="100"/>
      <c r="AS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00"/>
      <c r="AI506" s="100"/>
      <c r="AJ506" s="100"/>
      <c r="AK506" s="100"/>
      <c r="AL506" s="100"/>
      <c r="AM506" s="100"/>
      <c r="AN506" s="100"/>
      <c r="AO506" s="100"/>
      <c r="AP506" s="100"/>
      <c r="AQ506" s="100"/>
      <c r="AR506" s="100"/>
      <c r="AS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0"/>
      <c r="AI507" s="100"/>
      <c r="AJ507" s="100"/>
      <c r="AK507" s="100"/>
      <c r="AL507" s="100"/>
      <c r="AM507" s="100"/>
      <c r="AN507" s="100"/>
      <c r="AO507" s="100"/>
      <c r="AP507" s="100"/>
      <c r="AQ507" s="100"/>
      <c r="AR507" s="100"/>
      <c r="AS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0"/>
      <c r="AI508" s="100"/>
      <c r="AJ508" s="100"/>
      <c r="AK508" s="100"/>
      <c r="AL508" s="100"/>
      <c r="AM508" s="100"/>
      <c r="AN508" s="100"/>
      <c r="AO508" s="100"/>
      <c r="AP508" s="100"/>
      <c r="AQ508" s="100"/>
      <c r="AR508" s="100"/>
      <c r="AS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  <c r="AJ509" s="100"/>
      <c r="AK509" s="100"/>
      <c r="AL509" s="100"/>
      <c r="AM509" s="100"/>
      <c r="AN509" s="100"/>
      <c r="AO509" s="100"/>
      <c r="AP509" s="100"/>
      <c r="AQ509" s="100"/>
      <c r="AR509" s="100"/>
      <c r="AS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0"/>
      <c r="AI510" s="100"/>
      <c r="AJ510" s="100"/>
      <c r="AK510" s="100"/>
      <c r="AL510" s="100"/>
      <c r="AM510" s="100"/>
      <c r="AN510" s="100"/>
      <c r="AO510" s="100"/>
      <c r="AP510" s="100"/>
      <c r="AQ510" s="100"/>
      <c r="AR510" s="100"/>
      <c r="AS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0"/>
      <c r="AI511" s="100"/>
      <c r="AJ511" s="100"/>
      <c r="AK511" s="100"/>
      <c r="AL511" s="100"/>
      <c r="AM511" s="100"/>
      <c r="AN511" s="100"/>
      <c r="AO511" s="100"/>
      <c r="AP511" s="100"/>
      <c r="AQ511" s="100"/>
      <c r="AR511" s="100"/>
      <c r="AS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00"/>
      <c r="AI512" s="100"/>
      <c r="AJ512" s="100"/>
      <c r="AK512" s="100"/>
      <c r="AL512" s="100"/>
      <c r="AM512" s="100"/>
      <c r="AN512" s="100"/>
      <c r="AO512" s="100"/>
      <c r="AP512" s="100"/>
      <c r="AQ512" s="100"/>
      <c r="AR512" s="100"/>
      <c r="AS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0"/>
      <c r="AI513" s="100"/>
      <c r="AJ513" s="100"/>
      <c r="AK513" s="100"/>
      <c r="AL513" s="100"/>
      <c r="AM513" s="100"/>
      <c r="AN513" s="100"/>
      <c r="AO513" s="100"/>
      <c r="AP513" s="100"/>
      <c r="AQ513" s="100"/>
      <c r="AR513" s="100"/>
      <c r="AS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00"/>
      <c r="AI514" s="100"/>
      <c r="AJ514" s="100"/>
      <c r="AK514" s="100"/>
      <c r="AL514" s="100"/>
      <c r="AM514" s="100"/>
      <c r="AN514" s="100"/>
      <c r="AO514" s="100"/>
      <c r="AP514" s="100"/>
      <c r="AQ514" s="100"/>
      <c r="AR514" s="100"/>
      <c r="AS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00"/>
      <c r="AI515" s="100"/>
      <c r="AJ515" s="100"/>
      <c r="AK515" s="100"/>
      <c r="AL515" s="100"/>
      <c r="AM515" s="100"/>
      <c r="AN515" s="100"/>
      <c r="AO515" s="100"/>
      <c r="AP515" s="100"/>
      <c r="AQ515" s="100"/>
      <c r="AR515" s="100"/>
      <c r="AS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00"/>
      <c r="AI516" s="100"/>
      <c r="AJ516" s="100"/>
      <c r="AK516" s="100"/>
      <c r="AL516" s="100"/>
      <c r="AM516" s="100"/>
      <c r="AN516" s="100"/>
      <c r="AO516" s="100"/>
      <c r="AP516" s="100"/>
      <c r="AQ516" s="100"/>
      <c r="AR516" s="100"/>
      <c r="AS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0"/>
      <c r="AI517" s="100"/>
      <c r="AJ517" s="100"/>
      <c r="AK517" s="100"/>
      <c r="AL517" s="100"/>
      <c r="AM517" s="100"/>
      <c r="AN517" s="100"/>
      <c r="AO517" s="100"/>
      <c r="AP517" s="100"/>
      <c r="AQ517" s="100"/>
      <c r="AR517" s="100"/>
      <c r="AS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0"/>
      <c r="AI518" s="100"/>
      <c r="AJ518" s="100"/>
      <c r="AK518" s="100"/>
      <c r="AL518" s="100"/>
      <c r="AM518" s="100"/>
      <c r="AN518" s="100"/>
      <c r="AO518" s="100"/>
      <c r="AP518" s="100"/>
      <c r="AQ518" s="100"/>
      <c r="AR518" s="100"/>
      <c r="AS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00"/>
      <c r="AI519" s="100"/>
      <c r="AJ519" s="100"/>
      <c r="AK519" s="100"/>
      <c r="AL519" s="100"/>
      <c r="AM519" s="100"/>
      <c r="AN519" s="100"/>
      <c r="AO519" s="100"/>
      <c r="AP519" s="100"/>
      <c r="AQ519" s="100"/>
      <c r="AR519" s="100"/>
      <c r="AS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00"/>
      <c r="AI520" s="100"/>
      <c r="AJ520" s="100"/>
      <c r="AK520" s="100"/>
      <c r="AL520" s="100"/>
      <c r="AM520" s="100"/>
      <c r="AN520" s="100"/>
      <c r="AO520" s="100"/>
      <c r="AP520" s="100"/>
      <c r="AQ520" s="100"/>
      <c r="AR520" s="100"/>
      <c r="AS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00"/>
      <c r="AI521" s="100"/>
      <c r="AJ521" s="100"/>
      <c r="AK521" s="100"/>
      <c r="AL521" s="100"/>
      <c r="AM521" s="100"/>
      <c r="AN521" s="100"/>
      <c r="AO521" s="100"/>
      <c r="AP521" s="100"/>
      <c r="AQ521" s="100"/>
      <c r="AR521" s="100"/>
      <c r="AS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00"/>
      <c r="AI522" s="100"/>
      <c r="AJ522" s="100"/>
      <c r="AK522" s="100"/>
      <c r="AL522" s="100"/>
      <c r="AM522" s="100"/>
      <c r="AN522" s="100"/>
      <c r="AO522" s="100"/>
      <c r="AP522" s="100"/>
      <c r="AQ522" s="100"/>
      <c r="AR522" s="100"/>
      <c r="AS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00"/>
      <c r="AI523" s="100"/>
      <c r="AJ523" s="100"/>
      <c r="AK523" s="100"/>
      <c r="AL523" s="100"/>
      <c r="AM523" s="100"/>
      <c r="AN523" s="100"/>
      <c r="AO523" s="100"/>
      <c r="AP523" s="100"/>
      <c r="AQ523" s="100"/>
      <c r="AR523" s="100"/>
      <c r="AS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00"/>
      <c r="AI524" s="100"/>
      <c r="AJ524" s="100"/>
      <c r="AK524" s="100"/>
      <c r="AL524" s="100"/>
      <c r="AM524" s="100"/>
      <c r="AN524" s="100"/>
      <c r="AO524" s="100"/>
      <c r="AP524" s="100"/>
      <c r="AQ524" s="100"/>
      <c r="AR524" s="100"/>
      <c r="AS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00"/>
      <c r="AI525" s="100"/>
      <c r="AJ525" s="100"/>
      <c r="AK525" s="100"/>
      <c r="AL525" s="100"/>
      <c r="AM525" s="100"/>
      <c r="AN525" s="100"/>
      <c r="AO525" s="100"/>
      <c r="AP525" s="100"/>
      <c r="AQ525" s="100"/>
      <c r="AR525" s="100"/>
      <c r="AS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00"/>
      <c r="AI526" s="100"/>
      <c r="AJ526" s="100"/>
      <c r="AK526" s="100"/>
      <c r="AL526" s="100"/>
      <c r="AM526" s="100"/>
      <c r="AN526" s="100"/>
      <c r="AO526" s="100"/>
      <c r="AP526" s="100"/>
      <c r="AQ526" s="100"/>
      <c r="AR526" s="100"/>
      <c r="AS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00"/>
      <c r="AI527" s="100"/>
      <c r="AJ527" s="100"/>
      <c r="AK527" s="100"/>
      <c r="AL527" s="100"/>
      <c r="AM527" s="100"/>
      <c r="AN527" s="100"/>
      <c r="AO527" s="100"/>
      <c r="AP527" s="100"/>
      <c r="AQ527" s="100"/>
      <c r="AR527" s="100"/>
      <c r="AS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00"/>
      <c r="AI528" s="100"/>
      <c r="AJ528" s="100"/>
      <c r="AK528" s="100"/>
      <c r="AL528" s="100"/>
      <c r="AM528" s="100"/>
      <c r="AN528" s="100"/>
      <c r="AO528" s="100"/>
      <c r="AP528" s="100"/>
      <c r="AQ528" s="100"/>
      <c r="AR528" s="100"/>
      <c r="AS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00"/>
      <c r="AI529" s="100"/>
      <c r="AJ529" s="100"/>
      <c r="AK529" s="100"/>
      <c r="AL529" s="100"/>
      <c r="AM529" s="100"/>
      <c r="AN529" s="100"/>
      <c r="AO529" s="100"/>
      <c r="AP529" s="100"/>
      <c r="AQ529" s="100"/>
      <c r="AR529" s="100"/>
      <c r="AS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00"/>
      <c r="AI530" s="100"/>
      <c r="AJ530" s="100"/>
      <c r="AK530" s="100"/>
      <c r="AL530" s="100"/>
      <c r="AM530" s="100"/>
      <c r="AN530" s="100"/>
      <c r="AO530" s="100"/>
      <c r="AP530" s="100"/>
      <c r="AQ530" s="100"/>
      <c r="AR530" s="100"/>
      <c r="AS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00"/>
      <c r="AI531" s="100"/>
      <c r="AJ531" s="100"/>
      <c r="AK531" s="100"/>
      <c r="AL531" s="100"/>
      <c r="AM531" s="100"/>
      <c r="AN531" s="100"/>
      <c r="AO531" s="100"/>
      <c r="AP531" s="100"/>
      <c r="AQ531" s="100"/>
      <c r="AR531" s="100"/>
      <c r="AS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00"/>
      <c r="AI532" s="100"/>
      <c r="AJ532" s="100"/>
      <c r="AK532" s="100"/>
      <c r="AL532" s="100"/>
      <c r="AM532" s="100"/>
      <c r="AN532" s="100"/>
      <c r="AO532" s="100"/>
      <c r="AP532" s="100"/>
      <c r="AQ532" s="100"/>
      <c r="AR532" s="100"/>
      <c r="AS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  <c r="AJ533" s="100"/>
      <c r="AK533" s="100"/>
      <c r="AL533" s="100"/>
      <c r="AM533" s="100"/>
      <c r="AN533" s="100"/>
      <c r="AO533" s="100"/>
      <c r="AP533" s="100"/>
      <c r="AQ533" s="100"/>
      <c r="AR533" s="100"/>
      <c r="AS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0"/>
      <c r="AI534" s="100"/>
      <c r="AJ534" s="100"/>
      <c r="AK534" s="100"/>
      <c r="AL534" s="100"/>
      <c r="AM534" s="100"/>
      <c r="AN534" s="100"/>
      <c r="AO534" s="100"/>
      <c r="AP534" s="100"/>
      <c r="AQ534" s="100"/>
      <c r="AR534" s="100"/>
      <c r="AS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00"/>
      <c r="AI535" s="100"/>
      <c r="AJ535" s="100"/>
      <c r="AK535" s="100"/>
      <c r="AL535" s="100"/>
      <c r="AM535" s="100"/>
      <c r="AN535" s="100"/>
      <c r="AO535" s="100"/>
      <c r="AP535" s="100"/>
      <c r="AQ535" s="100"/>
      <c r="AR535" s="100"/>
      <c r="AS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00"/>
      <c r="AI536" s="100"/>
      <c r="AJ536" s="100"/>
      <c r="AK536" s="100"/>
      <c r="AL536" s="100"/>
      <c r="AM536" s="100"/>
      <c r="AN536" s="100"/>
      <c r="AO536" s="100"/>
      <c r="AP536" s="100"/>
      <c r="AQ536" s="100"/>
      <c r="AR536" s="100"/>
      <c r="AS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00"/>
      <c r="AI537" s="100"/>
      <c r="AJ537" s="100"/>
      <c r="AK537" s="100"/>
      <c r="AL537" s="100"/>
      <c r="AM537" s="100"/>
      <c r="AN537" s="100"/>
      <c r="AO537" s="100"/>
      <c r="AP537" s="100"/>
      <c r="AQ537" s="100"/>
      <c r="AR537" s="100"/>
      <c r="AS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00"/>
      <c r="AI538" s="100"/>
      <c r="AJ538" s="100"/>
      <c r="AK538" s="100"/>
      <c r="AL538" s="100"/>
      <c r="AM538" s="100"/>
      <c r="AN538" s="100"/>
      <c r="AO538" s="100"/>
      <c r="AP538" s="100"/>
      <c r="AQ538" s="100"/>
      <c r="AR538" s="100"/>
      <c r="AS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00"/>
      <c r="AI539" s="100"/>
      <c r="AJ539" s="100"/>
      <c r="AK539" s="100"/>
      <c r="AL539" s="100"/>
      <c r="AM539" s="100"/>
      <c r="AN539" s="100"/>
      <c r="AO539" s="100"/>
      <c r="AP539" s="100"/>
      <c r="AQ539" s="100"/>
      <c r="AR539" s="100"/>
      <c r="AS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00"/>
      <c r="AI540" s="100"/>
      <c r="AJ540" s="100"/>
      <c r="AK540" s="100"/>
      <c r="AL540" s="100"/>
      <c r="AM540" s="100"/>
      <c r="AN540" s="100"/>
      <c r="AO540" s="100"/>
      <c r="AP540" s="100"/>
      <c r="AQ540" s="100"/>
      <c r="AR540" s="100"/>
      <c r="AS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00"/>
      <c r="AI541" s="100"/>
      <c r="AJ541" s="100"/>
      <c r="AK541" s="100"/>
      <c r="AL541" s="100"/>
      <c r="AM541" s="100"/>
      <c r="AN541" s="100"/>
      <c r="AO541" s="100"/>
      <c r="AP541" s="100"/>
      <c r="AQ541" s="100"/>
      <c r="AR541" s="100"/>
      <c r="AS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0"/>
      <c r="AI542" s="100"/>
      <c r="AJ542" s="100"/>
      <c r="AK542" s="100"/>
      <c r="AL542" s="100"/>
      <c r="AM542" s="100"/>
      <c r="AN542" s="100"/>
      <c r="AO542" s="100"/>
      <c r="AP542" s="100"/>
      <c r="AQ542" s="100"/>
      <c r="AR542" s="100"/>
      <c r="AS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0"/>
      <c r="AI543" s="100"/>
      <c r="AJ543" s="100"/>
      <c r="AK543" s="100"/>
      <c r="AL543" s="100"/>
      <c r="AM543" s="100"/>
      <c r="AN543" s="100"/>
      <c r="AO543" s="100"/>
      <c r="AP543" s="100"/>
      <c r="AQ543" s="100"/>
      <c r="AR543" s="100"/>
      <c r="AS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0"/>
      <c r="AI544" s="100"/>
      <c r="AJ544" s="100"/>
      <c r="AK544" s="100"/>
      <c r="AL544" s="100"/>
      <c r="AM544" s="100"/>
      <c r="AN544" s="100"/>
      <c r="AO544" s="100"/>
      <c r="AP544" s="100"/>
      <c r="AQ544" s="100"/>
      <c r="AR544" s="100"/>
      <c r="AS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0"/>
      <c r="AI545" s="100"/>
      <c r="AJ545" s="100"/>
      <c r="AK545" s="100"/>
      <c r="AL545" s="100"/>
      <c r="AM545" s="100"/>
      <c r="AN545" s="100"/>
      <c r="AO545" s="100"/>
      <c r="AP545" s="100"/>
      <c r="AQ545" s="100"/>
      <c r="AR545" s="100"/>
      <c r="AS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  <c r="AI546" s="100"/>
      <c r="AJ546" s="100"/>
      <c r="AK546" s="100"/>
      <c r="AL546" s="100"/>
      <c r="AM546" s="100"/>
      <c r="AN546" s="100"/>
      <c r="AO546" s="100"/>
      <c r="AP546" s="100"/>
      <c r="AQ546" s="100"/>
      <c r="AR546" s="100"/>
      <c r="AS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  <c r="AI547" s="100"/>
      <c r="AJ547" s="100"/>
      <c r="AK547" s="100"/>
      <c r="AL547" s="100"/>
      <c r="AM547" s="100"/>
      <c r="AN547" s="100"/>
      <c r="AO547" s="100"/>
      <c r="AP547" s="100"/>
      <c r="AQ547" s="100"/>
      <c r="AR547" s="100"/>
      <c r="AS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0"/>
      <c r="AI548" s="100"/>
      <c r="AJ548" s="100"/>
      <c r="AK548" s="100"/>
      <c r="AL548" s="100"/>
      <c r="AM548" s="100"/>
      <c r="AN548" s="100"/>
      <c r="AO548" s="100"/>
      <c r="AP548" s="100"/>
      <c r="AQ548" s="100"/>
      <c r="AR548" s="100"/>
      <c r="AS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  <c r="AI549" s="100"/>
      <c r="AJ549" s="100"/>
      <c r="AK549" s="100"/>
      <c r="AL549" s="100"/>
      <c r="AM549" s="100"/>
      <c r="AN549" s="100"/>
      <c r="AO549" s="100"/>
      <c r="AP549" s="100"/>
      <c r="AQ549" s="100"/>
      <c r="AR549" s="100"/>
      <c r="AS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  <c r="AJ550" s="100"/>
      <c r="AK550" s="100"/>
      <c r="AL550" s="100"/>
      <c r="AM550" s="100"/>
      <c r="AN550" s="100"/>
      <c r="AO550" s="100"/>
      <c r="AP550" s="100"/>
      <c r="AQ550" s="100"/>
      <c r="AR550" s="100"/>
      <c r="AS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  <c r="AI551" s="100"/>
      <c r="AJ551" s="100"/>
      <c r="AK551" s="100"/>
      <c r="AL551" s="100"/>
      <c r="AM551" s="100"/>
      <c r="AN551" s="100"/>
      <c r="AO551" s="100"/>
      <c r="AP551" s="100"/>
      <c r="AQ551" s="100"/>
      <c r="AR551" s="100"/>
      <c r="AS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0"/>
      <c r="AI552" s="100"/>
      <c r="AJ552" s="100"/>
      <c r="AK552" s="100"/>
      <c r="AL552" s="100"/>
      <c r="AM552" s="100"/>
      <c r="AN552" s="100"/>
      <c r="AO552" s="100"/>
      <c r="AP552" s="100"/>
      <c r="AQ552" s="100"/>
      <c r="AR552" s="100"/>
      <c r="AS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  <c r="AI553" s="100"/>
      <c r="AJ553" s="100"/>
      <c r="AK553" s="100"/>
      <c r="AL553" s="100"/>
      <c r="AM553" s="100"/>
      <c r="AN553" s="100"/>
      <c r="AO553" s="100"/>
      <c r="AP553" s="100"/>
      <c r="AQ553" s="100"/>
      <c r="AR553" s="100"/>
      <c r="AS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0"/>
      <c r="AI554" s="100"/>
      <c r="AJ554" s="100"/>
      <c r="AK554" s="100"/>
      <c r="AL554" s="100"/>
      <c r="AM554" s="100"/>
      <c r="AN554" s="100"/>
      <c r="AO554" s="100"/>
      <c r="AP554" s="100"/>
      <c r="AQ554" s="100"/>
      <c r="AR554" s="100"/>
      <c r="AS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0"/>
      <c r="AI555" s="100"/>
      <c r="AJ555" s="100"/>
      <c r="AK555" s="100"/>
      <c r="AL555" s="100"/>
      <c r="AM555" s="100"/>
      <c r="AN555" s="100"/>
      <c r="AO555" s="100"/>
      <c r="AP555" s="100"/>
      <c r="AQ555" s="100"/>
      <c r="AR555" s="100"/>
      <c r="AS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0"/>
      <c r="AI556" s="100"/>
      <c r="AJ556" s="100"/>
      <c r="AK556" s="100"/>
      <c r="AL556" s="100"/>
      <c r="AM556" s="100"/>
      <c r="AN556" s="100"/>
      <c r="AO556" s="100"/>
      <c r="AP556" s="100"/>
      <c r="AQ556" s="100"/>
      <c r="AR556" s="100"/>
      <c r="AS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0"/>
      <c r="AL557" s="100"/>
      <c r="AM557" s="100"/>
      <c r="AN557" s="100"/>
      <c r="AO557" s="100"/>
      <c r="AP557" s="100"/>
      <c r="AQ557" s="100"/>
      <c r="AR557" s="100"/>
      <c r="AS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  <c r="AI558" s="100"/>
      <c r="AJ558" s="100"/>
      <c r="AK558" s="100"/>
      <c r="AL558" s="100"/>
      <c r="AM558" s="100"/>
      <c r="AN558" s="100"/>
      <c r="AO558" s="100"/>
      <c r="AP558" s="100"/>
      <c r="AQ558" s="100"/>
      <c r="AR558" s="100"/>
      <c r="AS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0"/>
      <c r="AI559" s="100"/>
      <c r="AJ559" s="100"/>
      <c r="AK559" s="100"/>
      <c r="AL559" s="100"/>
      <c r="AM559" s="100"/>
      <c r="AN559" s="100"/>
      <c r="AO559" s="100"/>
      <c r="AP559" s="100"/>
      <c r="AQ559" s="100"/>
      <c r="AR559" s="100"/>
      <c r="AS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0"/>
      <c r="AI560" s="100"/>
      <c r="AJ560" s="100"/>
      <c r="AK560" s="100"/>
      <c r="AL560" s="100"/>
      <c r="AM560" s="100"/>
      <c r="AN560" s="100"/>
      <c r="AO560" s="100"/>
      <c r="AP560" s="100"/>
      <c r="AQ560" s="100"/>
      <c r="AR560" s="100"/>
      <c r="AS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0"/>
      <c r="AI561" s="100"/>
      <c r="AJ561" s="100"/>
      <c r="AK561" s="100"/>
      <c r="AL561" s="100"/>
      <c r="AM561" s="100"/>
      <c r="AN561" s="100"/>
      <c r="AO561" s="100"/>
      <c r="AP561" s="100"/>
      <c r="AQ561" s="100"/>
      <c r="AR561" s="100"/>
      <c r="AS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  <c r="AI562" s="100"/>
      <c r="AJ562" s="100"/>
      <c r="AK562" s="100"/>
      <c r="AL562" s="100"/>
      <c r="AM562" s="100"/>
      <c r="AN562" s="100"/>
      <c r="AO562" s="100"/>
      <c r="AP562" s="100"/>
      <c r="AQ562" s="100"/>
      <c r="AR562" s="100"/>
      <c r="AS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0"/>
      <c r="AI563" s="100"/>
      <c r="AJ563" s="100"/>
      <c r="AK563" s="100"/>
      <c r="AL563" s="100"/>
      <c r="AM563" s="100"/>
      <c r="AN563" s="100"/>
      <c r="AO563" s="100"/>
      <c r="AP563" s="100"/>
      <c r="AQ563" s="100"/>
      <c r="AR563" s="100"/>
      <c r="AS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0"/>
      <c r="AI564" s="100"/>
      <c r="AJ564" s="100"/>
      <c r="AK564" s="100"/>
      <c r="AL564" s="100"/>
      <c r="AM564" s="100"/>
      <c r="AN564" s="100"/>
      <c r="AO564" s="100"/>
      <c r="AP564" s="100"/>
      <c r="AQ564" s="100"/>
      <c r="AR564" s="100"/>
      <c r="AS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  <c r="AI565" s="100"/>
      <c r="AJ565" s="100"/>
      <c r="AK565" s="100"/>
      <c r="AL565" s="100"/>
      <c r="AM565" s="100"/>
      <c r="AN565" s="100"/>
      <c r="AO565" s="100"/>
      <c r="AP565" s="100"/>
      <c r="AQ565" s="100"/>
      <c r="AR565" s="100"/>
      <c r="AS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0"/>
      <c r="AI566" s="100"/>
      <c r="AJ566" s="100"/>
      <c r="AK566" s="100"/>
      <c r="AL566" s="100"/>
      <c r="AM566" s="100"/>
      <c r="AN566" s="100"/>
      <c r="AO566" s="100"/>
      <c r="AP566" s="100"/>
      <c r="AQ566" s="100"/>
      <c r="AR566" s="100"/>
      <c r="AS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0"/>
      <c r="AI567" s="100"/>
      <c r="AJ567" s="100"/>
      <c r="AK567" s="100"/>
      <c r="AL567" s="100"/>
      <c r="AM567" s="100"/>
      <c r="AN567" s="100"/>
      <c r="AO567" s="100"/>
      <c r="AP567" s="100"/>
      <c r="AQ567" s="100"/>
      <c r="AR567" s="100"/>
      <c r="AS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0"/>
      <c r="AI568" s="100"/>
      <c r="AJ568" s="100"/>
      <c r="AK568" s="100"/>
      <c r="AL568" s="100"/>
      <c r="AM568" s="100"/>
      <c r="AN568" s="100"/>
      <c r="AO568" s="100"/>
      <c r="AP568" s="100"/>
      <c r="AQ568" s="100"/>
      <c r="AR568" s="100"/>
      <c r="AS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0"/>
      <c r="AI569" s="100"/>
      <c r="AJ569" s="100"/>
      <c r="AK569" s="100"/>
      <c r="AL569" s="100"/>
      <c r="AM569" s="100"/>
      <c r="AN569" s="100"/>
      <c r="AO569" s="100"/>
      <c r="AP569" s="100"/>
      <c r="AQ569" s="100"/>
      <c r="AR569" s="100"/>
      <c r="AS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0"/>
      <c r="AI570" s="100"/>
      <c r="AJ570" s="100"/>
      <c r="AK570" s="100"/>
      <c r="AL570" s="100"/>
      <c r="AM570" s="100"/>
      <c r="AN570" s="100"/>
      <c r="AO570" s="100"/>
      <c r="AP570" s="100"/>
      <c r="AQ570" s="100"/>
      <c r="AR570" s="100"/>
      <c r="AS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  <c r="AI571" s="100"/>
      <c r="AJ571" s="100"/>
      <c r="AK571" s="100"/>
      <c r="AL571" s="100"/>
      <c r="AM571" s="100"/>
      <c r="AN571" s="100"/>
      <c r="AO571" s="100"/>
      <c r="AP571" s="100"/>
      <c r="AQ571" s="100"/>
      <c r="AR571" s="100"/>
      <c r="AS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00"/>
      <c r="AI572" s="100"/>
      <c r="AJ572" s="100"/>
      <c r="AK572" s="100"/>
      <c r="AL572" s="100"/>
      <c r="AM572" s="100"/>
      <c r="AN572" s="100"/>
      <c r="AO572" s="100"/>
      <c r="AP572" s="100"/>
      <c r="AQ572" s="100"/>
      <c r="AR572" s="100"/>
      <c r="AS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  <c r="AI573" s="100"/>
      <c r="AJ573" s="100"/>
      <c r="AK573" s="100"/>
      <c r="AL573" s="100"/>
      <c r="AM573" s="100"/>
      <c r="AN573" s="100"/>
      <c r="AO573" s="100"/>
      <c r="AP573" s="100"/>
      <c r="AQ573" s="100"/>
      <c r="AR573" s="100"/>
      <c r="AS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  <c r="AI574" s="100"/>
      <c r="AJ574" s="100"/>
      <c r="AK574" s="100"/>
      <c r="AL574" s="100"/>
      <c r="AM574" s="100"/>
      <c r="AN574" s="100"/>
      <c r="AO574" s="100"/>
      <c r="AP574" s="100"/>
      <c r="AQ574" s="100"/>
      <c r="AR574" s="100"/>
      <c r="AS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  <c r="AI575" s="100"/>
      <c r="AJ575" s="100"/>
      <c r="AK575" s="100"/>
      <c r="AL575" s="100"/>
      <c r="AM575" s="100"/>
      <c r="AN575" s="100"/>
      <c r="AO575" s="100"/>
      <c r="AP575" s="100"/>
      <c r="AQ575" s="100"/>
      <c r="AR575" s="100"/>
      <c r="AS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  <c r="AI576" s="100"/>
      <c r="AJ576" s="100"/>
      <c r="AK576" s="100"/>
      <c r="AL576" s="100"/>
      <c r="AM576" s="100"/>
      <c r="AN576" s="100"/>
      <c r="AO576" s="100"/>
      <c r="AP576" s="100"/>
      <c r="AQ576" s="100"/>
      <c r="AR576" s="100"/>
      <c r="AS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  <c r="AI577" s="100"/>
      <c r="AJ577" s="100"/>
      <c r="AK577" s="100"/>
      <c r="AL577" s="100"/>
      <c r="AM577" s="100"/>
      <c r="AN577" s="100"/>
      <c r="AO577" s="100"/>
      <c r="AP577" s="100"/>
      <c r="AQ577" s="100"/>
      <c r="AR577" s="100"/>
      <c r="AS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  <c r="AJ578" s="100"/>
      <c r="AK578" s="100"/>
      <c r="AL578" s="100"/>
      <c r="AM578" s="100"/>
      <c r="AN578" s="100"/>
      <c r="AO578" s="100"/>
      <c r="AP578" s="100"/>
      <c r="AQ578" s="100"/>
      <c r="AR578" s="100"/>
      <c r="AS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  <c r="AI579" s="100"/>
      <c r="AJ579" s="100"/>
      <c r="AK579" s="100"/>
      <c r="AL579" s="100"/>
      <c r="AM579" s="100"/>
      <c r="AN579" s="100"/>
      <c r="AO579" s="100"/>
      <c r="AP579" s="100"/>
      <c r="AQ579" s="100"/>
      <c r="AR579" s="100"/>
      <c r="AS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  <c r="AI580" s="100"/>
      <c r="AJ580" s="100"/>
      <c r="AK580" s="100"/>
      <c r="AL580" s="100"/>
      <c r="AM580" s="100"/>
      <c r="AN580" s="100"/>
      <c r="AO580" s="100"/>
      <c r="AP580" s="100"/>
      <c r="AQ580" s="100"/>
      <c r="AR580" s="100"/>
      <c r="AS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0"/>
      <c r="AL581" s="100"/>
      <c r="AM581" s="100"/>
      <c r="AN581" s="100"/>
      <c r="AO581" s="100"/>
      <c r="AP581" s="100"/>
      <c r="AQ581" s="100"/>
      <c r="AR581" s="100"/>
      <c r="AS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  <c r="AJ582" s="100"/>
      <c r="AK582" s="100"/>
      <c r="AL582" s="100"/>
      <c r="AM582" s="100"/>
      <c r="AN582" s="100"/>
      <c r="AO582" s="100"/>
      <c r="AP582" s="100"/>
      <c r="AQ582" s="100"/>
      <c r="AR582" s="100"/>
      <c r="AS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  <c r="AI583" s="100"/>
      <c r="AJ583" s="100"/>
      <c r="AK583" s="100"/>
      <c r="AL583" s="100"/>
      <c r="AM583" s="100"/>
      <c r="AN583" s="100"/>
      <c r="AO583" s="100"/>
      <c r="AP583" s="100"/>
      <c r="AQ583" s="100"/>
      <c r="AR583" s="100"/>
      <c r="AS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  <c r="AH584" s="100"/>
      <c r="AI584" s="100"/>
      <c r="AJ584" s="100"/>
      <c r="AK584" s="100"/>
      <c r="AL584" s="100"/>
      <c r="AM584" s="100"/>
      <c r="AN584" s="100"/>
      <c r="AO584" s="100"/>
      <c r="AP584" s="100"/>
      <c r="AQ584" s="100"/>
      <c r="AR584" s="100"/>
      <c r="AS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  <c r="AH585" s="100"/>
      <c r="AI585" s="100"/>
      <c r="AJ585" s="100"/>
      <c r="AK585" s="100"/>
      <c r="AL585" s="100"/>
      <c r="AM585" s="100"/>
      <c r="AN585" s="100"/>
      <c r="AO585" s="100"/>
      <c r="AP585" s="100"/>
      <c r="AQ585" s="100"/>
      <c r="AR585" s="100"/>
      <c r="AS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  <c r="AH586" s="100"/>
      <c r="AI586" s="100"/>
      <c r="AJ586" s="100"/>
      <c r="AK586" s="100"/>
      <c r="AL586" s="100"/>
      <c r="AM586" s="100"/>
      <c r="AN586" s="100"/>
      <c r="AO586" s="100"/>
      <c r="AP586" s="100"/>
      <c r="AQ586" s="100"/>
      <c r="AR586" s="100"/>
      <c r="AS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  <c r="AH587" s="100"/>
      <c r="AI587" s="100"/>
      <c r="AJ587" s="100"/>
      <c r="AK587" s="100"/>
      <c r="AL587" s="100"/>
      <c r="AM587" s="100"/>
      <c r="AN587" s="100"/>
      <c r="AO587" s="100"/>
      <c r="AP587" s="100"/>
      <c r="AQ587" s="100"/>
      <c r="AR587" s="100"/>
      <c r="AS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  <c r="AH588" s="100"/>
      <c r="AI588" s="100"/>
      <c r="AJ588" s="100"/>
      <c r="AK588" s="100"/>
      <c r="AL588" s="100"/>
      <c r="AM588" s="100"/>
      <c r="AN588" s="100"/>
      <c r="AO588" s="100"/>
      <c r="AP588" s="100"/>
      <c r="AQ588" s="100"/>
      <c r="AR588" s="100"/>
      <c r="AS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  <c r="AH589" s="100"/>
      <c r="AI589" s="100"/>
      <c r="AJ589" s="100"/>
      <c r="AK589" s="100"/>
      <c r="AL589" s="100"/>
      <c r="AM589" s="100"/>
      <c r="AN589" s="100"/>
      <c r="AO589" s="100"/>
      <c r="AP589" s="100"/>
      <c r="AQ589" s="100"/>
      <c r="AR589" s="100"/>
      <c r="AS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  <c r="AH590" s="100"/>
      <c r="AI590" s="100"/>
      <c r="AJ590" s="100"/>
      <c r="AK590" s="100"/>
      <c r="AL590" s="100"/>
      <c r="AM590" s="100"/>
      <c r="AN590" s="100"/>
      <c r="AO590" s="100"/>
      <c r="AP590" s="100"/>
      <c r="AQ590" s="100"/>
      <c r="AR590" s="100"/>
      <c r="AS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  <c r="AI591" s="100"/>
      <c r="AJ591" s="100"/>
      <c r="AK591" s="100"/>
      <c r="AL591" s="100"/>
      <c r="AM591" s="100"/>
      <c r="AN591" s="100"/>
      <c r="AO591" s="100"/>
      <c r="AP591" s="100"/>
      <c r="AQ591" s="100"/>
      <c r="AR591" s="100"/>
      <c r="AS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00"/>
      <c r="AI592" s="100"/>
      <c r="AJ592" s="100"/>
      <c r="AK592" s="100"/>
      <c r="AL592" s="100"/>
      <c r="AM592" s="100"/>
      <c r="AN592" s="100"/>
      <c r="AO592" s="100"/>
      <c r="AP592" s="100"/>
      <c r="AQ592" s="100"/>
      <c r="AR592" s="100"/>
      <c r="AS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  <c r="AH593" s="100"/>
      <c r="AI593" s="100"/>
      <c r="AJ593" s="100"/>
      <c r="AK593" s="100"/>
      <c r="AL593" s="100"/>
      <c r="AM593" s="100"/>
      <c r="AN593" s="100"/>
      <c r="AO593" s="100"/>
      <c r="AP593" s="100"/>
      <c r="AQ593" s="100"/>
      <c r="AR593" s="100"/>
      <c r="AS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  <c r="AH594" s="100"/>
      <c r="AI594" s="100"/>
      <c r="AJ594" s="100"/>
      <c r="AK594" s="100"/>
      <c r="AL594" s="100"/>
      <c r="AM594" s="100"/>
      <c r="AN594" s="100"/>
      <c r="AO594" s="100"/>
      <c r="AP594" s="100"/>
      <c r="AQ594" s="100"/>
      <c r="AR594" s="100"/>
      <c r="AS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  <c r="AH595" s="100"/>
      <c r="AI595" s="100"/>
      <c r="AJ595" s="100"/>
      <c r="AK595" s="100"/>
      <c r="AL595" s="100"/>
      <c r="AM595" s="100"/>
      <c r="AN595" s="100"/>
      <c r="AO595" s="100"/>
      <c r="AP595" s="100"/>
      <c r="AQ595" s="100"/>
      <c r="AR595" s="100"/>
      <c r="AS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  <c r="AH596" s="100"/>
      <c r="AI596" s="100"/>
      <c r="AJ596" s="100"/>
      <c r="AK596" s="100"/>
      <c r="AL596" s="100"/>
      <c r="AM596" s="100"/>
      <c r="AN596" s="100"/>
      <c r="AO596" s="100"/>
      <c r="AP596" s="100"/>
      <c r="AQ596" s="100"/>
      <c r="AR596" s="100"/>
      <c r="AS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  <c r="AH597" s="100"/>
      <c r="AI597" s="100"/>
      <c r="AJ597" s="100"/>
      <c r="AK597" s="100"/>
      <c r="AL597" s="100"/>
      <c r="AM597" s="100"/>
      <c r="AN597" s="100"/>
      <c r="AO597" s="100"/>
      <c r="AP597" s="100"/>
      <c r="AQ597" s="100"/>
      <c r="AR597" s="100"/>
      <c r="AS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  <c r="AH598" s="100"/>
      <c r="AI598" s="100"/>
      <c r="AJ598" s="100"/>
      <c r="AK598" s="100"/>
      <c r="AL598" s="100"/>
      <c r="AM598" s="100"/>
      <c r="AN598" s="100"/>
      <c r="AO598" s="100"/>
      <c r="AP598" s="100"/>
      <c r="AQ598" s="100"/>
      <c r="AR598" s="100"/>
      <c r="AS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  <c r="AH599" s="100"/>
      <c r="AI599" s="100"/>
      <c r="AJ599" s="100"/>
      <c r="AK599" s="100"/>
      <c r="AL599" s="100"/>
      <c r="AM599" s="100"/>
      <c r="AN599" s="100"/>
      <c r="AO599" s="100"/>
      <c r="AP599" s="100"/>
      <c r="AQ599" s="100"/>
      <c r="AR599" s="100"/>
      <c r="AS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  <c r="AH600" s="100"/>
      <c r="AI600" s="100"/>
      <c r="AJ600" s="100"/>
      <c r="AK600" s="100"/>
      <c r="AL600" s="100"/>
      <c r="AM600" s="100"/>
      <c r="AN600" s="100"/>
      <c r="AO600" s="100"/>
      <c r="AP600" s="100"/>
      <c r="AQ600" s="100"/>
      <c r="AR600" s="100"/>
      <c r="AS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  <c r="AH601" s="100"/>
      <c r="AI601" s="100"/>
      <c r="AJ601" s="100"/>
      <c r="AK601" s="100"/>
      <c r="AL601" s="100"/>
      <c r="AM601" s="100"/>
      <c r="AN601" s="100"/>
      <c r="AO601" s="100"/>
      <c r="AP601" s="100"/>
      <c r="AQ601" s="100"/>
      <c r="AR601" s="100"/>
      <c r="AS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  <c r="AH602" s="100"/>
      <c r="AI602" s="100"/>
      <c r="AJ602" s="100"/>
      <c r="AK602" s="100"/>
      <c r="AL602" s="100"/>
      <c r="AM602" s="100"/>
      <c r="AN602" s="100"/>
      <c r="AO602" s="100"/>
      <c r="AP602" s="100"/>
      <c r="AQ602" s="100"/>
      <c r="AR602" s="100"/>
      <c r="AS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  <c r="AH603" s="100"/>
      <c r="AI603" s="100"/>
      <c r="AJ603" s="100"/>
      <c r="AK603" s="100"/>
      <c r="AL603" s="100"/>
      <c r="AM603" s="100"/>
      <c r="AN603" s="100"/>
      <c r="AO603" s="100"/>
      <c r="AP603" s="100"/>
      <c r="AQ603" s="100"/>
      <c r="AR603" s="100"/>
      <c r="AS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  <c r="AH604" s="100"/>
      <c r="AI604" s="100"/>
      <c r="AJ604" s="100"/>
      <c r="AK604" s="100"/>
      <c r="AL604" s="100"/>
      <c r="AM604" s="100"/>
      <c r="AN604" s="100"/>
      <c r="AO604" s="100"/>
      <c r="AP604" s="100"/>
      <c r="AQ604" s="100"/>
      <c r="AR604" s="100"/>
      <c r="AS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  <c r="AJ605" s="100"/>
      <c r="AK605" s="100"/>
      <c r="AL605" s="100"/>
      <c r="AM605" s="100"/>
      <c r="AN605" s="100"/>
      <c r="AO605" s="100"/>
      <c r="AP605" s="100"/>
      <c r="AQ605" s="100"/>
      <c r="AR605" s="100"/>
      <c r="AS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00"/>
      <c r="AI606" s="100"/>
      <c r="AJ606" s="100"/>
      <c r="AK606" s="100"/>
      <c r="AL606" s="100"/>
      <c r="AM606" s="100"/>
      <c r="AN606" s="100"/>
      <c r="AO606" s="100"/>
      <c r="AP606" s="100"/>
      <c r="AQ606" s="100"/>
      <c r="AR606" s="100"/>
      <c r="AS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  <c r="AH607" s="100"/>
      <c r="AI607" s="100"/>
      <c r="AJ607" s="100"/>
      <c r="AK607" s="100"/>
      <c r="AL607" s="100"/>
      <c r="AM607" s="100"/>
      <c r="AN607" s="100"/>
      <c r="AO607" s="100"/>
      <c r="AP607" s="100"/>
      <c r="AQ607" s="100"/>
      <c r="AR607" s="100"/>
      <c r="AS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  <c r="AH608" s="100"/>
      <c r="AI608" s="100"/>
      <c r="AJ608" s="100"/>
      <c r="AK608" s="100"/>
      <c r="AL608" s="100"/>
      <c r="AM608" s="100"/>
      <c r="AN608" s="100"/>
      <c r="AO608" s="100"/>
      <c r="AP608" s="100"/>
      <c r="AQ608" s="100"/>
      <c r="AR608" s="100"/>
      <c r="AS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00"/>
      <c r="AI609" s="100"/>
      <c r="AJ609" s="100"/>
      <c r="AK609" s="100"/>
      <c r="AL609" s="100"/>
      <c r="AM609" s="100"/>
      <c r="AN609" s="100"/>
      <c r="AO609" s="100"/>
      <c r="AP609" s="100"/>
      <c r="AQ609" s="100"/>
      <c r="AR609" s="100"/>
      <c r="AS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  <c r="AH610" s="100"/>
      <c r="AI610" s="100"/>
      <c r="AJ610" s="100"/>
      <c r="AK610" s="100"/>
      <c r="AL610" s="100"/>
      <c r="AM610" s="100"/>
      <c r="AN610" s="100"/>
      <c r="AO610" s="100"/>
      <c r="AP610" s="100"/>
      <c r="AQ610" s="100"/>
      <c r="AR610" s="100"/>
      <c r="AS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  <c r="AH611" s="100"/>
      <c r="AI611" s="100"/>
      <c r="AJ611" s="100"/>
      <c r="AK611" s="100"/>
      <c r="AL611" s="100"/>
      <c r="AM611" s="100"/>
      <c r="AN611" s="100"/>
      <c r="AO611" s="100"/>
      <c r="AP611" s="100"/>
      <c r="AQ611" s="100"/>
      <c r="AR611" s="100"/>
      <c r="AS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  <c r="AH612" s="100"/>
      <c r="AI612" s="100"/>
      <c r="AJ612" s="100"/>
      <c r="AK612" s="100"/>
      <c r="AL612" s="100"/>
      <c r="AM612" s="100"/>
      <c r="AN612" s="100"/>
      <c r="AO612" s="100"/>
      <c r="AP612" s="100"/>
      <c r="AQ612" s="100"/>
      <c r="AR612" s="100"/>
      <c r="AS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  <c r="AH613" s="100"/>
      <c r="AI613" s="100"/>
      <c r="AJ613" s="100"/>
      <c r="AK613" s="100"/>
      <c r="AL613" s="100"/>
      <c r="AM613" s="100"/>
      <c r="AN613" s="100"/>
      <c r="AO613" s="100"/>
      <c r="AP613" s="100"/>
      <c r="AQ613" s="100"/>
      <c r="AR613" s="100"/>
      <c r="AS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00"/>
      <c r="AI614" s="100"/>
      <c r="AJ614" s="100"/>
      <c r="AK614" s="100"/>
      <c r="AL614" s="100"/>
      <c r="AM614" s="100"/>
      <c r="AN614" s="100"/>
      <c r="AO614" s="100"/>
      <c r="AP614" s="100"/>
      <c r="AQ614" s="100"/>
      <c r="AR614" s="100"/>
      <c r="AS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  <c r="AH615" s="100"/>
      <c r="AI615" s="100"/>
      <c r="AJ615" s="100"/>
      <c r="AK615" s="100"/>
      <c r="AL615" s="100"/>
      <c r="AM615" s="100"/>
      <c r="AN615" s="100"/>
      <c r="AO615" s="100"/>
      <c r="AP615" s="100"/>
      <c r="AQ615" s="100"/>
      <c r="AR615" s="100"/>
      <c r="AS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  <c r="AH616" s="100"/>
      <c r="AI616" s="100"/>
      <c r="AJ616" s="100"/>
      <c r="AK616" s="100"/>
      <c r="AL616" s="100"/>
      <c r="AM616" s="100"/>
      <c r="AN616" s="100"/>
      <c r="AO616" s="100"/>
      <c r="AP616" s="100"/>
      <c r="AQ616" s="100"/>
      <c r="AR616" s="100"/>
      <c r="AS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  <c r="AH617" s="100"/>
      <c r="AI617" s="100"/>
      <c r="AJ617" s="100"/>
      <c r="AK617" s="100"/>
      <c r="AL617" s="100"/>
      <c r="AM617" s="100"/>
      <c r="AN617" s="100"/>
      <c r="AO617" s="100"/>
      <c r="AP617" s="100"/>
      <c r="AQ617" s="100"/>
      <c r="AR617" s="100"/>
      <c r="AS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  <c r="AH618" s="100"/>
      <c r="AI618" s="100"/>
      <c r="AJ618" s="100"/>
      <c r="AK618" s="100"/>
      <c r="AL618" s="100"/>
      <c r="AM618" s="100"/>
      <c r="AN618" s="100"/>
      <c r="AO618" s="100"/>
      <c r="AP618" s="100"/>
      <c r="AQ618" s="100"/>
      <c r="AR618" s="100"/>
      <c r="AS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00"/>
      <c r="AI619" s="100"/>
      <c r="AJ619" s="100"/>
      <c r="AK619" s="100"/>
      <c r="AL619" s="100"/>
      <c r="AM619" s="100"/>
      <c r="AN619" s="100"/>
      <c r="AO619" s="100"/>
      <c r="AP619" s="100"/>
      <c r="AQ619" s="100"/>
      <c r="AR619" s="100"/>
      <c r="AS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  <c r="AH620" s="100"/>
      <c r="AI620" s="100"/>
      <c r="AJ620" s="100"/>
      <c r="AK620" s="100"/>
      <c r="AL620" s="100"/>
      <c r="AM620" s="100"/>
      <c r="AN620" s="100"/>
      <c r="AO620" s="100"/>
      <c r="AP620" s="100"/>
      <c r="AQ620" s="100"/>
      <c r="AR620" s="100"/>
      <c r="AS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  <c r="AH621" s="100"/>
      <c r="AI621" s="100"/>
      <c r="AJ621" s="100"/>
      <c r="AK621" s="100"/>
      <c r="AL621" s="100"/>
      <c r="AM621" s="100"/>
      <c r="AN621" s="100"/>
      <c r="AO621" s="100"/>
      <c r="AP621" s="100"/>
      <c r="AQ621" s="100"/>
      <c r="AR621" s="100"/>
      <c r="AS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  <c r="AH622" s="100"/>
      <c r="AI622" s="100"/>
      <c r="AJ622" s="100"/>
      <c r="AK622" s="100"/>
      <c r="AL622" s="100"/>
      <c r="AM622" s="100"/>
      <c r="AN622" s="100"/>
      <c r="AO622" s="100"/>
      <c r="AP622" s="100"/>
      <c r="AQ622" s="100"/>
      <c r="AR622" s="100"/>
      <c r="AS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  <c r="AH623" s="100"/>
      <c r="AI623" s="100"/>
      <c r="AJ623" s="100"/>
      <c r="AK623" s="100"/>
      <c r="AL623" s="100"/>
      <c r="AM623" s="100"/>
      <c r="AN623" s="100"/>
      <c r="AO623" s="100"/>
      <c r="AP623" s="100"/>
      <c r="AQ623" s="100"/>
      <c r="AR623" s="100"/>
      <c r="AS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  <c r="AH624" s="100"/>
      <c r="AI624" s="100"/>
      <c r="AJ624" s="100"/>
      <c r="AK624" s="100"/>
      <c r="AL624" s="100"/>
      <c r="AM624" s="100"/>
      <c r="AN624" s="100"/>
      <c r="AO624" s="100"/>
      <c r="AP624" s="100"/>
      <c r="AQ624" s="100"/>
      <c r="AR624" s="100"/>
      <c r="AS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  <c r="AH625" s="100"/>
      <c r="AI625" s="100"/>
      <c r="AJ625" s="100"/>
      <c r="AK625" s="100"/>
      <c r="AL625" s="100"/>
      <c r="AM625" s="100"/>
      <c r="AN625" s="100"/>
      <c r="AO625" s="100"/>
      <c r="AP625" s="100"/>
      <c r="AQ625" s="100"/>
      <c r="AR625" s="100"/>
      <c r="AS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  <c r="AH626" s="100"/>
      <c r="AI626" s="100"/>
      <c r="AJ626" s="100"/>
      <c r="AK626" s="100"/>
      <c r="AL626" s="100"/>
      <c r="AM626" s="100"/>
      <c r="AN626" s="100"/>
      <c r="AO626" s="100"/>
      <c r="AP626" s="100"/>
      <c r="AQ626" s="100"/>
      <c r="AR626" s="100"/>
      <c r="AS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  <c r="AH627" s="100"/>
      <c r="AI627" s="100"/>
      <c r="AJ627" s="100"/>
      <c r="AK627" s="100"/>
      <c r="AL627" s="100"/>
      <c r="AM627" s="100"/>
      <c r="AN627" s="100"/>
      <c r="AO627" s="100"/>
      <c r="AP627" s="100"/>
      <c r="AQ627" s="100"/>
      <c r="AR627" s="100"/>
      <c r="AS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  <c r="AH628" s="100"/>
      <c r="AI628" s="100"/>
      <c r="AJ628" s="100"/>
      <c r="AK628" s="100"/>
      <c r="AL628" s="100"/>
      <c r="AM628" s="100"/>
      <c r="AN628" s="100"/>
      <c r="AO628" s="100"/>
      <c r="AP628" s="100"/>
      <c r="AQ628" s="100"/>
      <c r="AR628" s="100"/>
      <c r="AS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  <c r="AJ629" s="100"/>
      <c r="AK629" s="100"/>
      <c r="AL629" s="100"/>
      <c r="AM629" s="100"/>
      <c r="AN629" s="100"/>
      <c r="AO629" s="100"/>
      <c r="AP629" s="100"/>
      <c r="AQ629" s="100"/>
      <c r="AR629" s="100"/>
      <c r="AS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00"/>
      <c r="AI630" s="100"/>
      <c r="AJ630" s="100"/>
      <c r="AK630" s="100"/>
      <c r="AL630" s="100"/>
      <c r="AM630" s="100"/>
      <c r="AN630" s="100"/>
      <c r="AO630" s="100"/>
      <c r="AP630" s="100"/>
      <c r="AQ630" s="100"/>
      <c r="AR630" s="100"/>
      <c r="AS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  <c r="AH631" s="100"/>
      <c r="AI631" s="100"/>
      <c r="AJ631" s="100"/>
      <c r="AK631" s="100"/>
      <c r="AL631" s="100"/>
      <c r="AM631" s="100"/>
      <c r="AN631" s="100"/>
      <c r="AO631" s="100"/>
      <c r="AP631" s="100"/>
      <c r="AQ631" s="100"/>
      <c r="AR631" s="100"/>
      <c r="AS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  <c r="AH632" s="100"/>
      <c r="AI632" s="100"/>
      <c r="AJ632" s="100"/>
      <c r="AK632" s="100"/>
      <c r="AL632" s="100"/>
      <c r="AM632" s="100"/>
      <c r="AN632" s="100"/>
      <c r="AO632" s="100"/>
      <c r="AP632" s="100"/>
      <c r="AQ632" s="100"/>
      <c r="AR632" s="100"/>
      <c r="AS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00"/>
      <c r="AI633" s="100"/>
      <c r="AJ633" s="100"/>
      <c r="AK633" s="100"/>
      <c r="AL633" s="100"/>
      <c r="AM633" s="100"/>
      <c r="AN633" s="100"/>
      <c r="AO633" s="100"/>
      <c r="AP633" s="100"/>
      <c r="AQ633" s="100"/>
      <c r="AR633" s="100"/>
      <c r="AS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00"/>
      <c r="AI634" s="100"/>
      <c r="AJ634" s="100"/>
      <c r="AK634" s="100"/>
      <c r="AL634" s="100"/>
      <c r="AM634" s="100"/>
      <c r="AN634" s="100"/>
      <c r="AO634" s="100"/>
      <c r="AP634" s="100"/>
      <c r="AQ634" s="100"/>
      <c r="AR634" s="100"/>
      <c r="AS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  <c r="AH635" s="100"/>
      <c r="AI635" s="100"/>
      <c r="AJ635" s="100"/>
      <c r="AK635" s="100"/>
      <c r="AL635" s="100"/>
      <c r="AM635" s="100"/>
      <c r="AN635" s="100"/>
      <c r="AO635" s="100"/>
      <c r="AP635" s="100"/>
      <c r="AQ635" s="100"/>
      <c r="AR635" s="100"/>
      <c r="AS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  <c r="AH636" s="100"/>
      <c r="AI636" s="100"/>
      <c r="AJ636" s="100"/>
      <c r="AK636" s="100"/>
      <c r="AL636" s="100"/>
      <c r="AM636" s="100"/>
      <c r="AN636" s="100"/>
      <c r="AO636" s="100"/>
      <c r="AP636" s="100"/>
      <c r="AQ636" s="100"/>
      <c r="AR636" s="100"/>
      <c r="AS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  <c r="AH637" s="100"/>
      <c r="AI637" s="100"/>
      <c r="AJ637" s="100"/>
      <c r="AK637" s="100"/>
      <c r="AL637" s="100"/>
      <c r="AM637" s="100"/>
      <c r="AN637" s="100"/>
      <c r="AO637" s="100"/>
      <c r="AP637" s="100"/>
      <c r="AQ637" s="100"/>
      <c r="AR637" s="100"/>
      <c r="AS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  <c r="AH638" s="100"/>
      <c r="AI638" s="100"/>
      <c r="AJ638" s="100"/>
      <c r="AK638" s="100"/>
      <c r="AL638" s="100"/>
      <c r="AM638" s="100"/>
      <c r="AN638" s="100"/>
      <c r="AO638" s="100"/>
      <c r="AP638" s="100"/>
      <c r="AQ638" s="100"/>
      <c r="AR638" s="100"/>
      <c r="AS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  <c r="AH639" s="100"/>
      <c r="AI639" s="100"/>
      <c r="AJ639" s="100"/>
      <c r="AK639" s="100"/>
      <c r="AL639" s="100"/>
      <c r="AM639" s="100"/>
      <c r="AN639" s="100"/>
      <c r="AO639" s="100"/>
      <c r="AP639" s="100"/>
      <c r="AQ639" s="100"/>
      <c r="AR639" s="100"/>
      <c r="AS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  <c r="AH640" s="100"/>
      <c r="AI640" s="100"/>
      <c r="AJ640" s="100"/>
      <c r="AK640" s="100"/>
      <c r="AL640" s="100"/>
      <c r="AM640" s="100"/>
      <c r="AN640" s="100"/>
      <c r="AO640" s="100"/>
      <c r="AP640" s="100"/>
      <c r="AQ640" s="100"/>
      <c r="AR640" s="100"/>
      <c r="AS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  <c r="AH641" s="100"/>
      <c r="AI641" s="100"/>
      <c r="AJ641" s="100"/>
      <c r="AK641" s="100"/>
      <c r="AL641" s="100"/>
      <c r="AM641" s="100"/>
      <c r="AN641" s="100"/>
      <c r="AO641" s="100"/>
      <c r="AP641" s="100"/>
      <c r="AQ641" s="100"/>
      <c r="AR641" s="100"/>
      <c r="AS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  <c r="AH642" s="100"/>
      <c r="AI642" s="100"/>
      <c r="AJ642" s="100"/>
      <c r="AK642" s="100"/>
      <c r="AL642" s="100"/>
      <c r="AM642" s="100"/>
      <c r="AN642" s="100"/>
      <c r="AO642" s="100"/>
      <c r="AP642" s="100"/>
      <c r="AQ642" s="100"/>
      <c r="AR642" s="100"/>
      <c r="AS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00"/>
      <c r="AI643" s="100"/>
      <c r="AJ643" s="100"/>
      <c r="AK643" s="100"/>
      <c r="AL643" s="100"/>
      <c r="AM643" s="100"/>
      <c r="AN643" s="100"/>
      <c r="AO643" s="100"/>
      <c r="AP643" s="100"/>
      <c r="AQ643" s="100"/>
      <c r="AR643" s="100"/>
      <c r="AS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  <c r="AH644" s="100"/>
      <c r="AI644" s="100"/>
      <c r="AJ644" s="100"/>
      <c r="AK644" s="100"/>
      <c r="AL644" s="100"/>
      <c r="AM644" s="100"/>
      <c r="AN644" s="100"/>
      <c r="AO644" s="100"/>
      <c r="AP644" s="100"/>
      <c r="AQ644" s="100"/>
      <c r="AR644" s="100"/>
      <c r="AS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  <c r="AH645" s="100"/>
      <c r="AI645" s="100"/>
      <c r="AJ645" s="100"/>
      <c r="AK645" s="100"/>
      <c r="AL645" s="100"/>
      <c r="AM645" s="100"/>
      <c r="AN645" s="100"/>
      <c r="AO645" s="100"/>
      <c r="AP645" s="100"/>
      <c r="AQ645" s="100"/>
      <c r="AR645" s="100"/>
      <c r="AS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00"/>
      <c r="AI646" s="100"/>
      <c r="AJ646" s="100"/>
      <c r="AK646" s="100"/>
      <c r="AL646" s="100"/>
      <c r="AM646" s="100"/>
      <c r="AN646" s="100"/>
      <c r="AO646" s="100"/>
      <c r="AP646" s="100"/>
      <c r="AQ646" s="100"/>
      <c r="AR646" s="100"/>
      <c r="AS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  <c r="AH647" s="100"/>
      <c r="AI647" s="100"/>
      <c r="AJ647" s="100"/>
      <c r="AK647" s="100"/>
      <c r="AL647" s="100"/>
      <c r="AM647" s="100"/>
      <c r="AN647" s="100"/>
      <c r="AO647" s="100"/>
      <c r="AP647" s="100"/>
      <c r="AQ647" s="100"/>
      <c r="AR647" s="100"/>
      <c r="AS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  <c r="AH648" s="100"/>
      <c r="AI648" s="100"/>
      <c r="AJ648" s="100"/>
      <c r="AK648" s="100"/>
      <c r="AL648" s="100"/>
      <c r="AM648" s="100"/>
      <c r="AN648" s="100"/>
      <c r="AO648" s="100"/>
      <c r="AP648" s="100"/>
      <c r="AQ648" s="100"/>
      <c r="AR648" s="100"/>
      <c r="AS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  <c r="AH649" s="100"/>
      <c r="AI649" s="100"/>
      <c r="AJ649" s="100"/>
      <c r="AK649" s="100"/>
      <c r="AL649" s="100"/>
      <c r="AM649" s="100"/>
      <c r="AN649" s="100"/>
      <c r="AO649" s="100"/>
      <c r="AP649" s="100"/>
      <c r="AQ649" s="100"/>
      <c r="AR649" s="100"/>
      <c r="AS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  <c r="AH650" s="100"/>
      <c r="AI650" s="100"/>
      <c r="AJ650" s="100"/>
      <c r="AK650" s="100"/>
      <c r="AL650" s="100"/>
      <c r="AM650" s="100"/>
      <c r="AN650" s="100"/>
      <c r="AO650" s="100"/>
      <c r="AP650" s="100"/>
      <c r="AQ650" s="100"/>
      <c r="AR650" s="100"/>
      <c r="AS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  <c r="AH651" s="100"/>
      <c r="AI651" s="100"/>
      <c r="AJ651" s="100"/>
      <c r="AK651" s="100"/>
      <c r="AL651" s="100"/>
      <c r="AM651" s="100"/>
      <c r="AN651" s="100"/>
      <c r="AO651" s="100"/>
      <c r="AP651" s="100"/>
      <c r="AQ651" s="100"/>
      <c r="AR651" s="100"/>
      <c r="AS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  <c r="AH652" s="100"/>
      <c r="AI652" s="100"/>
      <c r="AJ652" s="100"/>
      <c r="AK652" s="100"/>
      <c r="AL652" s="100"/>
      <c r="AM652" s="100"/>
      <c r="AN652" s="100"/>
      <c r="AO652" s="100"/>
      <c r="AP652" s="100"/>
      <c r="AQ652" s="100"/>
      <c r="AR652" s="100"/>
      <c r="AS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  <c r="AJ653" s="100"/>
      <c r="AK653" s="100"/>
      <c r="AL653" s="100"/>
      <c r="AM653" s="100"/>
      <c r="AN653" s="100"/>
      <c r="AO653" s="100"/>
      <c r="AP653" s="100"/>
      <c r="AQ653" s="100"/>
      <c r="AR653" s="100"/>
      <c r="AS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00"/>
      <c r="AI654" s="100"/>
      <c r="AJ654" s="100"/>
      <c r="AK654" s="100"/>
      <c r="AL654" s="100"/>
      <c r="AM654" s="100"/>
      <c r="AN654" s="100"/>
      <c r="AO654" s="100"/>
      <c r="AP654" s="100"/>
      <c r="AQ654" s="100"/>
      <c r="AR654" s="100"/>
      <c r="AS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00"/>
      <c r="AI655" s="100"/>
      <c r="AJ655" s="100"/>
      <c r="AK655" s="100"/>
      <c r="AL655" s="100"/>
      <c r="AM655" s="100"/>
      <c r="AN655" s="100"/>
      <c r="AO655" s="100"/>
      <c r="AP655" s="100"/>
      <c r="AQ655" s="100"/>
      <c r="AR655" s="100"/>
      <c r="AS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  <c r="AH656" s="100"/>
      <c r="AI656" s="100"/>
      <c r="AJ656" s="100"/>
      <c r="AK656" s="100"/>
      <c r="AL656" s="100"/>
      <c r="AM656" s="100"/>
      <c r="AN656" s="100"/>
      <c r="AO656" s="100"/>
      <c r="AP656" s="100"/>
      <c r="AQ656" s="100"/>
      <c r="AR656" s="100"/>
      <c r="AS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  <c r="AH657" s="100"/>
      <c r="AI657" s="100"/>
      <c r="AJ657" s="100"/>
      <c r="AK657" s="100"/>
      <c r="AL657" s="100"/>
      <c r="AM657" s="100"/>
      <c r="AN657" s="100"/>
      <c r="AO657" s="100"/>
      <c r="AP657" s="100"/>
      <c r="AQ657" s="100"/>
      <c r="AR657" s="100"/>
      <c r="AS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  <c r="AH658" s="100"/>
      <c r="AI658" s="100"/>
      <c r="AJ658" s="100"/>
      <c r="AK658" s="100"/>
      <c r="AL658" s="100"/>
      <c r="AM658" s="100"/>
      <c r="AN658" s="100"/>
      <c r="AO658" s="100"/>
      <c r="AP658" s="100"/>
      <c r="AQ658" s="100"/>
      <c r="AR658" s="100"/>
      <c r="AS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  <c r="AH659" s="100"/>
      <c r="AI659" s="100"/>
      <c r="AJ659" s="100"/>
      <c r="AK659" s="100"/>
      <c r="AL659" s="100"/>
      <c r="AM659" s="100"/>
      <c r="AN659" s="100"/>
      <c r="AO659" s="100"/>
      <c r="AP659" s="100"/>
      <c r="AQ659" s="100"/>
      <c r="AR659" s="100"/>
      <c r="AS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  <c r="AH660" s="100"/>
      <c r="AI660" s="100"/>
      <c r="AJ660" s="100"/>
      <c r="AK660" s="100"/>
      <c r="AL660" s="100"/>
      <c r="AM660" s="100"/>
      <c r="AN660" s="100"/>
      <c r="AO660" s="100"/>
      <c r="AP660" s="100"/>
      <c r="AQ660" s="100"/>
      <c r="AR660" s="100"/>
      <c r="AS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  <c r="AH661" s="100"/>
      <c r="AI661" s="100"/>
      <c r="AJ661" s="100"/>
      <c r="AK661" s="100"/>
      <c r="AL661" s="100"/>
      <c r="AM661" s="100"/>
      <c r="AN661" s="100"/>
      <c r="AO661" s="100"/>
      <c r="AP661" s="100"/>
      <c r="AQ661" s="100"/>
      <c r="AR661" s="100"/>
      <c r="AS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  <c r="AH662" s="100"/>
      <c r="AI662" s="100"/>
      <c r="AJ662" s="100"/>
      <c r="AK662" s="100"/>
      <c r="AL662" s="100"/>
      <c r="AM662" s="100"/>
      <c r="AN662" s="100"/>
      <c r="AO662" s="100"/>
      <c r="AP662" s="100"/>
      <c r="AQ662" s="100"/>
      <c r="AR662" s="100"/>
      <c r="AS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  <c r="AH663" s="100"/>
      <c r="AI663" s="100"/>
      <c r="AJ663" s="100"/>
      <c r="AK663" s="100"/>
      <c r="AL663" s="100"/>
      <c r="AM663" s="100"/>
      <c r="AN663" s="100"/>
      <c r="AO663" s="100"/>
      <c r="AP663" s="100"/>
      <c r="AQ663" s="100"/>
      <c r="AR663" s="100"/>
      <c r="AS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  <c r="AH664" s="100"/>
      <c r="AI664" s="100"/>
      <c r="AJ664" s="100"/>
      <c r="AK664" s="100"/>
      <c r="AL664" s="100"/>
      <c r="AM664" s="100"/>
      <c r="AN664" s="100"/>
      <c r="AO664" s="100"/>
      <c r="AP664" s="100"/>
      <c r="AQ664" s="100"/>
      <c r="AR664" s="100"/>
      <c r="AS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  <c r="AH665" s="100"/>
      <c r="AI665" s="100"/>
      <c r="AJ665" s="100"/>
      <c r="AK665" s="100"/>
      <c r="AL665" s="100"/>
      <c r="AM665" s="100"/>
      <c r="AN665" s="100"/>
      <c r="AO665" s="100"/>
      <c r="AP665" s="100"/>
      <c r="AQ665" s="100"/>
      <c r="AR665" s="100"/>
      <c r="AS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  <c r="AH666" s="100"/>
      <c r="AI666" s="100"/>
      <c r="AJ666" s="100"/>
      <c r="AK666" s="100"/>
      <c r="AL666" s="100"/>
      <c r="AM666" s="100"/>
      <c r="AN666" s="100"/>
      <c r="AO666" s="100"/>
      <c r="AP666" s="100"/>
      <c r="AQ666" s="100"/>
      <c r="AR666" s="100"/>
      <c r="AS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  <c r="AH667" s="100"/>
      <c r="AI667" s="100"/>
      <c r="AJ667" s="100"/>
      <c r="AK667" s="100"/>
      <c r="AL667" s="100"/>
      <c r="AM667" s="100"/>
      <c r="AN667" s="100"/>
      <c r="AO667" s="100"/>
      <c r="AP667" s="100"/>
      <c r="AQ667" s="100"/>
      <c r="AR667" s="100"/>
      <c r="AS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  <c r="AH668" s="100"/>
      <c r="AI668" s="100"/>
      <c r="AJ668" s="100"/>
      <c r="AK668" s="100"/>
      <c r="AL668" s="100"/>
      <c r="AM668" s="100"/>
      <c r="AN668" s="100"/>
      <c r="AO668" s="100"/>
      <c r="AP668" s="100"/>
      <c r="AQ668" s="100"/>
      <c r="AR668" s="100"/>
      <c r="AS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  <c r="AH669" s="100"/>
      <c r="AI669" s="100"/>
      <c r="AJ669" s="100"/>
      <c r="AK669" s="100"/>
      <c r="AL669" s="100"/>
      <c r="AM669" s="100"/>
      <c r="AN669" s="100"/>
      <c r="AO669" s="100"/>
      <c r="AP669" s="100"/>
      <c r="AQ669" s="100"/>
      <c r="AR669" s="100"/>
      <c r="AS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  <c r="AH670" s="100"/>
      <c r="AI670" s="100"/>
      <c r="AJ670" s="100"/>
      <c r="AK670" s="100"/>
      <c r="AL670" s="100"/>
      <c r="AM670" s="100"/>
      <c r="AN670" s="100"/>
      <c r="AO670" s="100"/>
      <c r="AP670" s="100"/>
      <c r="AQ670" s="100"/>
      <c r="AR670" s="100"/>
      <c r="AS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  <c r="AH671" s="100"/>
      <c r="AI671" s="100"/>
      <c r="AJ671" s="100"/>
      <c r="AK671" s="100"/>
      <c r="AL671" s="100"/>
      <c r="AM671" s="100"/>
      <c r="AN671" s="100"/>
      <c r="AO671" s="100"/>
      <c r="AP671" s="100"/>
      <c r="AQ671" s="100"/>
      <c r="AR671" s="100"/>
      <c r="AS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  <c r="AH672" s="100"/>
      <c r="AI672" s="100"/>
      <c r="AJ672" s="100"/>
      <c r="AK672" s="100"/>
      <c r="AL672" s="100"/>
      <c r="AM672" s="100"/>
      <c r="AN672" s="100"/>
      <c r="AO672" s="100"/>
      <c r="AP672" s="100"/>
      <c r="AQ672" s="100"/>
      <c r="AR672" s="100"/>
      <c r="AS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  <c r="AH673" s="100"/>
      <c r="AI673" s="100"/>
      <c r="AJ673" s="100"/>
      <c r="AK673" s="100"/>
      <c r="AL673" s="100"/>
      <c r="AM673" s="100"/>
      <c r="AN673" s="100"/>
      <c r="AO673" s="100"/>
      <c r="AP673" s="100"/>
      <c r="AQ673" s="100"/>
      <c r="AR673" s="100"/>
      <c r="AS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  <c r="AH674" s="100"/>
      <c r="AI674" s="100"/>
      <c r="AJ674" s="100"/>
      <c r="AK674" s="100"/>
      <c r="AL674" s="100"/>
      <c r="AM674" s="100"/>
      <c r="AN674" s="100"/>
      <c r="AO674" s="100"/>
      <c r="AP674" s="100"/>
      <c r="AQ674" s="100"/>
      <c r="AR674" s="100"/>
      <c r="AS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00"/>
      <c r="AI675" s="100"/>
      <c r="AJ675" s="100"/>
      <c r="AK675" s="100"/>
      <c r="AL675" s="100"/>
      <c r="AM675" s="100"/>
      <c r="AN675" s="100"/>
      <c r="AO675" s="100"/>
      <c r="AP675" s="100"/>
      <c r="AQ675" s="100"/>
      <c r="AR675" s="100"/>
      <c r="AS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00"/>
      <c r="AI676" s="100"/>
      <c r="AJ676" s="100"/>
      <c r="AK676" s="100"/>
      <c r="AL676" s="100"/>
      <c r="AM676" s="100"/>
      <c r="AN676" s="100"/>
      <c r="AO676" s="100"/>
      <c r="AP676" s="100"/>
      <c r="AQ676" s="100"/>
      <c r="AR676" s="100"/>
      <c r="AS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  <c r="AJ677" s="100"/>
      <c r="AK677" s="100"/>
      <c r="AL677" s="100"/>
      <c r="AM677" s="100"/>
      <c r="AN677" s="100"/>
      <c r="AO677" s="100"/>
      <c r="AP677" s="100"/>
      <c r="AQ677" s="100"/>
      <c r="AR677" s="100"/>
      <c r="AS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  <c r="AI678" s="100"/>
      <c r="AJ678" s="100"/>
      <c r="AK678" s="100"/>
      <c r="AL678" s="100"/>
      <c r="AM678" s="100"/>
      <c r="AN678" s="100"/>
      <c r="AO678" s="100"/>
      <c r="AP678" s="100"/>
      <c r="AQ678" s="100"/>
      <c r="AR678" s="100"/>
      <c r="AS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  <c r="AH679" s="100"/>
      <c r="AI679" s="100"/>
      <c r="AJ679" s="100"/>
      <c r="AK679" s="100"/>
      <c r="AL679" s="100"/>
      <c r="AM679" s="100"/>
      <c r="AN679" s="100"/>
      <c r="AO679" s="100"/>
      <c r="AP679" s="100"/>
      <c r="AQ679" s="100"/>
      <c r="AR679" s="100"/>
      <c r="AS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  <c r="AH680" s="100"/>
      <c r="AI680" s="100"/>
      <c r="AJ680" s="100"/>
      <c r="AK680" s="100"/>
      <c r="AL680" s="100"/>
      <c r="AM680" s="100"/>
      <c r="AN680" s="100"/>
      <c r="AO680" s="100"/>
      <c r="AP680" s="100"/>
      <c r="AQ680" s="100"/>
      <c r="AR680" s="100"/>
      <c r="AS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  <c r="AH681" s="100"/>
      <c r="AI681" s="100"/>
      <c r="AJ681" s="100"/>
      <c r="AK681" s="100"/>
      <c r="AL681" s="100"/>
      <c r="AM681" s="100"/>
      <c r="AN681" s="100"/>
      <c r="AO681" s="100"/>
      <c r="AP681" s="100"/>
      <c r="AQ681" s="100"/>
      <c r="AR681" s="100"/>
      <c r="AS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  <c r="AH682" s="100"/>
      <c r="AI682" s="100"/>
      <c r="AJ682" s="100"/>
      <c r="AK682" s="100"/>
      <c r="AL682" s="100"/>
      <c r="AM682" s="100"/>
      <c r="AN682" s="100"/>
      <c r="AO682" s="100"/>
      <c r="AP682" s="100"/>
      <c r="AQ682" s="100"/>
      <c r="AR682" s="100"/>
      <c r="AS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  <c r="AH683" s="100"/>
      <c r="AI683" s="100"/>
      <c r="AJ683" s="100"/>
      <c r="AK683" s="100"/>
      <c r="AL683" s="100"/>
      <c r="AM683" s="100"/>
      <c r="AN683" s="100"/>
      <c r="AO683" s="100"/>
      <c r="AP683" s="100"/>
      <c r="AQ683" s="100"/>
      <c r="AR683" s="100"/>
      <c r="AS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  <c r="AH684" s="100"/>
      <c r="AI684" s="100"/>
      <c r="AJ684" s="100"/>
      <c r="AK684" s="100"/>
      <c r="AL684" s="100"/>
      <c r="AM684" s="100"/>
      <c r="AN684" s="100"/>
      <c r="AO684" s="100"/>
      <c r="AP684" s="100"/>
      <c r="AQ684" s="100"/>
      <c r="AR684" s="100"/>
      <c r="AS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  <c r="AH685" s="100"/>
      <c r="AI685" s="100"/>
      <c r="AJ685" s="100"/>
      <c r="AK685" s="100"/>
      <c r="AL685" s="100"/>
      <c r="AM685" s="100"/>
      <c r="AN685" s="100"/>
      <c r="AO685" s="100"/>
      <c r="AP685" s="100"/>
      <c r="AQ685" s="100"/>
      <c r="AR685" s="100"/>
      <c r="AS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  <c r="AH686" s="100"/>
      <c r="AI686" s="100"/>
      <c r="AJ686" s="100"/>
      <c r="AK686" s="100"/>
      <c r="AL686" s="100"/>
      <c r="AM686" s="100"/>
      <c r="AN686" s="100"/>
      <c r="AO686" s="100"/>
      <c r="AP686" s="100"/>
      <c r="AQ686" s="100"/>
      <c r="AR686" s="100"/>
      <c r="AS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  <c r="AH687" s="100"/>
      <c r="AI687" s="100"/>
      <c r="AJ687" s="100"/>
      <c r="AK687" s="100"/>
      <c r="AL687" s="100"/>
      <c r="AM687" s="100"/>
      <c r="AN687" s="100"/>
      <c r="AO687" s="100"/>
      <c r="AP687" s="100"/>
      <c r="AQ687" s="100"/>
      <c r="AR687" s="100"/>
      <c r="AS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  <c r="AH688" s="100"/>
      <c r="AI688" s="100"/>
      <c r="AJ688" s="100"/>
      <c r="AK688" s="100"/>
      <c r="AL688" s="100"/>
      <c r="AM688" s="100"/>
      <c r="AN688" s="100"/>
      <c r="AO688" s="100"/>
      <c r="AP688" s="100"/>
      <c r="AQ688" s="100"/>
      <c r="AR688" s="100"/>
      <c r="AS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  <c r="AH689" s="100"/>
      <c r="AI689" s="100"/>
      <c r="AJ689" s="100"/>
      <c r="AK689" s="100"/>
      <c r="AL689" s="100"/>
      <c r="AM689" s="100"/>
      <c r="AN689" s="100"/>
      <c r="AO689" s="100"/>
      <c r="AP689" s="100"/>
      <c r="AQ689" s="100"/>
      <c r="AR689" s="100"/>
      <c r="AS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  <c r="AH690" s="100"/>
      <c r="AI690" s="100"/>
      <c r="AJ690" s="100"/>
      <c r="AK690" s="100"/>
      <c r="AL690" s="100"/>
      <c r="AM690" s="100"/>
      <c r="AN690" s="100"/>
      <c r="AO690" s="100"/>
      <c r="AP690" s="100"/>
      <c r="AQ690" s="100"/>
      <c r="AR690" s="100"/>
      <c r="AS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00"/>
      <c r="AI691" s="100"/>
      <c r="AJ691" s="100"/>
      <c r="AK691" s="100"/>
      <c r="AL691" s="100"/>
      <c r="AM691" s="100"/>
      <c r="AN691" s="100"/>
      <c r="AO691" s="100"/>
      <c r="AP691" s="100"/>
      <c r="AQ691" s="100"/>
      <c r="AR691" s="100"/>
      <c r="AS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  <c r="AH692" s="100"/>
      <c r="AI692" s="100"/>
      <c r="AJ692" s="100"/>
      <c r="AK692" s="100"/>
      <c r="AL692" s="100"/>
      <c r="AM692" s="100"/>
      <c r="AN692" s="100"/>
      <c r="AO692" s="100"/>
      <c r="AP692" s="100"/>
      <c r="AQ692" s="100"/>
      <c r="AR692" s="100"/>
      <c r="AS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  <c r="AH693" s="100"/>
      <c r="AI693" s="100"/>
      <c r="AJ693" s="100"/>
      <c r="AK693" s="100"/>
      <c r="AL693" s="100"/>
      <c r="AM693" s="100"/>
      <c r="AN693" s="100"/>
      <c r="AO693" s="100"/>
      <c r="AP693" s="100"/>
      <c r="AQ693" s="100"/>
      <c r="AR693" s="100"/>
      <c r="AS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  <c r="AH694" s="100"/>
      <c r="AI694" s="100"/>
      <c r="AJ694" s="100"/>
      <c r="AK694" s="100"/>
      <c r="AL694" s="100"/>
      <c r="AM694" s="100"/>
      <c r="AN694" s="100"/>
      <c r="AO694" s="100"/>
      <c r="AP694" s="100"/>
      <c r="AQ694" s="100"/>
      <c r="AR694" s="100"/>
      <c r="AS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  <c r="AH695" s="100"/>
      <c r="AI695" s="100"/>
      <c r="AJ695" s="100"/>
      <c r="AK695" s="100"/>
      <c r="AL695" s="100"/>
      <c r="AM695" s="100"/>
      <c r="AN695" s="100"/>
      <c r="AO695" s="100"/>
      <c r="AP695" s="100"/>
      <c r="AQ695" s="100"/>
      <c r="AR695" s="100"/>
      <c r="AS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  <c r="AH696" s="100"/>
      <c r="AI696" s="100"/>
      <c r="AJ696" s="100"/>
      <c r="AK696" s="100"/>
      <c r="AL696" s="100"/>
      <c r="AM696" s="100"/>
      <c r="AN696" s="100"/>
      <c r="AO696" s="100"/>
      <c r="AP696" s="100"/>
      <c r="AQ696" s="100"/>
      <c r="AR696" s="100"/>
      <c r="AS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  <c r="AH697" s="100"/>
      <c r="AI697" s="100"/>
      <c r="AJ697" s="100"/>
      <c r="AK697" s="100"/>
      <c r="AL697" s="100"/>
      <c r="AM697" s="100"/>
      <c r="AN697" s="100"/>
      <c r="AO697" s="100"/>
      <c r="AP697" s="100"/>
      <c r="AQ697" s="100"/>
      <c r="AR697" s="100"/>
      <c r="AS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  <c r="AH698" s="100"/>
      <c r="AI698" s="100"/>
      <c r="AJ698" s="100"/>
      <c r="AK698" s="100"/>
      <c r="AL698" s="100"/>
      <c r="AM698" s="100"/>
      <c r="AN698" s="100"/>
      <c r="AO698" s="100"/>
      <c r="AP698" s="100"/>
      <c r="AQ698" s="100"/>
      <c r="AR698" s="100"/>
      <c r="AS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  <c r="AH699" s="100"/>
      <c r="AI699" s="100"/>
      <c r="AJ699" s="100"/>
      <c r="AK699" s="100"/>
      <c r="AL699" s="100"/>
      <c r="AM699" s="100"/>
      <c r="AN699" s="100"/>
      <c r="AO699" s="100"/>
      <c r="AP699" s="100"/>
      <c r="AQ699" s="100"/>
      <c r="AR699" s="100"/>
      <c r="AS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  <c r="AH700" s="100"/>
      <c r="AI700" s="100"/>
      <c r="AJ700" s="100"/>
      <c r="AK700" s="100"/>
      <c r="AL700" s="100"/>
      <c r="AM700" s="100"/>
      <c r="AN700" s="100"/>
      <c r="AO700" s="100"/>
      <c r="AP700" s="100"/>
      <c r="AQ700" s="100"/>
      <c r="AR700" s="100"/>
      <c r="AS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  <c r="AJ701" s="100"/>
      <c r="AK701" s="100"/>
      <c r="AL701" s="100"/>
      <c r="AM701" s="100"/>
      <c r="AN701" s="100"/>
      <c r="AO701" s="100"/>
      <c r="AP701" s="100"/>
      <c r="AQ701" s="100"/>
      <c r="AR701" s="100"/>
      <c r="AS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  <c r="AI702" s="100"/>
      <c r="AJ702" s="100"/>
      <c r="AK702" s="100"/>
      <c r="AL702" s="100"/>
      <c r="AM702" s="100"/>
      <c r="AN702" s="100"/>
      <c r="AO702" s="100"/>
      <c r="AP702" s="100"/>
      <c r="AQ702" s="100"/>
      <c r="AR702" s="100"/>
      <c r="AS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  <c r="AH703" s="100"/>
      <c r="AI703" s="100"/>
      <c r="AJ703" s="100"/>
      <c r="AK703" s="100"/>
      <c r="AL703" s="100"/>
      <c r="AM703" s="100"/>
      <c r="AN703" s="100"/>
      <c r="AO703" s="100"/>
      <c r="AP703" s="100"/>
      <c r="AQ703" s="100"/>
      <c r="AR703" s="100"/>
      <c r="AS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  <c r="AH704" s="100"/>
      <c r="AI704" s="100"/>
      <c r="AJ704" s="100"/>
      <c r="AK704" s="100"/>
      <c r="AL704" s="100"/>
      <c r="AM704" s="100"/>
      <c r="AN704" s="100"/>
      <c r="AO704" s="100"/>
      <c r="AP704" s="100"/>
      <c r="AQ704" s="100"/>
      <c r="AR704" s="100"/>
      <c r="AS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  <c r="AH705" s="100"/>
      <c r="AI705" s="100"/>
      <c r="AJ705" s="100"/>
      <c r="AK705" s="100"/>
      <c r="AL705" s="100"/>
      <c r="AM705" s="100"/>
      <c r="AN705" s="100"/>
      <c r="AO705" s="100"/>
      <c r="AP705" s="100"/>
      <c r="AQ705" s="100"/>
      <c r="AR705" s="100"/>
      <c r="AS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  <c r="AH706" s="100"/>
      <c r="AI706" s="100"/>
      <c r="AJ706" s="100"/>
      <c r="AK706" s="100"/>
      <c r="AL706" s="100"/>
      <c r="AM706" s="100"/>
      <c r="AN706" s="100"/>
      <c r="AO706" s="100"/>
      <c r="AP706" s="100"/>
      <c r="AQ706" s="100"/>
      <c r="AR706" s="100"/>
      <c r="AS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  <c r="AH707" s="100"/>
      <c r="AI707" s="100"/>
      <c r="AJ707" s="100"/>
      <c r="AK707" s="100"/>
      <c r="AL707" s="100"/>
      <c r="AM707" s="100"/>
      <c r="AN707" s="100"/>
      <c r="AO707" s="100"/>
      <c r="AP707" s="100"/>
      <c r="AQ707" s="100"/>
      <c r="AR707" s="100"/>
      <c r="AS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  <c r="AH708" s="100"/>
      <c r="AI708" s="100"/>
      <c r="AJ708" s="100"/>
      <c r="AK708" s="100"/>
      <c r="AL708" s="100"/>
      <c r="AM708" s="100"/>
      <c r="AN708" s="100"/>
      <c r="AO708" s="100"/>
      <c r="AP708" s="100"/>
      <c r="AQ708" s="100"/>
      <c r="AR708" s="100"/>
      <c r="AS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  <c r="AH709" s="100"/>
      <c r="AI709" s="100"/>
      <c r="AJ709" s="100"/>
      <c r="AK709" s="100"/>
      <c r="AL709" s="100"/>
      <c r="AM709" s="100"/>
      <c r="AN709" s="100"/>
      <c r="AO709" s="100"/>
      <c r="AP709" s="100"/>
      <c r="AQ709" s="100"/>
      <c r="AR709" s="100"/>
      <c r="AS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00"/>
      <c r="AI710" s="100"/>
      <c r="AJ710" s="100"/>
      <c r="AK710" s="100"/>
      <c r="AL710" s="100"/>
      <c r="AM710" s="100"/>
      <c r="AN710" s="100"/>
      <c r="AO710" s="100"/>
      <c r="AP710" s="100"/>
      <c r="AQ710" s="100"/>
      <c r="AR710" s="100"/>
      <c r="AS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  <c r="AH711" s="100"/>
      <c r="AI711" s="100"/>
      <c r="AJ711" s="100"/>
      <c r="AK711" s="100"/>
      <c r="AL711" s="100"/>
      <c r="AM711" s="100"/>
      <c r="AN711" s="100"/>
      <c r="AO711" s="100"/>
      <c r="AP711" s="100"/>
      <c r="AQ711" s="100"/>
      <c r="AR711" s="100"/>
      <c r="AS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  <c r="AH712" s="100"/>
      <c r="AI712" s="100"/>
      <c r="AJ712" s="100"/>
      <c r="AK712" s="100"/>
      <c r="AL712" s="100"/>
      <c r="AM712" s="100"/>
      <c r="AN712" s="100"/>
      <c r="AO712" s="100"/>
      <c r="AP712" s="100"/>
      <c r="AQ712" s="100"/>
      <c r="AR712" s="100"/>
      <c r="AS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  <c r="AH713" s="100"/>
      <c r="AI713" s="100"/>
      <c r="AJ713" s="100"/>
      <c r="AK713" s="100"/>
      <c r="AL713" s="100"/>
      <c r="AM713" s="100"/>
      <c r="AN713" s="100"/>
      <c r="AO713" s="100"/>
      <c r="AP713" s="100"/>
      <c r="AQ713" s="100"/>
      <c r="AR713" s="100"/>
      <c r="AS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  <c r="AH714" s="100"/>
      <c r="AI714" s="100"/>
      <c r="AJ714" s="100"/>
      <c r="AK714" s="100"/>
      <c r="AL714" s="100"/>
      <c r="AM714" s="100"/>
      <c r="AN714" s="100"/>
      <c r="AO714" s="100"/>
      <c r="AP714" s="100"/>
      <c r="AQ714" s="100"/>
      <c r="AR714" s="100"/>
      <c r="AS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  <c r="AH715" s="100"/>
      <c r="AI715" s="100"/>
      <c r="AJ715" s="100"/>
      <c r="AK715" s="100"/>
      <c r="AL715" s="100"/>
      <c r="AM715" s="100"/>
      <c r="AN715" s="100"/>
      <c r="AO715" s="100"/>
      <c r="AP715" s="100"/>
      <c r="AQ715" s="100"/>
      <c r="AR715" s="100"/>
      <c r="AS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  <c r="AH716" s="100"/>
      <c r="AI716" s="100"/>
      <c r="AJ716" s="100"/>
      <c r="AK716" s="100"/>
      <c r="AL716" s="100"/>
      <c r="AM716" s="100"/>
      <c r="AN716" s="100"/>
      <c r="AO716" s="100"/>
      <c r="AP716" s="100"/>
      <c r="AQ716" s="100"/>
      <c r="AR716" s="100"/>
      <c r="AS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00"/>
      <c r="AI717" s="100"/>
      <c r="AJ717" s="100"/>
      <c r="AK717" s="100"/>
      <c r="AL717" s="100"/>
      <c r="AM717" s="100"/>
      <c r="AN717" s="100"/>
      <c r="AO717" s="100"/>
      <c r="AP717" s="100"/>
      <c r="AQ717" s="100"/>
      <c r="AR717" s="100"/>
      <c r="AS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00"/>
      <c r="AI718" s="100"/>
      <c r="AJ718" s="100"/>
      <c r="AK718" s="100"/>
      <c r="AL718" s="100"/>
      <c r="AM718" s="100"/>
      <c r="AN718" s="100"/>
      <c r="AO718" s="100"/>
      <c r="AP718" s="100"/>
      <c r="AQ718" s="100"/>
      <c r="AR718" s="100"/>
      <c r="AS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00"/>
      <c r="AI719" s="100"/>
      <c r="AJ719" s="100"/>
      <c r="AK719" s="100"/>
      <c r="AL719" s="100"/>
      <c r="AM719" s="100"/>
      <c r="AN719" s="100"/>
      <c r="AO719" s="100"/>
      <c r="AP719" s="100"/>
      <c r="AQ719" s="100"/>
      <c r="AR719" s="100"/>
      <c r="AS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  <c r="AH720" s="100"/>
      <c r="AI720" s="100"/>
      <c r="AJ720" s="100"/>
      <c r="AK720" s="100"/>
      <c r="AL720" s="100"/>
      <c r="AM720" s="100"/>
      <c r="AN720" s="100"/>
      <c r="AO720" s="100"/>
      <c r="AP720" s="100"/>
      <c r="AQ720" s="100"/>
      <c r="AR720" s="100"/>
      <c r="AS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  <c r="AH721" s="100"/>
      <c r="AI721" s="100"/>
      <c r="AJ721" s="100"/>
      <c r="AK721" s="100"/>
      <c r="AL721" s="100"/>
      <c r="AM721" s="100"/>
      <c r="AN721" s="100"/>
      <c r="AO721" s="100"/>
      <c r="AP721" s="100"/>
      <c r="AQ721" s="100"/>
      <c r="AR721" s="100"/>
      <c r="AS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  <c r="AH722" s="100"/>
      <c r="AI722" s="100"/>
      <c r="AJ722" s="100"/>
      <c r="AK722" s="100"/>
      <c r="AL722" s="100"/>
      <c r="AM722" s="100"/>
      <c r="AN722" s="100"/>
      <c r="AO722" s="100"/>
      <c r="AP722" s="100"/>
      <c r="AQ722" s="100"/>
      <c r="AR722" s="100"/>
      <c r="AS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  <c r="AH723" s="100"/>
      <c r="AI723" s="100"/>
      <c r="AJ723" s="100"/>
      <c r="AK723" s="100"/>
      <c r="AL723" s="100"/>
      <c r="AM723" s="100"/>
      <c r="AN723" s="100"/>
      <c r="AO723" s="100"/>
      <c r="AP723" s="100"/>
      <c r="AQ723" s="100"/>
      <c r="AR723" s="100"/>
      <c r="AS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  <c r="AH724" s="100"/>
      <c r="AI724" s="100"/>
      <c r="AJ724" s="100"/>
      <c r="AK724" s="100"/>
      <c r="AL724" s="100"/>
      <c r="AM724" s="100"/>
      <c r="AN724" s="100"/>
      <c r="AO724" s="100"/>
      <c r="AP724" s="100"/>
      <c r="AQ724" s="100"/>
      <c r="AR724" s="100"/>
      <c r="AS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  <c r="AH725" s="100"/>
      <c r="AI725" s="100"/>
      <c r="AJ725" s="100"/>
      <c r="AK725" s="100"/>
      <c r="AL725" s="100"/>
      <c r="AM725" s="100"/>
      <c r="AN725" s="100"/>
      <c r="AO725" s="100"/>
      <c r="AP725" s="100"/>
      <c r="AQ725" s="100"/>
      <c r="AR725" s="100"/>
      <c r="AS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  <c r="AH726" s="100"/>
      <c r="AI726" s="100"/>
      <c r="AJ726" s="100"/>
      <c r="AK726" s="100"/>
      <c r="AL726" s="100"/>
      <c r="AM726" s="100"/>
      <c r="AN726" s="100"/>
      <c r="AO726" s="100"/>
      <c r="AP726" s="100"/>
      <c r="AQ726" s="100"/>
      <c r="AR726" s="100"/>
      <c r="AS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00"/>
      <c r="AI727" s="100"/>
      <c r="AJ727" s="100"/>
      <c r="AK727" s="100"/>
      <c r="AL727" s="100"/>
      <c r="AM727" s="100"/>
      <c r="AN727" s="100"/>
      <c r="AO727" s="100"/>
      <c r="AP727" s="100"/>
      <c r="AQ727" s="100"/>
      <c r="AR727" s="100"/>
      <c r="AS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  <c r="AH728" s="100"/>
      <c r="AI728" s="100"/>
      <c r="AJ728" s="100"/>
      <c r="AK728" s="100"/>
      <c r="AL728" s="100"/>
      <c r="AM728" s="100"/>
      <c r="AN728" s="100"/>
      <c r="AO728" s="100"/>
      <c r="AP728" s="100"/>
      <c r="AQ728" s="100"/>
      <c r="AR728" s="100"/>
      <c r="AS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  <c r="AH729" s="100"/>
      <c r="AI729" s="100"/>
      <c r="AJ729" s="100"/>
      <c r="AK729" s="100"/>
      <c r="AL729" s="100"/>
      <c r="AM729" s="100"/>
      <c r="AN729" s="100"/>
      <c r="AO729" s="100"/>
      <c r="AP729" s="100"/>
      <c r="AQ729" s="100"/>
      <c r="AR729" s="100"/>
      <c r="AS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  <c r="AH730" s="100"/>
      <c r="AI730" s="100"/>
      <c r="AJ730" s="100"/>
      <c r="AK730" s="100"/>
      <c r="AL730" s="100"/>
      <c r="AM730" s="100"/>
      <c r="AN730" s="100"/>
      <c r="AO730" s="100"/>
      <c r="AP730" s="100"/>
      <c r="AQ730" s="100"/>
      <c r="AR730" s="100"/>
      <c r="AS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  <c r="AH731" s="100"/>
      <c r="AI731" s="100"/>
      <c r="AJ731" s="100"/>
      <c r="AK731" s="100"/>
      <c r="AL731" s="100"/>
      <c r="AM731" s="100"/>
      <c r="AN731" s="100"/>
      <c r="AO731" s="100"/>
      <c r="AP731" s="100"/>
      <c r="AQ731" s="100"/>
      <c r="AR731" s="100"/>
      <c r="AS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  <c r="AH732" s="100"/>
      <c r="AI732" s="100"/>
      <c r="AJ732" s="100"/>
      <c r="AK732" s="100"/>
      <c r="AL732" s="100"/>
      <c r="AM732" s="100"/>
      <c r="AN732" s="100"/>
      <c r="AO732" s="100"/>
      <c r="AP732" s="100"/>
      <c r="AQ732" s="100"/>
      <c r="AR732" s="100"/>
      <c r="AS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  <c r="AH733" s="100"/>
      <c r="AI733" s="100"/>
      <c r="AJ733" s="100"/>
      <c r="AK733" s="100"/>
      <c r="AL733" s="100"/>
      <c r="AM733" s="100"/>
      <c r="AN733" s="100"/>
      <c r="AO733" s="100"/>
      <c r="AP733" s="100"/>
      <c r="AQ733" s="100"/>
      <c r="AR733" s="100"/>
      <c r="AS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  <c r="AH734" s="100"/>
      <c r="AI734" s="100"/>
      <c r="AJ734" s="100"/>
      <c r="AK734" s="100"/>
      <c r="AL734" s="100"/>
      <c r="AM734" s="100"/>
      <c r="AN734" s="100"/>
      <c r="AO734" s="100"/>
      <c r="AP734" s="100"/>
      <c r="AQ734" s="100"/>
      <c r="AR734" s="100"/>
      <c r="AS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  <c r="AH735" s="100"/>
      <c r="AI735" s="100"/>
      <c r="AJ735" s="100"/>
      <c r="AK735" s="100"/>
      <c r="AL735" s="100"/>
      <c r="AM735" s="100"/>
      <c r="AN735" s="100"/>
      <c r="AO735" s="100"/>
      <c r="AP735" s="100"/>
      <c r="AQ735" s="100"/>
      <c r="AR735" s="100"/>
      <c r="AS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00"/>
      <c r="AI736" s="100"/>
      <c r="AJ736" s="100"/>
      <c r="AK736" s="100"/>
      <c r="AL736" s="100"/>
      <c r="AM736" s="100"/>
      <c r="AN736" s="100"/>
      <c r="AO736" s="100"/>
      <c r="AP736" s="100"/>
      <c r="AQ736" s="100"/>
      <c r="AR736" s="100"/>
      <c r="AS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00"/>
      <c r="AI737" s="100"/>
      <c r="AJ737" s="100"/>
      <c r="AK737" s="100"/>
      <c r="AL737" s="100"/>
      <c r="AM737" s="100"/>
      <c r="AN737" s="100"/>
      <c r="AO737" s="100"/>
      <c r="AP737" s="100"/>
      <c r="AQ737" s="100"/>
      <c r="AR737" s="100"/>
      <c r="AS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00"/>
      <c r="AI738" s="100"/>
      <c r="AJ738" s="100"/>
      <c r="AK738" s="100"/>
      <c r="AL738" s="100"/>
      <c r="AM738" s="100"/>
      <c r="AN738" s="100"/>
      <c r="AO738" s="100"/>
      <c r="AP738" s="100"/>
      <c r="AQ738" s="100"/>
      <c r="AR738" s="100"/>
      <c r="AS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00"/>
      <c r="AI739" s="100"/>
      <c r="AJ739" s="100"/>
      <c r="AK739" s="100"/>
      <c r="AL739" s="100"/>
      <c r="AM739" s="100"/>
      <c r="AN739" s="100"/>
      <c r="AO739" s="100"/>
      <c r="AP739" s="100"/>
      <c r="AQ739" s="100"/>
      <c r="AR739" s="100"/>
      <c r="AS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00"/>
      <c r="AI740" s="100"/>
      <c r="AJ740" s="100"/>
      <c r="AK740" s="100"/>
      <c r="AL740" s="100"/>
      <c r="AM740" s="100"/>
      <c r="AN740" s="100"/>
      <c r="AO740" s="100"/>
      <c r="AP740" s="100"/>
      <c r="AQ740" s="100"/>
      <c r="AR740" s="100"/>
      <c r="AS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00"/>
      <c r="AI741" s="100"/>
      <c r="AJ741" s="100"/>
      <c r="AK741" s="100"/>
      <c r="AL741" s="100"/>
      <c r="AM741" s="100"/>
      <c r="AN741" s="100"/>
      <c r="AO741" s="100"/>
      <c r="AP741" s="100"/>
      <c r="AQ741" s="100"/>
      <c r="AR741" s="100"/>
      <c r="AS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00"/>
      <c r="AI742" s="100"/>
      <c r="AJ742" s="100"/>
      <c r="AK742" s="100"/>
      <c r="AL742" s="100"/>
      <c r="AM742" s="100"/>
      <c r="AN742" s="100"/>
      <c r="AO742" s="100"/>
      <c r="AP742" s="100"/>
      <c r="AQ742" s="100"/>
      <c r="AR742" s="100"/>
      <c r="AS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  <c r="AH743" s="100"/>
      <c r="AI743" s="100"/>
      <c r="AJ743" s="100"/>
      <c r="AK743" s="100"/>
      <c r="AL743" s="100"/>
      <c r="AM743" s="100"/>
      <c r="AN743" s="100"/>
      <c r="AO743" s="100"/>
      <c r="AP743" s="100"/>
      <c r="AQ743" s="100"/>
      <c r="AR743" s="100"/>
      <c r="AS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  <c r="AH744" s="100"/>
      <c r="AI744" s="100"/>
      <c r="AJ744" s="100"/>
      <c r="AK744" s="100"/>
      <c r="AL744" s="100"/>
      <c r="AM744" s="100"/>
      <c r="AN744" s="100"/>
      <c r="AO744" s="100"/>
      <c r="AP744" s="100"/>
      <c r="AQ744" s="100"/>
      <c r="AR744" s="100"/>
      <c r="AS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00"/>
      <c r="AI745" s="100"/>
      <c r="AJ745" s="100"/>
      <c r="AK745" s="100"/>
      <c r="AL745" s="100"/>
      <c r="AM745" s="100"/>
      <c r="AN745" s="100"/>
      <c r="AO745" s="100"/>
      <c r="AP745" s="100"/>
      <c r="AQ745" s="100"/>
      <c r="AR745" s="100"/>
      <c r="AS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00"/>
      <c r="AI746" s="100"/>
      <c r="AJ746" s="100"/>
      <c r="AK746" s="100"/>
      <c r="AL746" s="100"/>
      <c r="AM746" s="100"/>
      <c r="AN746" s="100"/>
      <c r="AO746" s="100"/>
      <c r="AP746" s="100"/>
      <c r="AQ746" s="100"/>
      <c r="AR746" s="100"/>
      <c r="AS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00"/>
      <c r="AI747" s="100"/>
      <c r="AJ747" s="100"/>
      <c r="AK747" s="100"/>
      <c r="AL747" s="100"/>
      <c r="AM747" s="100"/>
      <c r="AN747" s="100"/>
      <c r="AO747" s="100"/>
      <c r="AP747" s="100"/>
      <c r="AQ747" s="100"/>
      <c r="AR747" s="100"/>
      <c r="AS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00"/>
      <c r="AI748" s="100"/>
      <c r="AJ748" s="100"/>
      <c r="AK748" s="100"/>
      <c r="AL748" s="100"/>
      <c r="AM748" s="100"/>
      <c r="AN748" s="100"/>
      <c r="AO748" s="100"/>
      <c r="AP748" s="100"/>
      <c r="AQ748" s="100"/>
      <c r="AR748" s="100"/>
      <c r="AS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00"/>
      <c r="AI749" s="100"/>
      <c r="AJ749" s="100"/>
      <c r="AK749" s="100"/>
      <c r="AL749" s="100"/>
      <c r="AM749" s="100"/>
      <c r="AN749" s="100"/>
      <c r="AO749" s="100"/>
      <c r="AP749" s="100"/>
      <c r="AQ749" s="100"/>
      <c r="AR749" s="100"/>
      <c r="AS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00"/>
      <c r="AI750" s="100"/>
      <c r="AJ750" s="100"/>
      <c r="AK750" s="100"/>
      <c r="AL750" s="100"/>
      <c r="AM750" s="100"/>
      <c r="AN750" s="100"/>
      <c r="AO750" s="100"/>
      <c r="AP750" s="100"/>
      <c r="AQ750" s="100"/>
      <c r="AR750" s="100"/>
      <c r="AS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  <c r="AH751" s="100"/>
      <c r="AI751" s="100"/>
      <c r="AJ751" s="100"/>
      <c r="AK751" s="100"/>
      <c r="AL751" s="100"/>
      <c r="AM751" s="100"/>
      <c r="AN751" s="100"/>
      <c r="AO751" s="100"/>
      <c r="AP751" s="100"/>
      <c r="AQ751" s="100"/>
      <c r="AR751" s="100"/>
      <c r="AS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00"/>
      <c r="AI752" s="100"/>
      <c r="AJ752" s="100"/>
      <c r="AK752" s="100"/>
      <c r="AL752" s="100"/>
      <c r="AM752" s="100"/>
      <c r="AN752" s="100"/>
      <c r="AO752" s="100"/>
      <c r="AP752" s="100"/>
      <c r="AQ752" s="100"/>
      <c r="AR752" s="100"/>
      <c r="AS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  <c r="AH753" s="100"/>
      <c r="AI753" s="100"/>
      <c r="AJ753" s="100"/>
      <c r="AK753" s="100"/>
      <c r="AL753" s="100"/>
      <c r="AM753" s="100"/>
      <c r="AN753" s="100"/>
      <c r="AO753" s="100"/>
      <c r="AP753" s="100"/>
      <c r="AQ753" s="100"/>
      <c r="AR753" s="100"/>
      <c r="AS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00"/>
      <c r="AI754" s="100"/>
      <c r="AJ754" s="100"/>
      <c r="AK754" s="100"/>
      <c r="AL754" s="100"/>
      <c r="AM754" s="100"/>
      <c r="AN754" s="100"/>
      <c r="AO754" s="100"/>
      <c r="AP754" s="100"/>
      <c r="AQ754" s="100"/>
      <c r="AR754" s="100"/>
      <c r="AS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00"/>
      <c r="AI755" s="100"/>
      <c r="AJ755" s="100"/>
      <c r="AK755" s="100"/>
      <c r="AL755" s="100"/>
      <c r="AM755" s="100"/>
      <c r="AN755" s="100"/>
      <c r="AO755" s="100"/>
      <c r="AP755" s="100"/>
      <c r="AQ755" s="100"/>
      <c r="AR755" s="100"/>
      <c r="AS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00"/>
      <c r="AI756" s="100"/>
      <c r="AJ756" s="100"/>
      <c r="AK756" s="100"/>
      <c r="AL756" s="100"/>
      <c r="AM756" s="100"/>
      <c r="AN756" s="100"/>
      <c r="AO756" s="100"/>
      <c r="AP756" s="100"/>
      <c r="AQ756" s="100"/>
      <c r="AR756" s="100"/>
      <c r="AS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00"/>
      <c r="AI757" s="100"/>
      <c r="AJ757" s="100"/>
      <c r="AK757" s="100"/>
      <c r="AL757" s="100"/>
      <c r="AM757" s="100"/>
      <c r="AN757" s="100"/>
      <c r="AO757" s="100"/>
      <c r="AP757" s="100"/>
      <c r="AQ757" s="100"/>
      <c r="AR757" s="100"/>
      <c r="AS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00"/>
      <c r="AI758" s="100"/>
      <c r="AJ758" s="100"/>
      <c r="AK758" s="100"/>
      <c r="AL758" s="100"/>
      <c r="AM758" s="100"/>
      <c r="AN758" s="100"/>
      <c r="AO758" s="100"/>
      <c r="AP758" s="100"/>
      <c r="AQ758" s="100"/>
      <c r="AR758" s="100"/>
      <c r="AS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  <c r="AI759" s="100"/>
      <c r="AJ759" s="100"/>
      <c r="AK759" s="100"/>
      <c r="AL759" s="100"/>
      <c r="AM759" s="100"/>
      <c r="AN759" s="100"/>
      <c r="AO759" s="100"/>
      <c r="AP759" s="100"/>
      <c r="AQ759" s="100"/>
      <c r="AR759" s="100"/>
      <c r="AS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00"/>
      <c r="AI760" s="100"/>
      <c r="AJ760" s="100"/>
      <c r="AK760" s="100"/>
      <c r="AL760" s="100"/>
      <c r="AM760" s="100"/>
      <c r="AN760" s="100"/>
      <c r="AO760" s="100"/>
      <c r="AP760" s="100"/>
      <c r="AQ760" s="100"/>
      <c r="AR760" s="100"/>
      <c r="AS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  <c r="AH761" s="100"/>
      <c r="AI761" s="100"/>
      <c r="AJ761" s="100"/>
      <c r="AK761" s="100"/>
      <c r="AL761" s="100"/>
      <c r="AM761" s="100"/>
      <c r="AN761" s="100"/>
      <c r="AO761" s="100"/>
      <c r="AP761" s="100"/>
      <c r="AQ761" s="100"/>
      <c r="AR761" s="100"/>
      <c r="AS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  <c r="AH762" s="100"/>
      <c r="AI762" s="100"/>
      <c r="AJ762" s="100"/>
      <c r="AK762" s="100"/>
      <c r="AL762" s="100"/>
      <c r="AM762" s="100"/>
      <c r="AN762" s="100"/>
      <c r="AO762" s="100"/>
      <c r="AP762" s="100"/>
      <c r="AQ762" s="100"/>
      <c r="AR762" s="100"/>
      <c r="AS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  <c r="AH763" s="100"/>
      <c r="AI763" s="100"/>
      <c r="AJ763" s="100"/>
      <c r="AK763" s="100"/>
      <c r="AL763" s="100"/>
      <c r="AM763" s="100"/>
      <c r="AN763" s="100"/>
      <c r="AO763" s="100"/>
      <c r="AP763" s="100"/>
      <c r="AQ763" s="100"/>
      <c r="AR763" s="100"/>
      <c r="AS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  <c r="AH764" s="100"/>
      <c r="AI764" s="100"/>
      <c r="AJ764" s="100"/>
      <c r="AK764" s="100"/>
      <c r="AL764" s="100"/>
      <c r="AM764" s="100"/>
      <c r="AN764" s="100"/>
      <c r="AO764" s="100"/>
      <c r="AP764" s="100"/>
      <c r="AQ764" s="100"/>
      <c r="AR764" s="100"/>
      <c r="AS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  <c r="AH765" s="100"/>
      <c r="AI765" s="100"/>
      <c r="AJ765" s="100"/>
      <c r="AK765" s="100"/>
      <c r="AL765" s="100"/>
      <c r="AM765" s="100"/>
      <c r="AN765" s="100"/>
      <c r="AO765" s="100"/>
      <c r="AP765" s="100"/>
      <c r="AQ765" s="100"/>
      <c r="AR765" s="100"/>
      <c r="AS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  <c r="AH766" s="100"/>
      <c r="AI766" s="100"/>
      <c r="AJ766" s="100"/>
      <c r="AK766" s="100"/>
      <c r="AL766" s="100"/>
      <c r="AM766" s="100"/>
      <c r="AN766" s="100"/>
      <c r="AO766" s="100"/>
      <c r="AP766" s="100"/>
      <c r="AQ766" s="100"/>
      <c r="AR766" s="100"/>
      <c r="AS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  <c r="AH767" s="100"/>
      <c r="AI767" s="100"/>
      <c r="AJ767" s="100"/>
      <c r="AK767" s="100"/>
      <c r="AL767" s="100"/>
      <c r="AM767" s="100"/>
      <c r="AN767" s="100"/>
      <c r="AO767" s="100"/>
      <c r="AP767" s="100"/>
      <c r="AQ767" s="100"/>
      <c r="AR767" s="100"/>
      <c r="AS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  <c r="AH768" s="100"/>
      <c r="AI768" s="100"/>
      <c r="AJ768" s="100"/>
      <c r="AK768" s="100"/>
      <c r="AL768" s="100"/>
      <c r="AM768" s="100"/>
      <c r="AN768" s="100"/>
      <c r="AO768" s="100"/>
      <c r="AP768" s="100"/>
      <c r="AQ768" s="100"/>
      <c r="AR768" s="100"/>
      <c r="AS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  <c r="AH769" s="100"/>
      <c r="AI769" s="100"/>
      <c r="AJ769" s="100"/>
      <c r="AK769" s="100"/>
      <c r="AL769" s="100"/>
      <c r="AM769" s="100"/>
      <c r="AN769" s="100"/>
      <c r="AO769" s="100"/>
      <c r="AP769" s="100"/>
      <c r="AQ769" s="100"/>
      <c r="AR769" s="100"/>
      <c r="AS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00"/>
      <c r="AI770" s="100"/>
      <c r="AJ770" s="100"/>
      <c r="AK770" s="100"/>
      <c r="AL770" s="100"/>
      <c r="AM770" s="100"/>
      <c r="AN770" s="100"/>
      <c r="AO770" s="100"/>
      <c r="AP770" s="100"/>
      <c r="AQ770" s="100"/>
      <c r="AR770" s="100"/>
      <c r="AS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  <c r="AH771" s="100"/>
      <c r="AI771" s="100"/>
      <c r="AJ771" s="100"/>
      <c r="AK771" s="100"/>
      <c r="AL771" s="100"/>
      <c r="AM771" s="100"/>
      <c r="AN771" s="100"/>
      <c r="AO771" s="100"/>
      <c r="AP771" s="100"/>
      <c r="AQ771" s="100"/>
      <c r="AR771" s="100"/>
      <c r="AS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  <c r="AH772" s="100"/>
      <c r="AI772" s="100"/>
      <c r="AJ772" s="100"/>
      <c r="AK772" s="100"/>
      <c r="AL772" s="100"/>
      <c r="AM772" s="100"/>
      <c r="AN772" s="100"/>
      <c r="AO772" s="100"/>
      <c r="AP772" s="100"/>
      <c r="AQ772" s="100"/>
      <c r="AR772" s="100"/>
      <c r="AS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  <c r="AH773" s="100"/>
      <c r="AI773" s="100"/>
      <c r="AJ773" s="100"/>
      <c r="AK773" s="100"/>
      <c r="AL773" s="100"/>
      <c r="AM773" s="100"/>
      <c r="AN773" s="100"/>
      <c r="AO773" s="100"/>
      <c r="AP773" s="100"/>
      <c r="AQ773" s="100"/>
      <c r="AR773" s="100"/>
      <c r="AS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00"/>
      <c r="AI774" s="100"/>
      <c r="AJ774" s="100"/>
      <c r="AK774" s="100"/>
      <c r="AL774" s="100"/>
      <c r="AM774" s="100"/>
      <c r="AN774" s="100"/>
      <c r="AO774" s="100"/>
      <c r="AP774" s="100"/>
      <c r="AQ774" s="100"/>
      <c r="AR774" s="100"/>
      <c r="AS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  <c r="AH775" s="100"/>
      <c r="AI775" s="100"/>
      <c r="AJ775" s="100"/>
      <c r="AK775" s="100"/>
      <c r="AL775" s="100"/>
      <c r="AM775" s="100"/>
      <c r="AN775" s="100"/>
      <c r="AO775" s="100"/>
      <c r="AP775" s="100"/>
      <c r="AQ775" s="100"/>
      <c r="AR775" s="100"/>
      <c r="AS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  <c r="AH776" s="100"/>
      <c r="AI776" s="100"/>
      <c r="AJ776" s="100"/>
      <c r="AK776" s="100"/>
      <c r="AL776" s="100"/>
      <c r="AM776" s="100"/>
      <c r="AN776" s="100"/>
      <c r="AO776" s="100"/>
      <c r="AP776" s="100"/>
      <c r="AQ776" s="100"/>
      <c r="AR776" s="100"/>
      <c r="AS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  <c r="AH777" s="100"/>
      <c r="AI777" s="100"/>
      <c r="AJ777" s="100"/>
      <c r="AK777" s="100"/>
      <c r="AL777" s="100"/>
      <c r="AM777" s="100"/>
      <c r="AN777" s="100"/>
      <c r="AO777" s="100"/>
      <c r="AP777" s="100"/>
      <c r="AQ777" s="100"/>
      <c r="AR777" s="100"/>
      <c r="AS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  <c r="AH778" s="100"/>
      <c r="AI778" s="100"/>
      <c r="AJ778" s="100"/>
      <c r="AK778" s="100"/>
      <c r="AL778" s="100"/>
      <c r="AM778" s="100"/>
      <c r="AN778" s="100"/>
      <c r="AO778" s="100"/>
      <c r="AP778" s="100"/>
      <c r="AQ778" s="100"/>
      <c r="AR778" s="100"/>
      <c r="AS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  <c r="AH779" s="100"/>
      <c r="AI779" s="100"/>
      <c r="AJ779" s="100"/>
      <c r="AK779" s="100"/>
      <c r="AL779" s="100"/>
      <c r="AM779" s="100"/>
      <c r="AN779" s="100"/>
      <c r="AO779" s="100"/>
      <c r="AP779" s="100"/>
      <c r="AQ779" s="100"/>
      <c r="AR779" s="100"/>
      <c r="AS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  <c r="AH780" s="100"/>
      <c r="AI780" s="100"/>
      <c r="AJ780" s="100"/>
      <c r="AK780" s="100"/>
      <c r="AL780" s="100"/>
      <c r="AM780" s="100"/>
      <c r="AN780" s="100"/>
      <c r="AO780" s="100"/>
      <c r="AP780" s="100"/>
      <c r="AQ780" s="100"/>
      <c r="AR780" s="100"/>
      <c r="AS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  <c r="AH781" s="100"/>
      <c r="AI781" s="100"/>
      <c r="AJ781" s="100"/>
      <c r="AK781" s="100"/>
      <c r="AL781" s="100"/>
      <c r="AM781" s="100"/>
      <c r="AN781" s="100"/>
      <c r="AO781" s="100"/>
      <c r="AP781" s="100"/>
      <c r="AQ781" s="100"/>
      <c r="AR781" s="100"/>
      <c r="AS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  <c r="AH782" s="100"/>
      <c r="AI782" s="100"/>
      <c r="AJ782" s="100"/>
      <c r="AK782" s="100"/>
      <c r="AL782" s="100"/>
      <c r="AM782" s="100"/>
      <c r="AN782" s="100"/>
      <c r="AO782" s="100"/>
      <c r="AP782" s="100"/>
      <c r="AQ782" s="100"/>
      <c r="AR782" s="100"/>
      <c r="AS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  <c r="AH783" s="100"/>
      <c r="AI783" s="100"/>
      <c r="AJ783" s="100"/>
      <c r="AK783" s="100"/>
      <c r="AL783" s="100"/>
      <c r="AM783" s="100"/>
      <c r="AN783" s="100"/>
      <c r="AO783" s="100"/>
      <c r="AP783" s="100"/>
      <c r="AQ783" s="100"/>
      <c r="AR783" s="100"/>
      <c r="AS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  <c r="AL784" s="100"/>
      <c r="AM784" s="100"/>
      <c r="AN784" s="100"/>
      <c r="AO784" s="100"/>
      <c r="AP784" s="100"/>
      <c r="AQ784" s="100"/>
      <c r="AR784" s="100"/>
      <c r="AS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  <c r="AM785" s="100"/>
      <c r="AN785" s="100"/>
      <c r="AO785" s="100"/>
      <c r="AP785" s="100"/>
      <c r="AQ785" s="100"/>
      <c r="AR785" s="100"/>
      <c r="AS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  <c r="AH786" s="100"/>
      <c r="AI786" s="100"/>
      <c r="AJ786" s="100"/>
      <c r="AK786" s="100"/>
      <c r="AL786" s="100"/>
      <c r="AM786" s="100"/>
      <c r="AN786" s="100"/>
      <c r="AO786" s="100"/>
      <c r="AP786" s="100"/>
      <c r="AQ786" s="100"/>
      <c r="AR786" s="100"/>
      <c r="AS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  <c r="AH787" s="100"/>
      <c r="AI787" s="100"/>
      <c r="AJ787" s="100"/>
      <c r="AK787" s="100"/>
      <c r="AL787" s="100"/>
      <c r="AM787" s="100"/>
      <c r="AN787" s="100"/>
      <c r="AO787" s="100"/>
      <c r="AP787" s="100"/>
      <c r="AQ787" s="100"/>
      <c r="AR787" s="100"/>
      <c r="AS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  <c r="AH788" s="100"/>
      <c r="AI788" s="100"/>
      <c r="AJ788" s="100"/>
      <c r="AK788" s="100"/>
      <c r="AL788" s="100"/>
      <c r="AM788" s="100"/>
      <c r="AN788" s="100"/>
      <c r="AO788" s="100"/>
      <c r="AP788" s="100"/>
      <c r="AQ788" s="100"/>
      <c r="AR788" s="100"/>
      <c r="AS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  <c r="AH789" s="100"/>
      <c r="AI789" s="100"/>
      <c r="AJ789" s="100"/>
      <c r="AK789" s="100"/>
      <c r="AL789" s="100"/>
      <c r="AM789" s="100"/>
      <c r="AN789" s="100"/>
      <c r="AO789" s="100"/>
      <c r="AP789" s="100"/>
      <c r="AQ789" s="100"/>
      <c r="AR789" s="100"/>
      <c r="AS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  <c r="AH790" s="100"/>
      <c r="AI790" s="100"/>
      <c r="AJ790" s="100"/>
      <c r="AK790" s="100"/>
      <c r="AL790" s="100"/>
      <c r="AM790" s="100"/>
      <c r="AN790" s="100"/>
      <c r="AO790" s="100"/>
      <c r="AP790" s="100"/>
      <c r="AQ790" s="100"/>
      <c r="AR790" s="100"/>
      <c r="AS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  <c r="AH791" s="100"/>
      <c r="AI791" s="100"/>
      <c r="AJ791" s="100"/>
      <c r="AK791" s="100"/>
      <c r="AL791" s="100"/>
      <c r="AM791" s="100"/>
      <c r="AN791" s="100"/>
      <c r="AO791" s="100"/>
      <c r="AP791" s="100"/>
      <c r="AQ791" s="100"/>
      <c r="AR791" s="100"/>
      <c r="AS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  <c r="AH792" s="100"/>
      <c r="AI792" s="100"/>
      <c r="AJ792" s="100"/>
      <c r="AK792" s="100"/>
      <c r="AL792" s="100"/>
      <c r="AM792" s="100"/>
      <c r="AN792" s="100"/>
      <c r="AO792" s="100"/>
      <c r="AP792" s="100"/>
      <c r="AQ792" s="100"/>
      <c r="AR792" s="100"/>
      <c r="AS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  <c r="AH793" s="100"/>
      <c r="AI793" s="100"/>
      <c r="AJ793" s="100"/>
      <c r="AK793" s="100"/>
      <c r="AL793" s="100"/>
      <c r="AM793" s="100"/>
      <c r="AN793" s="100"/>
      <c r="AO793" s="100"/>
      <c r="AP793" s="100"/>
      <c r="AQ793" s="100"/>
      <c r="AR793" s="100"/>
      <c r="AS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  <c r="AH794" s="100"/>
      <c r="AI794" s="100"/>
      <c r="AJ794" s="100"/>
      <c r="AK794" s="100"/>
      <c r="AL794" s="100"/>
      <c r="AM794" s="100"/>
      <c r="AN794" s="100"/>
      <c r="AO794" s="100"/>
      <c r="AP794" s="100"/>
      <c r="AQ794" s="100"/>
      <c r="AR794" s="100"/>
      <c r="AS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  <c r="AH795" s="100"/>
      <c r="AI795" s="100"/>
      <c r="AJ795" s="100"/>
      <c r="AK795" s="100"/>
      <c r="AL795" s="100"/>
      <c r="AM795" s="100"/>
      <c r="AN795" s="100"/>
      <c r="AO795" s="100"/>
      <c r="AP795" s="100"/>
      <c r="AQ795" s="100"/>
      <c r="AR795" s="100"/>
      <c r="AS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  <c r="AH796" s="100"/>
      <c r="AI796" s="100"/>
      <c r="AJ796" s="100"/>
      <c r="AK796" s="100"/>
      <c r="AL796" s="100"/>
      <c r="AM796" s="100"/>
      <c r="AN796" s="100"/>
      <c r="AO796" s="100"/>
      <c r="AP796" s="100"/>
      <c r="AQ796" s="100"/>
      <c r="AR796" s="100"/>
      <c r="AS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  <c r="AH797" s="100"/>
      <c r="AI797" s="100"/>
      <c r="AJ797" s="100"/>
      <c r="AK797" s="100"/>
      <c r="AL797" s="100"/>
      <c r="AM797" s="100"/>
      <c r="AN797" s="100"/>
      <c r="AO797" s="100"/>
      <c r="AP797" s="100"/>
      <c r="AQ797" s="100"/>
      <c r="AR797" s="100"/>
      <c r="AS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  <c r="AH798" s="100"/>
      <c r="AI798" s="100"/>
      <c r="AJ798" s="100"/>
      <c r="AK798" s="100"/>
      <c r="AL798" s="100"/>
      <c r="AM798" s="100"/>
      <c r="AN798" s="100"/>
      <c r="AO798" s="100"/>
      <c r="AP798" s="100"/>
      <c r="AQ798" s="100"/>
      <c r="AR798" s="100"/>
      <c r="AS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  <c r="AH799" s="100"/>
      <c r="AI799" s="100"/>
      <c r="AJ799" s="100"/>
      <c r="AK799" s="100"/>
      <c r="AL799" s="100"/>
      <c r="AM799" s="100"/>
      <c r="AN799" s="100"/>
      <c r="AO799" s="100"/>
      <c r="AP799" s="100"/>
      <c r="AQ799" s="100"/>
      <c r="AR799" s="100"/>
      <c r="AS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  <c r="AH800" s="100"/>
      <c r="AI800" s="100"/>
      <c r="AJ800" s="100"/>
      <c r="AK800" s="100"/>
      <c r="AL800" s="100"/>
      <c r="AM800" s="100"/>
      <c r="AN800" s="100"/>
      <c r="AO800" s="100"/>
      <c r="AP800" s="100"/>
      <c r="AQ800" s="100"/>
      <c r="AR800" s="100"/>
      <c r="AS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  <c r="AI801" s="100"/>
      <c r="AJ801" s="100"/>
      <c r="AK801" s="100"/>
      <c r="AL801" s="100"/>
      <c r="AM801" s="100"/>
      <c r="AN801" s="100"/>
      <c r="AO801" s="100"/>
      <c r="AP801" s="100"/>
      <c r="AQ801" s="100"/>
      <c r="AR801" s="100"/>
      <c r="AS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00"/>
      <c r="AI802" s="100"/>
      <c r="AJ802" s="100"/>
      <c r="AK802" s="100"/>
      <c r="AL802" s="100"/>
      <c r="AM802" s="100"/>
      <c r="AN802" s="100"/>
      <c r="AO802" s="100"/>
      <c r="AP802" s="100"/>
      <c r="AQ802" s="100"/>
      <c r="AR802" s="100"/>
      <c r="AS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  <c r="AH803" s="100"/>
      <c r="AI803" s="100"/>
      <c r="AJ803" s="100"/>
      <c r="AK803" s="100"/>
      <c r="AL803" s="100"/>
      <c r="AM803" s="100"/>
      <c r="AN803" s="100"/>
      <c r="AO803" s="100"/>
      <c r="AP803" s="100"/>
      <c r="AQ803" s="100"/>
      <c r="AR803" s="100"/>
      <c r="AS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  <c r="AH804" s="100"/>
      <c r="AI804" s="100"/>
      <c r="AJ804" s="100"/>
      <c r="AK804" s="100"/>
      <c r="AL804" s="100"/>
      <c r="AM804" s="100"/>
      <c r="AN804" s="100"/>
      <c r="AO804" s="100"/>
      <c r="AP804" s="100"/>
      <c r="AQ804" s="100"/>
      <c r="AR804" s="100"/>
      <c r="AS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  <c r="AH805" s="100"/>
      <c r="AI805" s="100"/>
      <c r="AJ805" s="100"/>
      <c r="AK805" s="100"/>
      <c r="AL805" s="100"/>
      <c r="AM805" s="100"/>
      <c r="AN805" s="100"/>
      <c r="AO805" s="100"/>
      <c r="AP805" s="100"/>
      <c r="AQ805" s="100"/>
      <c r="AR805" s="100"/>
      <c r="AS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  <c r="AI806" s="100"/>
      <c r="AJ806" s="100"/>
      <c r="AK806" s="100"/>
      <c r="AL806" s="100"/>
      <c r="AM806" s="100"/>
      <c r="AN806" s="100"/>
      <c r="AO806" s="100"/>
      <c r="AP806" s="100"/>
      <c r="AQ806" s="100"/>
      <c r="AR806" s="100"/>
      <c r="AS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00"/>
      <c r="AI807" s="100"/>
      <c r="AJ807" s="100"/>
      <c r="AK807" s="100"/>
      <c r="AL807" s="100"/>
      <c r="AM807" s="100"/>
      <c r="AN807" s="100"/>
      <c r="AO807" s="100"/>
      <c r="AP807" s="100"/>
      <c r="AQ807" s="100"/>
      <c r="AR807" s="100"/>
      <c r="AS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00"/>
      <c r="AI808" s="100"/>
      <c r="AJ808" s="100"/>
      <c r="AK808" s="100"/>
      <c r="AL808" s="100"/>
      <c r="AM808" s="100"/>
      <c r="AN808" s="100"/>
      <c r="AO808" s="100"/>
      <c r="AP808" s="100"/>
      <c r="AQ808" s="100"/>
      <c r="AR808" s="100"/>
      <c r="AS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  <c r="AH809" s="100"/>
      <c r="AI809" s="100"/>
      <c r="AJ809" s="100"/>
      <c r="AK809" s="100"/>
      <c r="AL809" s="100"/>
      <c r="AM809" s="100"/>
      <c r="AN809" s="100"/>
      <c r="AO809" s="100"/>
      <c r="AP809" s="100"/>
      <c r="AQ809" s="100"/>
      <c r="AR809" s="100"/>
      <c r="AS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00"/>
      <c r="AI810" s="100"/>
      <c r="AJ810" s="100"/>
      <c r="AK810" s="100"/>
      <c r="AL810" s="100"/>
      <c r="AM810" s="100"/>
      <c r="AN810" s="100"/>
      <c r="AO810" s="100"/>
      <c r="AP810" s="100"/>
      <c r="AQ810" s="100"/>
      <c r="AR810" s="100"/>
      <c r="AS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  <c r="AH811" s="100"/>
      <c r="AI811" s="100"/>
      <c r="AJ811" s="100"/>
      <c r="AK811" s="100"/>
      <c r="AL811" s="100"/>
      <c r="AM811" s="100"/>
      <c r="AN811" s="100"/>
      <c r="AO811" s="100"/>
      <c r="AP811" s="100"/>
      <c r="AQ811" s="100"/>
      <c r="AR811" s="100"/>
      <c r="AS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  <c r="AH812" s="100"/>
      <c r="AI812" s="100"/>
      <c r="AJ812" s="100"/>
      <c r="AK812" s="100"/>
      <c r="AL812" s="100"/>
      <c r="AM812" s="100"/>
      <c r="AN812" s="100"/>
      <c r="AO812" s="100"/>
      <c r="AP812" s="100"/>
      <c r="AQ812" s="100"/>
      <c r="AR812" s="100"/>
      <c r="AS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  <c r="AH813" s="100"/>
      <c r="AI813" s="100"/>
      <c r="AJ813" s="100"/>
      <c r="AK813" s="100"/>
      <c r="AL813" s="100"/>
      <c r="AM813" s="100"/>
      <c r="AN813" s="100"/>
      <c r="AO813" s="100"/>
      <c r="AP813" s="100"/>
      <c r="AQ813" s="100"/>
      <c r="AR813" s="100"/>
      <c r="AS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  <c r="AH814" s="100"/>
      <c r="AI814" s="100"/>
      <c r="AJ814" s="100"/>
      <c r="AK814" s="100"/>
      <c r="AL814" s="100"/>
      <c r="AM814" s="100"/>
      <c r="AN814" s="100"/>
      <c r="AO814" s="100"/>
      <c r="AP814" s="100"/>
      <c r="AQ814" s="100"/>
      <c r="AR814" s="100"/>
      <c r="AS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  <c r="AH815" s="100"/>
      <c r="AI815" s="100"/>
      <c r="AJ815" s="100"/>
      <c r="AK815" s="100"/>
      <c r="AL815" s="100"/>
      <c r="AM815" s="100"/>
      <c r="AN815" s="100"/>
      <c r="AO815" s="100"/>
      <c r="AP815" s="100"/>
      <c r="AQ815" s="100"/>
      <c r="AR815" s="100"/>
      <c r="AS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  <c r="AH816" s="100"/>
      <c r="AI816" s="100"/>
      <c r="AJ816" s="100"/>
      <c r="AK816" s="100"/>
      <c r="AL816" s="100"/>
      <c r="AM816" s="100"/>
      <c r="AN816" s="100"/>
      <c r="AO816" s="100"/>
      <c r="AP816" s="100"/>
      <c r="AQ816" s="100"/>
      <c r="AR816" s="100"/>
      <c r="AS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  <c r="AH817" s="100"/>
      <c r="AI817" s="100"/>
      <c r="AJ817" s="100"/>
      <c r="AK817" s="100"/>
      <c r="AL817" s="100"/>
      <c r="AM817" s="100"/>
      <c r="AN817" s="100"/>
      <c r="AO817" s="100"/>
      <c r="AP817" s="100"/>
      <c r="AQ817" s="100"/>
      <c r="AR817" s="100"/>
      <c r="AS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  <c r="AH818" s="100"/>
      <c r="AI818" s="100"/>
      <c r="AJ818" s="100"/>
      <c r="AK818" s="100"/>
      <c r="AL818" s="100"/>
      <c r="AM818" s="100"/>
      <c r="AN818" s="100"/>
      <c r="AO818" s="100"/>
      <c r="AP818" s="100"/>
      <c r="AQ818" s="100"/>
      <c r="AR818" s="100"/>
      <c r="AS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  <c r="AH819" s="100"/>
      <c r="AI819" s="100"/>
      <c r="AJ819" s="100"/>
      <c r="AK819" s="100"/>
      <c r="AL819" s="100"/>
      <c r="AM819" s="100"/>
      <c r="AN819" s="100"/>
      <c r="AO819" s="100"/>
      <c r="AP819" s="100"/>
      <c r="AQ819" s="100"/>
      <c r="AR819" s="100"/>
      <c r="AS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  <c r="AH820" s="100"/>
      <c r="AI820" s="100"/>
      <c r="AJ820" s="100"/>
      <c r="AK820" s="100"/>
      <c r="AL820" s="100"/>
      <c r="AM820" s="100"/>
      <c r="AN820" s="100"/>
      <c r="AO820" s="100"/>
      <c r="AP820" s="100"/>
      <c r="AQ820" s="100"/>
      <c r="AR820" s="100"/>
      <c r="AS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  <c r="AH821" s="100"/>
      <c r="AI821" s="100"/>
      <c r="AJ821" s="100"/>
      <c r="AK821" s="100"/>
      <c r="AL821" s="100"/>
      <c r="AM821" s="100"/>
      <c r="AN821" s="100"/>
      <c r="AO821" s="100"/>
      <c r="AP821" s="100"/>
      <c r="AQ821" s="100"/>
      <c r="AR821" s="100"/>
      <c r="AS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  <c r="AH822" s="100"/>
      <c r="AI822" s="100"/>
      <c r="AJ822" s="100"/>
      <c r="AK822" s="100"/>
      <c r="AL822" s="100"/>
      <c r="AM822" s="100"/>
      <c r="AN822" s="100"/>
      <c r="AO822" s="100"/>
      <c r="AP822" s="100"/>
      <c r="AQ822" s="100"/>
      <c r="AR822" s="100"/>
      <c r="AS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  <c r="AH823" s="100"/>
      <c r="AI823" s="100"/>
      <c r="AJ823" s="100"/>
      <c r="AK823" s="100"/>
      <c r="AL823" s="100"/>
      <c r="AM823" s="100"/>
      <c r="AN823" s="100"/>
      <c r="AO823" s="100"/>
      <c r="AP823" s="100"/>
      <c r="AQ823" s="100"/>
      <c r="AR823" s="100"/>
      <c r="AS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00"/>
      <c r="AI824" s="100"/>
      <c r="AJ824" s="100"/>
      <c r="AK824" s="100"/>
      <c r="AL824" s="100"/>
      <c r="AM824" s="100"/>
      <c r="AN824" s="100"/>
      <c r="AO824" s="100"/>
      <c r="AP824" s="100"/>
      <c r="AQ824" s="100"/>
      <c r="AR824" s="100"/>
      <c r="AS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00"/>
      <c r="AI825" s="100"/>
      <c r="AJ825" s="100"/>
      <c r="AK825" s="100"/>
      <c r="AL825" s="100"/>
      <c r="AM825" s="100"/>
      <c r="AN825" s="100"/>
      <c r="AO825" s="100"/>
      <c r="AP825" s="100"/>
      <c r="AQ825" s="100"/>
      <c r="AR825" s="100"/>
      <c r="AS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  <c r="AH826" s="100"/>
      <c r="AI826" s="100"/>
      <c r="AJ826" s="100"/>
      <c r="AK826" s="100"/>
      <c r="AL826" s="100"/>
      <c r="AM826" s="100"/>
      <c r="AN826" s="100"/>
      <c r="AO826" s="100"/>
      <c r="AP826" s="100"/>
      <c r="AQ826" s="100"/>
      <c r="AR826" s="100"/>
      <c r="AS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  <c r="AH827" s="100"/>
      <c r="AI827" s="100"/>
      <c r="AJ827" s="100"/>
      <c r="AK827" s="100"/>
      <c r="AL827" s="100"/>
      <c r="AM827" s="100"/>
      <c r="AN827" s="100"/>
      <c r="AO827" s="100"/>
      <c r="AP827" s="100"/>
      <c r="AQ827" s="100"/>
      <c r="AR827" s="100"/>
      <c r="AS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  <c r="AH828" s="100"/>
      <c r="AI828" s="100"/>
      <c r="AJ828" s="100"/>
      <c r="AK828" s="100"/>
      <c r="AL828" s="100"/>
      <c r="AM828" s="100"/>
      <c r="AN828" s="100"/>
      <c r="AO828" s="100"/>
      <c r="AP828" s="100"/>
      <c r="AQ828" s="100"/>
      <c r="AR828" s="100"/>
      <c r="AS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  <c r="AH829" s="100"/>
      <c r="AI829" s="100"/>
      <c r="AJ829" s="100"/>
      <c r="AK829" s="100"/>
      <c r="AL829" s="100"/>
      <c r="AM829" s="100"/>
      <c r="AN829" s="100"/>
      <c r="AO829" s="100"/>
      <c r="AP829" s="100"/>
      <c r="AQ829" s="100"/>
      <c r="AR829" s="100"/>
      <c r="AS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  <c r="AH830" s="100"/>
      <c r="AI830" s="100"/>
      <c r="AJ830" s="100"/>
      <c r="AK830" s="100"/>
      <c r="AL830" s="100"/>
      <c r="AM830" s="100"/>
      <c r="AN830" s="100"/>
      <c r="AO830" s="100"/>
      <c r="AP830" s="100"/>
      <c r="AQ830" s="100"/>
      <c r="AR830" s="100"/>
      <c r="AS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  <c r="AH831" s="100"/>
      <c r="AI831" s="100"/>
      <c r="AJ831" s="100"/>
      <c r="AK831" s="100"/>
      <c r="AL831" s="100"/>
      <c r="AM831" s="100"/>
      <c r="AN831" s="100"/>
      <c r="AO831" s="100"/>
      <c r="AP831" s="100"/>
      <c r="AQ831" s="100"/>
      <c r="AR831" s="100"/>
      <c r="AS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  <c r="AH832" s="100"/>
      <c r="AI832" s="100"/>
      <c r="AJ832" s="100"/>
      <c r="AK832" s="100"/>
      <c r="AL832" s="100"/>
      <c r="AM832" s="100"/>
      <c r="AN832" s="100"/>
      <c r="AO832" s="100"/>
      <c r="AP832" s="100"/>
      <c r="AQ832" s="100"/>
      <c r="AR832" s="100"/>
      <c r="AS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  <c r="AH833" s="100"/>
      <c r="AI833" s="100"/>
      <c r="AJ833" s="100"/>
      <c r="AK833" s="100"/>
      <c r="AL833" s="100"/>
      <c r="AM833" s="100"/>
      <c r="AN833" s="100"/>
      <c r="AO833" s="100"/>
      <c r="AP833" s="100"/>
      <c r="AQ833" s="100"/>
      <c r="AR833" s="100"/>
      <c r="AS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00"/>
      <c r="AI834" s="100"/>
      <c r="AJ834" s="100"/>
      <c r="AK834" s="100"/>
      <c r="AL834" s="100"/>
      <c r="AM834" s="100"/>
      <c r="AN834" s="100"/>
      <c r="AO834" s="100"/>
      <c r="AP834" s="100"/>
      <c r="AQ834" s="100"/>
      <c r="AR834" s="100"/>
      <c r="AS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  <c r="AH835" s="100"/>
      <c r="AI835" s="100"/>
      <c r="AJ835" s="100"/>
      <c r="AK835" s="100"/>
      <c r="AL835" s="100"/>
      <c r="AM835" s="100"/>
      <c r="AN835" s="100"/>
      <c r="AO835" s="100"/>
      <c r="AP835" s="100"/>
      <c r="AQ835" s="100"/>
      <c r="AR835" s="100"/>
      <c r="AS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  <c r="AH836" s="100"/>
      <c r="AI836" s="100"/>
      <c r="AJ836" s="100"/>
      <c r="AK836" s="100"/>
      <c r="AL836" s="100"/>
      <c r="AM836" s="100"/>
      <c r="AN836" s="100"/>
      <c r="AO836" s="100"/>
      <c r="AP836" s="100"/>
      <c r="AQ836" s="100"/>
      <c r="AR836" s="100"/>
      <c r="AS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00"/>
      <c r="AI837" s="100"/>
      <c r="AJ837" s="100"/>
      <c r="AK837" s="100"/>
      <c r="AL837" s="100"/>
      <c r="AM837" s="100"/>
      <c r="AN837" s="100"/>
      <c r="AO837" s="100"/>
      <c r="AP837" s="100"/>
      <c r="AQ837" s="100"/>
      <c r="AR837" s="100"/>
      <c r="AS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00"/>
      <c r="AI838" s="100"/>
      <c r="AJ838" s="100"/>
      <c r="AK838" s="100"/>
      <c r="AL838" s="100"/>
      <c r="AM838" s="100"/>
      <c r="AN838" s="100"/>
      <c r="AO838" s="100"/>
      <c r="AP838" s="100"/>
      <c r="AQ838" s="100"/>
      <c r="AR838" s="100"/>
      <c r="AS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  <c r="AH839" s="100"/>
      <c r="AI839" s="100"/>
      <c r="AJ839" s="100"/>
      <c r="AK839" s="100"/>
      <c r="AL839" s="100"/>
      <c r="AM839" s="100"/>
      <c r="AN839" s="100"/>
      <c r="AO839" s="100"/>
      <c r="AP839" s="100"/>
      <c r="AQ839" s="100"/>
      <c r="AR839" s="100"/>
      <c r="AS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  <c r="AH840" s="100"/>
      <c r="AI840" s="100"/>
      <c r="AJ840" s="100"/>
      <c r="AK840" s="100"/>
      <c r="AL840" s="100"/>
      <c r="AM840" s="100"/>
      <c r="AN840" s="100"/>
      <c r="AO840" s="100"/>
      <c r="AP840" s="100"/>
      <c r="AQ840" s="100"/>
      <c r="AR840" s="100"/>
      <c r="AS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  <c r="AH841" s="100"/>
      <c r="AI841" s="100"/>
      <c r="AJ841" s="100"/>
      <c r="AK841" s="100"/>
      <c r="AL841" s="100"/>
      <c r="AM841" s="100"/>
      <c r="AN841" s="100"/>
      <c r="AO841" s="100"/>
      <c r="AP841" s="100"/>
      <c r="AQ841" s="100"/>
      <c r="AR841" s="100"/>
      <c r="AS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  <c r="AH842" s="100"/>
      <c r="AI842" s="100"/>
      <c r="AJ842" s="100"/>
      <c r="AK842" s="100"/>
      <c r="AL842" s="100"/>
      <c r="AM842" s="100"/>
      <c r="AN842" s="100"/>
      <c r="AO842" s="100"/>
      <c r="AP842" s="100"/>
      <c r="AQ842" s="100"/>
      <c r="AR842" s="100"/>
      <c r="AS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00"/>
      <c r="AI843" s="100"/>
      <c r="AJ843" s="100"/>
      <c r="AK843" s="100"/>
      <c r="AL843" s="100"/>
      <c r="AM843" s="100"/>
      <c r="AN843" s="100"/>
      <c r="AO843" s="100"/>
      <c r="AP843" s="100"/>
      <c r="AQ843" s="100"/>
      <c r="AR843" s="100"/>
      <c r="AS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00"/>
      <c r="AI844" s="100"/>
      <c r="AJ844" s="100"/>
      <c r="AK844" s="100"/>
      <c r="AL844" s="100"/>
      <c r="AM844" s="100"/>
      <c r="AN844" s="100"/>
      <c r="AO844" s="100"/>
      <c r="AP844" s="100"/>
      <c r="AQ844" s="100"/>
      <c r="AR844" s="100"/>
      <c r="AS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  <c r="AH845" s="100"/>
      <c r="AI845" s="100"/>
      <c r="AJ845" s="100"/>
      <c r="AK845" s="100"/>
      <c r="AL845" s="100"/>
      <c r="AM845" s="100"/>
      <c r="AN845" s="100"/>
      <c r="AO845" s="100"/>
      <c r="AP845" s="100"/>
      <c r="AQ845" s="100"/>
      <c r="AR845" s="100"/>
      <c r="AS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  <c r="AH846" s="100"/>
      <c r="AI846" s="100"/>
      <c r="AJ846" s="100"/>
      <c r="AK846" s="100"/>
      <c r="AL846" s="100"/>
      <c r="AM846" s="100"/>
      <c r="AN846" s="100"/>
      <c r="AO846" s="100"/>
      <c r="AP846" s="100"/>
      <c r="AQ846" s="100"/>
      <c r="AR846" s="100"/>
      <c r="AS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00"/>
      <c r="AI847" s="100"/>
      <c r="AJ847" s="100"/>
      <c r="AK847" s="100"/>
      <c r="AL847" s="100"/>
      <c r="AM847" s="100"/>
      <c r="AN847" s="100"/>
      <c r="AO847" s="100"/>
      <c r="AP847" s="100"/>
      <c r="AQ847" s="100"/>
      <c r="AR847" s="100"/>
      <c r="AS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00"/>
      <c r="AI848" s="100"/>
      <c r="AJ848" s="100"/>
      <c r="AK848" s="100"/>
      <c r="AL848" s="100"/>
      <c r="AM848" s="100"/>
      <c r="AN848" s="100"/>
      <c r="AO848" s="100"/>
      <c r="AP848" s="100"/>
      <c r="AQ848" s="100"/>
      <c r="AR848" s="100"/>
      <c r="AS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  <c r="AH849" s="100"/>
      <c r="AI849" s="100"/>
      <c r="AJ849" s="100"/>
      <c r="AK849" s="100"/>
      <c r="AL849" s="100"/>
      <c r="AM849" s="100"/>
      <c r="AN849" s="100"/>
      <c r="AO849" s="100"/>
      <c r="AP849" s="100"/>
      <c r="AQ849" s="100"/>
      <c r="AR849" s="100"/>
      <c r="AS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00"/>
      <c r="AI850" s="100"/>
      <c r="AJ850" s="100"/>
      <c r="AK850" s="100"/>
      <c r="AL850" s="100"/>
      <c r="AM850" s="100"/>
      <c r="AN850" s="100"/>
      <c r="AO850" s="100"/>
      <c r="AP850" s="100"/>
      <c r="AQ850" s="100"/>
      <c r="AR850" s="100"/>
      <c r="AS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00"/>
      <c r="AI851" s="100"/>
      <c r="AJ851" s="100"/>
      <c r="AK851" s="100"/>
      <c r="AL851" s="100"/>
      <c r="AM851" s="100"/>
      <c r="AN851" s="100"/>
      <c r="AO851" s="100"/>
      <c r="AP851" s="100"/>
      <c r="AQ851" s="100"/>
      <c r="AR851" s="100"/>
      <c r="AS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00"/>
      <c r="AI852" s="100"/>
      <c r="AJ852" s="100"/>
      <c r="AK852" s="100"/>
      <c r="AL852" s="100"/>
      <c r="AM852" s="100"/>
      <c r="AN852" s="100"/>
      <c r="AO852" s="100"/>
      <c r="AP852" s="100"/>
      <c r="AQ852" s="100"/>
      <c r="AR852" s="100"/>
      <c r="AS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00"/>
      <c r="AI853" s="100"/>
      <c r="AJ853" s="100"/>
      <c r="AK853" s="100"/>
      <c r="AL853" s="100"/>
      <c r="AM853" s="100"/>
      <c r="AN853" s="100"/>
      <c r="AO853" s="100"/>
      <c r="AP853" s="100"/>
      <c r="AQ853" s="100"/>
      <c r="AR853" s="100"/>
      <c r="AS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00"/>
      <c r="AI854" s="100"/>
      <c r="AJ854" s="100"/>
      <c r="AK854" s="100"/>
      <c r="AL854" s="100"/>
      <c r="AM854" s="100"/>
      <c r="AN854" s="100"/>
      <c r="AO854" s="100"/>
      <c r="AP854" s="100"/>
      <c r="AQ854" s="100"/>
      <c r="AR854" s="100"/>
      <c r="AS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00"/>
      <c r="AI855" s="100"/>
      <c r="AJ855" s="100"/>
      <c r="AK855" s="100"/>
      <c r="AL855" s="100"/>
      <c r="AM855" s="100"/>
      <c r="AN855" s="100"/>
      <c r="AO855" s="100"/>
      <c r="AP855" s="100"/>
      <c r="AQ855" s="100"/>
      <c r="AR855" s="100"/>
      <c r="AS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  <c r="AH856" s="100"/>
      <c r="AI856" s="100"/>
      <c r="AJ856" s="100"/>
      <c r="AK856" s="100"/>
      <c r="AL856" s="100"/>
      <c r="AM856" s="100"/>
      <c r="AN856" s="100"/>
      <c r="AO856" s="100"/>
      <c r="AP856" s="100"/>
      <c r="AQ856" s="100"/>
      <c r="AR856" s="100"/>
      <c r="AS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  <c r="AH857" s="100"/>
      <c r="AI857" s="100"/>
      <c r="AJ857" s="100"/>
      <c r="AK857" s="100"/>
      <c r="AL857" s="100"/>
      <c r="AM857" s="100"/>
      <c r="AN857" s="100"/>
      <c r="AO857" s="100"/>
      <c r="AP857" s="100"/>
      <c r="AQ857" s="100"/>
      <c r="AR857" s="100"/>
      <c r="AS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  <c r="AH858" s="100"/>
      <c r="AI858" s="100"/>
      <c r="AJ858" s="100"/>
      <c r="AK858" s="100"/>
      <c r="AL858" s="100"/>
      <c r="AM858" s="100"/>
      <c r="AN858" s="100"/>
      <c r="AO858" s="100"/>
      <c r="AP858" s="100"/>
      <c r="AQ858" s="100"/>
      <c r="AR858" s="100"/>
      <c r="AS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  <c r="AH859" s="100"/>
      <c r="AI859" s="100"/>
      <c r="AJ859" s="100"/>
      <c r="AK859" s="100"/>
      <c r="AL859" s="100"/>
      <c r="AM859" s="100"/>
      <c r="AN859" s="100"/>
      <c r="AO859" s="100"/>
      <c r="AP859" s="100"/>
      <c r="AQ859" s="100"/>
      <c r="AR859" s="100"/>
      <c r="AS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  <c r="AH860" s="100"/>
      <c r="AI860" s="100"/>
      <c r="AJ860" s="100"/>
      <c r="AK860" s="100"/>
      <c r="AL860" s="100"/>
      <c r="AM860" s="100"/>
      <c r="AN860" s="100"/>
      <c r="AO860" s="100"/>
      <c r="AP860" s="100"/>
      <c r="AQ860" s="100"/>
      <c r="AR860" s="100"/>
      <c r="AS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  <c r="AH861" s="100"/>
      <c r="AI861" s="100"/>
      <c r="AJ861" s="100"/>
      <c r="AK861" s="100"/>
      <c r="AL861" s="100"/>
      <c r="AM861" s="100"/>
      <c r="AN861" s="100"/>
      <c r="AO861" s="100"/>
      <c r="AP861" s="100"/>
      <c r="AQ861" s="100"/>
      <c r="AR861" s="100"/>
      <c r="AS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  <c r="AH862" s="100"/>
      <c r="AI862" s="100"/>
      <c r="AJ862" s="100"/>
      <c r="AK862" s="100"/>
      <c r="AL862" s="100"/>
      <c r="AM862" s="100"/>
      <c r="AN862" s="100"/>
      <c r="AO862" s="100"/>
      <c r="AP862" s="100"/>
      <c r="AQ862" s="100"/>
      <c r="AR862" s="100"/>
      <c r="AS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00"/>
      <c r="AI863" s="100"/>
      <c r="AJ863" s="100"/>
      <c r="AK863" s="100"/>
      <c r="AL863" s="100"/>
      <c r="AM863" s="100"/>
      <c r="AN863" s="100"/>
      <c r="AO863" s="100"/>
      <c r="AP863" s="100"/>
      <c r="AQ863" s="100"/>
      <c r="AR863" s="100"/>
      <c r="AS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  <c r="AH864" s="100"/>
      <c r="AI864" s="100"/>
      <c r="AJ864" s="100"/>
      <c r="AK864" s="100"/>
      <c r="AL864" s="100"/>
      <c r="AM864" s="100"/>
      <c r="AN864" s="100"/>
      <c r="AO864" s="100"/>
      <c r="AP864" s="100"/>
      <c r="AQ864" s="100"/>
      <c r="AR864" s="100"/>
      <c r="AS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  <c r="AH865" s="100"/>
      <c r="AI865" s="100"/>
      <c r="AJ865" s="100"/>
      <c r="AK865" s="100"/>
      <c r="AL865" s="100"/>
      <c r="AM865" s="100"/>
      <c r="AN865" s="100"/>
      <c r="AO865" s="100"/>
      <c r="AP865" s="100"/>
      <c r="AQ865" s="100"/>
      <c r="AR865" s="100"/>
      <c r="AS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  <c r="AH866" s="100"/>
      <c r="AI866" s="100"/>
      <c r="AJ866" s="100"/>
      <c r="AK866" s="100"/>
      <c r="AL866" s="100"/>
      <c r="AM866" s="100"/>
      <c r="AN866" s="100"/>
      <c r="AO866" s="100"/>
      <c r="AP866" s="100"/>
      <c r="AQ866" s="100"/>
      <c r="AR866" s="100"/>
      <c r="AS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  <c r="AH867" s="100"/>
      <c r="AI867" s="100"/>
      <c r="AJ867" s="100"/>
      <c r="AK867" s="100"/>
      <c r="AL867" s="100"/>
      <c r="AM867" s="100"/>
      <c r="AN867" s="100"/>
      <c r="AO867" s="100"/>
      <c r="AP867" s="100"/>
      <c r="AQ867" s="100"/>
      <c r="AR867" s="100"/>
      <c r="AS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  <c r="AH868" s="100"/>
      <c r="AI868" s="100"/>
      <c r="AJ868" s="100"/>
      <c r="AK868" s="100"/>
      <c r="AL868" s="100"/>
      <c r="AM868" s="100"/>
      <c r="AN868" s="100"/>
      <c r="AO868" s="100"/>
      <c r="AP868" s="100"/>
      <c r="AQ868" s="100"/>
      <c r="AR868" s="100"/>
      <c r="AS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  <c r="AH869" s="100"/>
      <c r="AI869" s="100"/>
      <c r="AJ869" s="100"/>
      <c r="AK869" s="100"/>
      <c r="AL869" s="100"/>
      <c r="AM869" s="100"/>
      <c r="AN869" s="100"/>
      <c r="AO869" s="100"/>
      <c r="AP869" s="100"/>
      <c r="AQ869" s="100"/>
      <c r="AR869" s="100"/>
      <c r="AS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  <c r="AI870" s="100"/>
      <c r="AJ870" s="100"/>
      <c r="AK870" s="100"/>
      <c r="AL870" s="100"/>
      <c r="AM870" s="100"/>
      <c r="AN870" s="100"/>
      <c r="AO870" s="100"/>
      <c r="AP870" s="100"/>
      <c r="AQ870" s="100"/>
      <c r="AR870" s="100"/>
      <c r="AS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  <c r="AH871" s="100"/>
      <c r="AI871" s="100"/>
      <c r="AJ871" s="100"/>
      <c r="AK871" s="100"/>
      <c r="AL871" s="100"/>
      <c r="AM871" s="100"/>
      <c r="AN871" s="100"/>
      <c r="AO871" s="100"/>
      <c r="AP871" s="100"/>
      <c r="AQ871" s="100"/>
      <c r="AR871" s="100"/>
      <c r="AS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  <c r="AH872" s="100"/>
      <c r="AI872" s="100"/>
      <c r="AJ872" s="100"/>
      <c r="AK872" s="100"/>
      <c r="AL872" s="100"/>
      <c r="AM872" s="100"/>
      <c r="AN872" s="100"/>
      <c r="AO872" s="100"/>
      <c r="AP872" s="100"/>
      <c r="AQ872" s="100"/>
      <c r="AR872" s="100"/>
      <c r="AS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00"/>
      <c r="AI873" s="100"/>
      <c r="AJ873" s="100"/>
      <c r="AK873" s="100"/>
      <c r="AL873" s="100"/>
      <c r="AM873" s="100"/>
      <c r="AN873" s="100"/>
      <c r="AO873" s="100"/>
      <c r="AP873" s="100"/>
      <c r="AQ873" s="100"/>
      <c r="AR873" s="100"/>
      <c r="AS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00"/>
      <c r="AI874" s="100"/>
      <c r="AJ874" s="100"/>
      <c r="AK874" s="100"/>
      <c r="AL874" s="100"/>
      <c r="AM874" s="100"/>
      <c r="AN874" s="100"/>
      <c r="AO874" s="100"/>
      <c r="AP874" s="100"/>
      <c r="AQ874" s="100"/>
      <c r="AR874" s="100"/>
      <c r="AS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  <c r="AH875" s="100"/>
      <c r="AI875" s="100"/>
      <c r="AJ875" s="100"/>
      <c r="AK875" s="100"/>
      <c r="AL875" s="100"/>
      <c r="AM875" s="100"/>
      <c r="AN875" s="100"/>
      <c r="AO875" s="100"/>
      <c r="AP875" s="100"/>
      <c r="AQ875" s="100"/>
      <c r="AR875" s="100"/>
      <c r="AS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00"/>
      <c r="AI876" s="100"/>
      <c r="AJ876" s="100"/>
      <c r="AK876" s="100"/>
      <c r="AL876" s="100"/>
      <c r="AM876" s="100"/>
      <c r="AN876" s="100"/>
      <c r="AO876" s="100"/>
      <c r="AP876" s="100"/>
      <c r="AQ876" s="100"/>
      <c r="AR876" s="100"/>
      <c r="AS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00"/>
      <c r="AI877" s="100"/>
      <c r="AJ877" s="100"/>
      <c r="AK877" s="100"/>
      <c r="AL877" s="100"/>
      <c r="AM877" s="100"/>
      <c r="AN877" s="100"/>
      <c r="AO877" s="100"/>
      <c r="AP877" s="100"/>
      <c r="AQ877" s="100"/>
      <c r="AR877" s="100"/>
      <c r="AS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  <c r="AH878" s="100"/>
      <c r="AI878" s="100"/>
      <c r="AJ878" s="100"/>
      <c r="AK878" s="100"/>
      <c r="AL878" s="100"/>
      <c r="AM878" s="100"/>
      <c r="AN878" s="100"/>
      <c r="AO878" s="100"/>
      <c r="AP878" s="100"/>
      <c r="AQ878" s="100"/>
      <c r="AR878" s="100"/>
      <c r="AS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00"/>
      <c r="AI879" s="100"/>
      <c r="AJ879" s="100"/>
      <c r="AK879" s="100"/>
      <c r="AL879" s="100"/>
      <c r="AM879" s="100"/>
      <c r="AN879" s="100"/>
      <c r="AO879" s="100"/>
      <c r="AP879" s="100"/>
      <c r="AQ879" s="100"/>
      <c r="AR879" s="100"/>
      <c r="AS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00"/>
      <c r="AI880" s="100"/>
      <c r="AJ880" s="100"/>
      <c r="AK880" s="100"/>
      <c r="AL880" s="100"/>
      <c r="AM880" s="100"/>
      <c r="AN880" s="100"/>
      <c r="AO880" s="100"/>
      <c r="AP880" s="100"/>
      <c r="AQ880" s="100"/>
      <c r="AR880" s="100"/>
      <c r="AS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00"/>
      <c r="AI881" s="100"/>
      <c r="AJ881" s="100"/>
      <c r="AK881" s="100"/>
      <c r="AL881" s="100"/>
      <c r="AM881" s="100"/>
      <c r="AN881" s="100"/>
      <c r="AO881" s="100"/>
      <c r="AP881" s="100"/>
      <c r="AQ881" s="100"/>
      <c r="AR881" s="100"/>
      <c r="AS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  <c r="AH882" s="100"/>
      <c r="AI882" s="100"/>
      <c r="AJ882" s="100"/>
      <c r="AK882" s="100"/>
      <c r="AL882" s="100"/>
      <c r="AM882" s="100"/>
      <c r="AN882" s="100"/>
      <c r="AO882" s="100"/>
      <c r="AP882" s="100"/>
      <c r="AQ882" s="100"/>
      <c r="AR882" s="100"/>
      <c r="AS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  <c r="AH883" s="100"/>
      <c r="AI883" s="100"/>
      <c r="AJ883" s="100"/>
      <c r="AK883" s="100"/>
      <c r="AL883" s="100"/>
      <c r="AM883" s="100"/>
      <c r="AN883" s="100"/>
      <c r="AO883" s="100"/>
      <c r="AP883" s="100"/>
      <c r="AQ883" s="100"/>
      <c r="AR883" s="100"/>
      <c r="AS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  <c r="AH884" s="100"/>
      <c r="AI884" s="100"/>
      <c r="AJ884" s="100"/>
      <c r="AK884" s="100"/>
      <c r="AL884" s="100"/>
      <c r="AM884" s="100"/>
      <c r="AN884" s="100"/>
      <c r="AO884" s="100"/>
      <c r="AP884" s="100"/>
      <c r="AQ884" s="100"/>
      <c r="AR884" s="100"/>
      <c r="AS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00"/>
      <c r="AI885" s="100"/>
      <c r="AJ885" s="100"/>
      <c r="AK885" s="100"/>
      <c r="AL885" s="100"/>
      <c r="AM885" s="100"/>
      <c r="AN885" s="100"/>
      <c r="AO885" s="100"/>
      <c r="AP885" s="100"/>
      <c r="AQ885" s="100"/>
      <c r="AR885" s="100"/>
      <c r="AS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00"/>
      <c r="AI886" s="100"/>
      <c r="AJ886" s="100"/>
      <c r="AK886" s="100"/>
      <c r="AL886" s="100"/>
      <c r="AM886" s="100"/>
      <c r="AN886" s="100"/>
      <c r="AO886" s="100"/>
      <c r="AP886" s="100"/>
      <c r="AQ886" s="100"/>
      <c r="AR886" s="100"/>
      <c r="AS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  <c r="AH887" s="100"/>
      <c r="AI887" s="100"/>
      <c r="AJ887" s="100"/>
      <c r="AK887" s="100"/>
      <c r="AL887" s="100"/>
      <c r="AM887" s="100"/>
      <c r="AN887" s="100"/>
      <c r="AO887" s="100"/>
      <c r="AP887" s="100"/>
      <c r="AQ887" s="100"/>
      <c r="AR887" s="100"/>
      <c r="AS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00"/>
      <c r="AI888" s="100"/>
      <c r="AJ888" s="100"/>
      <c r="AK888" s="100"/>
      <c r="AL888" s="100"/>
      <c r="AM888" s="100"/>
      <c r="AN888" s="100"/>
      <c r="AO888" s="100"/>
      <c r="AP888" s="100"/>
      <c r="AQ888" s="100"/>
      <c r="AR888" s="100"/>
      <c r="AS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  <c r="AH889" s="100"/>
      <c r="AI889" s="100"/>
      <c r="AJ889" s="100"/>
      <c r="AK889" s="100"/>
      <c r="AL889" s="100"/>
      <c r="AM889" s="100"/>
      <c r="AN889" s="100"/>
      <c r="AO889" s="100"/>
      <c r="AP889" s="100"/>
      <c r="AQ889" s="100"/>
      <c r="AR889" s="100"/>
      <c r="AS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  <c r="AH890" s="100"/>
      <c r="AI890" s="100"/>
      <c r="AJ890" s="100"/>
      <c r="AK890" s="100"/>
      <c r="AL890" s="100"/>
      <c r="AM890" s="100"/>
      <c r="AN890" s="100"/>
      <c r="AO890" s="100"/>
      <c r="AP890" s="100"/>
      <c r="AQ890" s="100"/>
      <c r="AR890" s="100"/>
      <c r="AS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  <c r="AH891" s="100"/>
      <c r="AI891" s="100"/>
      <c r="AJ891" s="100"/>
      <c r="AK891" s="100"/>
      <c r="AL891" s="100"/>
      <c r="AM891" s="100"/>
      <c r="AN891" s="100"/>
      <c r="AO891" s="100"/>
      <c r="AP891" s="100"/>
      <c r="AQ891" s="100"/>
      <c r="AR891" s="100"/>
      <c r="AS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  <c r="AH892" s="100"/>
      <c r="AI892" s="100"/>
      <c r="AJ892" s="100"/>
      <c r="AK892" s="100"/>
      <c r="AL892" s="100"/>
      <c r="AM892" s="100"/>
      <c r="AN892" s="100"/>
      <c r="AO892" s="100"/>
      <c r="AP892" s="100"/>
      <c r="AQ892" s="100"/>
      <c r="AR892" s="100"/>
      <c r="AS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  <c r="AH893" s="100"/>
      <c r="AI893" s="100"/>
      <c r="AJ893" s="100"/>
      <c r="AK893" s="100"/>
      <c r="AL893" s="100"/>
      <c r="AM893" s="100"/>
      <c r="AN893" s="100"/>
      <c r="AO893" s="100"/>
      <c r="AP893" s="100"/>
      <c r="AQ893" s="100"/>
      <c r="AR893" s="100"/>
      <c r="AS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  <c r="AH894" s="100"/>
      <c r="AI894" s="100"/>
      <c r="AJ894" s="100"/>
      <c r="AK894" s="100"/>
      <c r="AL894" s="100"/>
      <c r="AM894" s="100"/>
      <c r="AN894" s="100"/>
      <c r="AO894" s="100"/>
      <c r="AP894" s="100"/>
      <c r="AQ894" s="100"/>
      <c r="AR894" s="100"/>
      <c r="AS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  <c r="AH895" s="100"/>
      <c r="AI895" s="100"/>
      <c r="AJ895" s="100"/>
      <c r="AK895" s="100"/>
      <c r="AL895" s="100"/>
      <c r="AM895" s="100"/>
      <c r="AN895" s="100"/>
      <c r="AO895" s="100"/>
      <c r="AP895" s="100"/>
      <c r="AQ895" s="100"/>
      <c r="AR895" s="100"/>
      <c r="AS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  <c r="AH896" s="100"/>
      <c r="AI896" s="100"/>
      <c r="AJ896" s="100"/>
      <c r="AK896" s="100"/>
      <c r="AL896" s="100"/>
      <c r="AM896" s="100"/>
      <c r="AN896" s="100"/>
      <c r="AO896" s="100"/>
      <c r="AP896" s="100"/>
      <c r="AQ896" s="100"/>
      <c r="AR896" s="100"/>
      <c r="AS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  <c r="AH897" s="100"/>
      <c r="AI897" s="100"/>
      <c r="AJ897" s="100"/>
      <c r="AK897" s="100"/>
      <c r="AL897" s="100"/>
      <c r="AM897" s="100"/>
      <c r="AN897" s="100"/>
      <c r="AO897" s="100"/>
      <c r="AP897" s="100"/>
      <c r="AQ897" s="100"/>
      <c r="AR897" s="100"/>
      <c r="AS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  <c r="AH898" s="100"/>
      <c r="AI898" s="100"/>
      <c r="AJ898" s="100"/>
      <c r="AK898" s="100"/>
      <c r="AL898" s="100"/>
      <c r="AM898" s="100"/>
      <c r="AN898" s="100"/>
      <c r="AO898" s="100"/>
      <c r="AP898" s="100"/>
      <c r="AQ898" s="100"/>
      <c r="AR898" s="100"/>
      <c r="AS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  <c r="AH899" s="100"/>
      <c r="AI899" s="100"/>
      <c r="AJ899" s="100"/>
      <c r="AK899" s="100"/>
      <c r="AL899" s="100"/>
      <c r="AM899" s="100"/>
      <c r="AN899" s="100"/>
      <c r="AO899" s="100"/>
      <c r="AP899" s="100"/>
      <c r="AQ899" s="100"/>
      <c r="AR899" s="100"/>
      <c r="AS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  <c r="AH900" s="100"/>
      <c r="AI900" s="100"/>
      <c r="AJ900" s="100"/>
      <c r="AK900" s="100"/>
      <c r="AL900" s="100"/>
      <c r="AM900" s="100"/>
      <c r="AN900" s="100"/>
      <c r="AO900" s="100"/>
      <c r="AP900" s="100"/>
      <c r="AQ900" s="100"/>
      <c r="AR900" s="100"/>
      <c r="AS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  <c r="AH901" s="100"/>
      <c r="AI901" s="100"/>
      <c r="AJ901" s="100"/>
      <c r="AK901" s="100"/>
      <c r="AL901" s="100"/>
      <c r="AM901" s="100"/>
      <c r="AN901" s="100"/>
      <c r="AO901" s="100"/>
      <c r="AP901" s="100"/>
      <c r="AQ901" s="100"/>
      <c r="AR901" s="100"/>
      <c r="AS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  <c r="AH902" s="100"/>
      <c r="AI902" s="100"/>
      <c r="AJ902" s="100"/>
      <c r="AK902" s="100"/>
      <c r="AL902" s="100"/>
      <c r="AM902" s="100"/>
      <c r="AN902" s="100"/>
      <c r="AO902" s="100"/>
      <c r="AP902" s="100"/>
      <c r="AQ902" s="100"/>
      <c r="AR902" s="100"/>
      <c r="AS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  <c r="AH903" s="100"/>
      <c r="AI903" s="100"/>
      <c r="AJ903" s="100"/>
      <c r="AK903" s="100"/>
      <c r="AL903" s="100"/>
      <c r="AM903" s="100"/>
      <c r="AN903" s="100"/>
      <c r="AO903" s="100"/>
      <c r="AP903" s="100"/>
      <c r="AQ903" s="100"/>
      <c r="AR903" s="100"/>
      <c r="AS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  <c r="AH904" s="100"/>
      <c r="AI904" s="100"/>
      <c r="AJ904" s="100"/>
      <c r="AK904" s="100"/>
      <c r="AL904" s="100"/>
      <c r="AM904" s="100"/>
      <c r="AN904" s="100"/>
      <c r="AO904" s="100"/>
      <c r="AP904" s="100"/>
      <c r="AQ904" s="100"/>
      <c r="AR904" s="100"/>
      <c r="AS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  <c r="AH905" s="100"/>
      <c r="AI905" s="100"/>
      <c r="AJ905" s="100"/>
      <c r="AK905" s="100"/>
      <c r="AL905" s="100"/>
      <c r="AM905" s="100"/>
      <c r="AN905" s="100"/>
      <c r="AO905" s="100"/>
      <c r="AP905" s="100"/>
      <c r="AQ905" s="100"/>
      <c r="AR905" s="100"/>
      <c r="AS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  <c r="AH906" s="100"/>
      <c r="AI906" s="100"/>
      <c r="AJ906" s="100"/>
      <c r="AK906" s="100"/>
      <c r="AL906" s="100"/>
      <c r="AM906" s="100"/>
      <c r="AN906" s="100"/>
      <c r="AO906" s="100"/>
      <c r="AP906" s="100"/>
      <c r="AQ906" s="100"/>
      <c r="AR906" s="100"/>
      <c r="AS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  <c r="AH907" s="100"/>
      <c r="AI907" s="100"/>
      <c r="AJ907" s="100"/>
      <c r="AK907" s="100"/>
      <c r="AL907" s="100"/>
      <c r="AM907" s="100"/>
      <c r="AN907" s="100"/>
      <c r="AO907" s="100"/>
      <c r="AP907" s="100"/>
      <c r="AQ907" s="100"/>
      <c r="AR907" s="100"/>
      <c r="AS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  <c r="AH908" s="100"/>
      <c r="AI908" s="100"/>
      <c r="AJ908" s="100"/>
      <c r="AK908" s="100"/>
      <c r="AL908" s="100"/>
      <c r="AM908" s="100"/>
      <c r="AN908" s="100"/>
      <c r="AO908" s="100"/>
      <c r="AP908" s="100"/>
      <c r="AQ908" s="100"/>
      <c r="AR908" s="100"/>
      <c r="AS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  <c r="AH909" s="100"/>
      <c r="AI909" s="100"/>
      <c r="AJ909" s="100"/>
      <c r="AK909" s="100"/>
      <c r="AL909" s="100"/>
      <c r="AM909" s="100"/>
      <c r="AN909" s="100"/>
      <c r="AO909" s="100"/>
      <c r="AP909" s="100"/>
      <c r="AQ909" s="100"/>
      <c r="AR909" s="100"/>
      <c r="AS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  <c r="AH910" s="100"/>
      <c r="AI910" s="100"/>
      <c r="AJ910" s="100"/>
      <c r="AK910" s="100"/>
      <c r="AL910" s="100"/>
      <c r="AM910" s="100"/>
      <c r="AN910" s="100"/>
      <c r="AO910" s="100"/>
      <c r="AP910" s="100"/>
      <c r="AQ910" s="100"/>
      <c r="AR910" s="100"/>
      <c r="AS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  <c r="AH911" s="100"/>
      <c r="AI911" s="100"/>
      <c r="AJ911" s="100"/>
      <c r="AK911" s="100"/>
      <c r="AL911" s="100"/>
      <c r="AM911" s="100"/>
      <c r="AN911" s="100"/>
      <c r="AO911" s="100"/>
      <c r="AP911" s="100"/>
      <c r="AQ911" s="100"/>
      <c r="AR911" s="100"/>
      <c r="AS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  <c r="AH912" s="100"/>
      <c r="AI912" s="100"/>
      <c r="AJ912" s="100"/>
      <c r="AK912" s="100"/>
      <c r="AL912" s="100"/>
      <c r="AM912" s="100"/>
      <c r="AN912" s="100"/>
      <c r="AO912" s="100"/>
      <c r="AP912" s="100"/>
      <c r="AQ912" s="100"/>
      <c r="AR912" s="100"/>
      <c r="AS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  <c r="AH913" s="100"/>
      <c r="AI913" s="100"/>
      <c r="AJ913" s="100"/>
      <c r="AK913" s="100"/>
      <c r="AL913" s="100"/>
      <c r="AM913" s="100"/>
      <c r="AN913" s="100"/>
      <c r="AO913" s="100"/>
      <c r="AP913" s="100"/>
      <c r="AQ913" s="100"/>
      <c r="AR913" s="100"/>
      <c r="AS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  <c r="AH914" s="100"/>
      <c r="AI914" s="100"/>
      <c r="AJ914" s="100"/>
      <c r="AK914" s="100"/>
      <c r="AL914" s="100"/>
      <c r="AM914" s="100"/>
      <c r="AN914" s="100"/>
      <c r="AO914" s="100"/>
      <c r="AP914" s="100"/>
      <c r="AQ914" s="100"/>
      <c r="AR914" s="100"/>
      <c r="AS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  <c r="AH915" s="100"/>
      <c r="AI915" s="100"/>
      <c r="AJ915" s="100"/>
      <c r="AK915" s="100"/>
      <c r="AL915" s="100"/>
      <c r="AM915" s="100"/>
      <c r="AN915" s="100"/>
      <c r="AO915" s="100"/>
      <c r="AP915" s="100"/>
      <c r="AQ915" s="100"/>
      <c r="AR915" s="100"/>
      <c r="AS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  <c r="AH916" s="100"/>
      <c r="AI916" s="100"/>
      <c r="AJ916" s="100"/>
      <c r="AK916" s="100"/>
      <c r="AL916" s="100"/>
      <c r="AM916" s="100"/>
      <c r="AN916" s="100"/>
      <c r="AO916" s="100"/>
      <c r="AP916" s="100"/>
      <c r="AQ916" s="100"/>
      <c r="AR916" s="100"/>
      <c r="AS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  <c r="AH917" s="100"/>
      <c r="AI917" s="100"/>
      <c r="AJ917" s="100"/>
      <c r="AK917" s="100"/>
      <c r="AL917" s="100"/>
      <c r="AM917" s="100"/>
      <c r="AN917" s="100"/>
      <c r="AO917" s="100"/>
      <c r="AP917" s="100"/>
      <c r="AQ917" s="100"/>
      <c r="AR917" s="100"/>
      <c r="AS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  <c r="AH918" s="100"/>
      <c r="AI918" s="100"/>
      <c r="AJ918" s="100"/>
      <c r="AK918" s="100"/>
      <c r="AL918" s="100"/>
      <c r="AM918" s="100"/>
      <c r="AN918" s="100"/>
      <c r="AO918" s="100"/>
      <c r="AP918" s="100"/>
      <c r="AQ918" s="100"/>
      <c r="AR918" s="100"/>
      <c r="AS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  <c r="AH919" s="100"/>
      <c r="AI919" s="100"/>
      <c r="AJ919" s="100"/>
      <c r="AK919" s="100"/>
      <c r="AL919" s="100"/>
      <c r="AM919" s="100"/>
      <c r="AN919" s="100"/>
      <c r="AO919" s="100"/>
      <c r="AP919" s="100"/>
      <c r="AQ919" s="100"/>
      <c r="AR919" s="100"/>
      <c r="AS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  <c r="AH920" s="100"/>
      <c r="AI920" s="100"/>
      <c r="AJ920" s="100"/>
      <c r="AK920" s="100"/>
      <c r="AL920" s="100"/>
      <c r="AM920" s="100"/>
      <c r="AN920" s="100"/>
      <c r="AO920" s="100"/>
      <c r="AP920" s="100"/>
      <c r="AQ920" s="100"/>
      <c r="AR920" s="100"/>
      <c r="AS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  <c r="AH921" s="100"/>
      <c r="AI921" s="100"/>
      <c r="AJ921" s="100"/>
      <c r="AK921" s="100"/>
      <c r="AL921" s="100"/>
      <c r="AM921" s="100"/>
      <c r="AN921" s="100"/>
      <c r="AO921" s="100"/>
      <c r="AP921" s="100"/>
      <c r="AQ921" s="100"/>
      <c r="AR921" s="100"/>
      <c r="AS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  <c r="AH922" s="100"/>
      <c r="AI922" s="100"/>
      <c r="AJ922" s="100"/>
      <c r="AK922" s="100"/>
      <c r="AL922" s="100"/>
      <c r="AM922" s="100"/>
      <c r="AN922" s="100"/>
      <c r="AO922" s="100"/>
      <c r="AP922" s="100"/>
      <c r="AQ922" s="100"/>
      <c r="AR922" s="100"/>
      <c r="AS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  <c r="AH923" s="100"/>
      <c r="AI923" s="100"/>
      <c r="AJ923" s="100"/>
      <c r="AK923" s="100"/>
      <c r="AL923" s="100"/>
      <c r="AM923" s="100"/>
      <c r="AN923" s="100"/>
      <c r="AO923" s="100"/>
      <c r="AP923" s="100"/>
      <c r="AQ923" s="100"/>
      <c r="AR923" s="100"/>
      <c r="AS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  <c r="AH924" s="100"/>
      <c r="AI924" s="100"/>
      <c r="AJ924" s="100"/>
      <c r="AK924" s="100"/>
      <c r="AL924" s="100"/>
      <c r="AM924" s="100"/>
      <c r="AN924" s="100"/>
      <c r="AO924" s="100"/>
      <c r="AP924" s="100"/>
      <c r="AQ924" s="100"/>
      <c r="AR924" s="100"/>
      <c r="AS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  <c r="AH925" s="100"/>
      <c r="AI925" s="100"/>
      <c r="AJ925" s="100"/>
      <c r="AK925" s="100"/>
      <c r="AL925" s="100"/>
      <c r="AM925" s="100"/>
      <c r="AN925" s="100"/>
      <c r="AO925" s="100"/>
      <c r="AP925" s="100"/>
      <c r="AQ925" s="100"/>
      <c r="AR925" s="100"/>
      <c r="AS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  <c r="AH926" s="100"/>
      <c r="AI926" s="100"/>
      <c r="AJ926" s="100"/>
      <c r="AK926" s="100"/>
      <c r="AL926" s="100"/>
      <c r="AM926" s="100"/>
      <c r="AN926" s="100"/>
      <c r="AO926" s="100"/>
      <c r="AP926" s="100"/>
      <c r="AQ926" s="100"/>
      <c r="AR926" s="100"/>
      <c r="AS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  <c r="AH927" s="100"/>
      <c r="AI927" s="100"/>
      <c r="AJ927" s="100"/>
      <c r="AK927" s="100"/>
      <c r="AL927" s="100"/>
      <c r="AM927" s="100"/>
      <c r="AN927" s="100"/>
      <c r="AO927" s="100"/>
      <c r="AP927" s="100"/>
      <c r="AQ927" s="100"/>
      <c r="AR927" s="100"/>
      <c r="AS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  <c r="AH928" s="100"/>
      <c r="AI928" s="100"/>
      <c r="AJ928" s="100"/>
      <c r="AK928" s="100"/>
      <c r="AL928" s="100"/>
      <c r="AM928" s="100"/>
      <c r="AN928" s="100"/>
      <c r="AO928" s="100"/>
      <c r="AP928" s="100"/>
      <c r="AQ928" s="100"/>
      <c r="AR928" s="100"/>
      <c r="AS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  <c r="AH929" s="100"/>
      <c r="AI929" s="100"/>
      <c r="AJ929" s="100"/>
      <c r="AK929" s="100"/>
      <c r="AL929" s="100"/>
      <c r="AM929" s="100"/>
      <c r="AN929" s="100"/>
      <c r="AO929" s="100"/>
      <c r="AP929" s="100"/>
      <c r="AQ929" s="100"/>
      <c r="AR929" s="100"/>
      <c r="AS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  <c r="AH930" s="100"/>
      <c r="AI930" s="100"/>
      <c r="AJ930" s="100"/>
      <c r="AK930" s="100"/>
      <c r="AL930" s="100"/>
      <c r="AM930" s="100"/>
      <c r="AN930" s="100"/>
      <c r="AO930" s="100"/>
      <c r="AP930" s="100"/>
      <c r="AQ930" s="100"/>
      <c r="AR930" s="100"/>
      <c r="AS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  <c r="AH931" s="100"/>
      <c r="AI931" s="100"/>
      <c r="AJ931" s="100"/>
      <c r="AK931" s="100"/>
      <c r="AL931" s="100"/>
      <c r="AM931" s="100"/>
      <c r="AN931" s="100"/>
      <c r="AO931" s="100"/>
      <c r="AP931" s="100"/>
      <c r="AQ931" s="100"/>
      <c r="AR931" s="100"/>
      <c r="AS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  <c r="AH932" s="100"/>
      <c r="AI932" s="100"/>
      <c r="AJ932" s="100"/>
      <c r="AK932" s="100"/>
      <c r="AL932" s="100"/>
      <c r="AM932" s="100"/>
      <c r="AN932" s="100"/>
      <c r="AO932" s="100"/>
      <c r="AP932" s="100"/>
      <c r="AQ932" s="100"/>
      <c r="AR932" s="100"/>
      <c r="AS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  <c r="AH933" s="100"/>
      <c r="AI933" s="100"/>
      <c r="AJ933" s="100"/>
      <c r="AK933" s="100"/>
      <c r="AL933" s="100"/>
      <c r="AM933" s="100"/>
      <c r="AN933" s="100"/>
      <c r="AO933" s="100"/>
      <c r="AP933" s="100"/>
      <c r="AQ933" s="100"/>
      <c r="AR933" s="100"/>
      <c r="AS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  <c r="AH934" s="100"/>
      <c r="AI934" s="100"/>
      <c r="AJ934" s="100"/>
      <c r="AK934" s="100"/>
      <c r="AL934" s="100"/>
      <c r="AM934" s="100"/>
      <c r="AN934" s="100"/>
      <c r="AO934" s="100"/>
      <c r="AP934" s="100"/>
      <c r="AQ934" s="100"/>
      <c r="AR934" s="100"/>
      <c r="AS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  <c r="AH935" s="100"/>
      <c r="AI935" s="100"/>
      <c r="AJ935" s="100"/>
      <c r="AK935" s="100"/>
      <c r="AL935" s="100"/>
      <c r="AM935" s="100"/>
      <c r="AN935" s="100"/>
      <c r="AO935" s="100"/>
      <c r="AP935" s="100"/>
      <c r="AQ935" s="100"/>
      <c r="AR935" s="100"/>
      <c r="AS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  <c r="AH936" s="100"/>
      <c r="AI936" s="100"/>
      <c r="AJ936" s="100"/>
      <c r="AK936" s="100"/>
      <c r="AL936" s="100"/>
      <c r="AM936" s="100"/>
      <c r="AN936" s="100"/>
      <c r="AO936" s="100"/>
      <c r="AP936" s="100"/>
      <c r="AQ936" s="100"/>
      <c r="AR936" s="100"/>
      <c r="AS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  <c r="AG937" s="100"/>
      <c r="AH937" s="100"/>
      <c r="AI937" s="100"/>
      <c r="AJ937" s="100"/>
      <c r="AK937" s="100"/>
      <c r="AL937" s="100"/>
      <c r="AM937" s="100"/>
      <c r="AN937" s="100"/>
      <c r="AO937" s="100"/>
      <c r="AP937" s="100"/>
      <c r="AQ937" s="100"/>
      <c r="AR937" s="100"/>
      <c r="AS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  <c r="AG938" s="100"/>
      <c r="AH938" s="100"/>
      <c r="AI938" s="100"/>
      <c r="AJ938" s="100"/>
      <c r="AK938" s="100"/>
      <c r="AL938" s="100"/>
      <c r="AM938" s="100"/>
      <c r="AN938" s="100"/>
      <c r="AO938" s="100"/>
      <c r="AP938" s="100"/>
      <c r="AQ938" s="100"/>
      <c r="AR938" s="100"/>
      <c r="AS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  <c r="AG939" s="100"/>
      <c r="AH939" s="100"/>
      <c r="AI939" s="100"/>
      <c r="AJ939" s="100"/>
      <c r="AK939" s="100"/>
      <c r="AL939" s="100"/>
      <c r="AM939" s="100"/>
      <c r="AN939" s="100"/>
      <c r="AO939" s="100"/>
      <c r="AP939" s="100"/>
      <c r="AQ939" s="100"/>
      <c r="AR939" s="100"/>
      <c r="AS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  <c r="AG940" s="100"/>
      <c r="AH940" s="100"/>
      <c r="AI940" s="100"/>
      <c r="AJ940" s="100"/>
      <c r="AK940" s="100"/>
      <c r="AL940" s="100"/>
      <c r="AM940" s="100"/>
      <c r="AN940" s="100"/>
      <c r="AO940" s="100"/>
      <c r="AP940" s="100"/>
      <c r="AQ940" s="100"/>
      <c r="AR940" s="100"/>
      <c r="AS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  <c r="AG941" s="100"/>
      <c r="AH941" s="100"/>
      <c r="AI941" s="100"/>
      <c r="AJ941" s="100"/>
      <c r="AK941" s="100"/>
      <c r="AL941" s="100"/>
      <c r="AM941" s="100"/>
      <c r="AN941" s="100"/>
      <c r="AO941" s="100"/>
      <c r="AP941" s="100"/>
      <c r="AQ941" s="100"/>
      <c r="AR941" s="100"/>
      <c r="AS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/>
      <c r="AH942" s="100"/>
      <c r="AI942" s="100"/>
      <c r="AJ942" s="100"/>
      <c r="AK942" s="100"/>
      <c r="AL942" s="100"/>
      <c r="AM942" s="100"/>
      <c r="AN942" s="100"/>
      <c r="AO942" s="100"/>
      <c r="AP942" s="100"/>
      <c r="AQ942" s="100"/>
      <c r="AR942" s="100"/>
      <c r="AS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  <c r="AG943" s="100"/>
      <c r="AH943" s="100"/>
      <c r="AI943" s="100"/>
      <c r="AJ943" s="100"/>
      <c r="AK943" s="100"/>
      <c r="AL943" s="100"/>
      <c r="AM943" s="100"/>
      <c r="AN943" s="100"/>
      <c r="AO943" s="100"/>
      <c r="AP943" s="100"/>
      <c r="AQ943" s="100"/>
      <c r="AR943" s="100"/>
      <c r="AS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  <c r="AG944" s="100"/>
      <c r="AH944" s="100"/>
      <c r="AI944" s="100"/>
      <c r="AJ944" s="100"/>
      <c r="AK944" s="100"/>
      <c r="AL944" s="100"/>
      <c r="AM944" s="100"/>
      <c r="AN944" s="100"/>
      <c r="AO944" s="100"/>
      <c r="AP944" s="100"/>
      <c r="AQ944" s="100"/>
      <c r="AR944" s="100"/>
      <c r="AS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  <c r="AG945" s="100"/>
      <c r="AH945" s="100"/>
      <c r="AI945" s="100"/>
      <c r="AJ945" s="100"/>
      <c r="AK945" s="100"/>
      <c r="AL945" s="100"/>
      <c r="AM945" s="100"/>
      <c r="AN945" s="100"/>
      <c r="AO945" s="100"/>
      <c r="AP945" s="100"/>
      <c r="AQ945" s="100"/>
      <c r="AR945" s="100"/>
      <c r="AS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  <c r="AG946" s="100"/>
      <c r="AH946" s="100"/>
      <c r="AI946" s="100"/>
      <c r="AJ946" s="100"/>
      <c r="AK946" s="100"/>
      <c r="AL946" s="100"/>
      <c r="AM946" s="100"/>
      <c r="AN946" s="100"/>
      <c r="AO946" s="100"/>
      <c r="AP946" s="100"/>
      <c r="AQ946" s="100"/>
      <c r="AR946" s="100"/>
      <c r="AS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  <c r="AG947" s="100"/>
      <c r="AH947" s="100"/>
      <c r="AI947" s="100"/>
      <c r="AJ947" s="100"/>
      <c r="AK947" s="100"/>
      <c r="AL947" s="100"/>
      <c r="AM947" s="100"/>
      <c r="AN947" s="100"/>
      <c r="AO947" s="100"/>
      <c r="AP947" s="100"/>
      <c r="AQ947" s="100"/>
      <c r="AR947" s="100"/>
      <c r="AS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  <c r="AF948" s="100"/>
      <c r="AG948" s="100"/>
      <c r="AH948" s="100"/>
      <c r="AI948" s="100"/>
      <c r="AJ948" s="100"/>
      <c r="AK948" s="100"/>
      <c r="AL948" s="100"/>
      <c r="AM948" s="100"/>
      <c r="AN948" s="100"/>
      <c r="AO948" s="100"/>
      <c r="AP948" s="100"/>
      <c r="AQ948" s="100"/>
      <c r="AR948" s="100"/>
      <c r="AS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  <c r="AF949" s="100"/>
      <c r="AG949" s="100"/>
      <c r="AH949" s="100"/>
      <c r="AI949" s="100"/>
      <c r="AJ949" s="100"/>
      <c r="AK949" s="100"/>
      <c r="AL949" s="100"/>
      <c r="AM949" s="100"/>
      <c r="AN949" s="100"/>
      <c r="AO949" s="100"/>
      <c r="AP949" s="100"/>
      <c r="AQ949" s="100"/>
      <c r="AR949" s="100"/>
      <c r="AS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  <c r="AF950" s="100"/>
      <c r="AG950" s="100"/>
      <c r="AH950" s="100"/>
      <c r="AI950" s="100"/>
      <c r="AJ950" s="100"/>
      <c r="AK950" s="100"/>
      <c r="AL950" s="100"/>
      <c r="AM950" s="100"/>
      <c r="AN950" s="100"/>
      <c r="AO950" s="100"/>
      <c r="AP950" s="100"/>
      <c r="AQ950" s="100"/>
      <c r="AR950" s="100"/>
      <c r="AS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  <c r="AF951" s="100"/>
      <c r="AG951" s="100"/>
      <c r="AH951" s="100"/>
      <c r="AI951" s="100"/>
      <c r="AJ951" s="100"/>
      <c r="AK951" s="100"/>
      <c r="AL951" s="100"/>
      <c r="AM951" s="100"/>
      <c r="AN951" s="100"/>
      <c r="AO951" s="100"/>
      <c r="AP951" s="100"/>
      <c r="AQ951" s="100"/>
      <c r="AR951" s="100"/>
      <c r="AS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  <c r="AF952" s="100"/>
      <c r="AG952" s="100"/>
      <c r="AH952" s="100"/>
      <c r="AI952" s="100"/>
      <c r="AJ952" s="100"/>
      <c r="AK952" s="100"/>
      <c r="AL952" s="100"/>
      <c r="AM952" s="100"/>
      <c r="AN952" s="100"/>
      <c r="AO952" s="100"/>
      <c r="AP952" s="100"/>
      <c r="AQ952" s="100"/>
      <c r="AR952" s="100"/>
      <c r="AS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  <c r="AF953" s="100"/>
      <c r="AG953" s="100"/>
      <c r="AH953" s="100"/>
      <c r="AI953" s="100"/>
      <c r="AJ953" s="100"/>
      <c r="AK953" s="100"/>
      <c r="AL953" s="100"/>
      <c r="AM953" s="100"/>
      <c r="AN953" s="100"/>
      <c r="AO953" s="100"/>
      <c r="AP953" s="100"/>
      <c r="AQ953" s="100"/>
      <c r="AR953" s="100"/>
      <c r="AS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  <c r="AF954" s="100"/>
      <c r="AG954" s="100"/>
      <c r="AH954" s="100"/>
      <c r="AI954" s="100"/>
      <c r="AJ954" s="100"/>
      <c r="AK954" s="100"/>
      <c r="AL954" s="100"/>
      <c r="AM954" s="100"/>
      <c r="AN954" s="100"/>
      <c r="AO954" s="100"/>
      <c r="AP954" s="100"/>
      <c r="AQ954" s="100"/>
      <c r="AR954" s="100"/>
      <c r="AS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  <c r="AF955" s="100"/>
      <c r="AG955" s="100"/>
      <c r="AH955" s="100"/>
      <c r="AI955" s="100"/>
      <c r="AJ955" s="100"/>
      <c r="AK955" s="100"/>
      <c r="AL955" s="100"/>
      <c r="AM955" s="100"/>
      <c r="AN955" s="100"/>
      <c r="AO955" s="100"/>
      <c r="AP955" s="100"/>
      <c r="AQ955" s="100"/>
      <c r="AR955" s="100"/>
      <c r="AS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  <c r="AF956" s="100"/>
      <c r="AG956" s="100"/>
      <c r="AH956" s="100"/>
      <c r="AI956" s="100"/>
      <c r="AJ956" s="100"/>
      <c r="AK956" s="100"/>
      <c r="AL956" s="100"/>
      <c r="AM956" s="100"/>
      <c r="AN956" s="100"/>
      <c r="AO956" s="100"/>
      <c r="AP956" s="100"/>
      <c r="AQ956" s="100"/>
      <c r="AR956" s="100"/>
      <c r="AS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  <c r="AF957" s="100"/>
      <c r="AG957" s="100"/>
      <c r="AH957" s="100"/>
      <c r="AI957" s="100"/>
      <c r="AJ957" s="100"/>
      <c r="AK957" s="100"/>
      <c r="AL957" s="100"/>
      <c r="AM957" s="100"/>
      <c r="AN957" s="100"/>
      <c r="AO957" s="100"/>
      <c r="AP957" s="100"/>
      <c r="AQ957" s="100"/>
      <c r="AR957" s="100"/>
      <c r="AS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  <c r="AF958" s="100"/>
      <c r="AG958" s="100"/>
      <c r="AH958" s="100"/>
      <c r="AI958" s="100"/>
      <c r="AJ958" s="100"/>
      <c r="AK958" s="100"/>
      <c r="AL958" s="100"/>
      <c r="AM958" s="100"/>
      <c r="AN958" s="100"/>
      <c r="AO958" s="100"/>
      <c r="AP958" s="100"/>
      <c r="AQ958" s="100"/>
      <c r="AR958" s="100"/>
      <c r="AS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  <c r="AF959" s="100"/>
      <c r="AG959" s="100"/>
      <c r="AH959" s="100"/>
      <c r="AI959" s="100"/>
      <c r="AJ959" s="100"/>
      <c r="AK959" s="100"/>
      <c r="AL959" s="100"/>
      <c r="AM959" s="100"/>
      <c r="AN959" s="100"/>
      <c r="AO959" s="100"/>
      <c r="AP959" s="100"/>
      <c r="AQ959" s="100"/>
      <c r="AR959" s="100"/>
      <c r="AS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  <c r="AG960" s="100"/>
      <c r="AH960" s="100"/>
      <c r="AI960" s="100"/>
      <c r="AJ960" s="100"/>
      <c r="AK960" s="100"/>
      <c r="AL960" s="100"/>
      <c r="AM960" s="100"/>
      <c r="AN960" s="100"/>
      <c r="AO960" s="100"/>
      <c r="AP960" s="100"/>
      <c r="AQ960" s="100"/>
      <c r="AR960" s="100"/>
      <c r="AS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  <c r="AF961" s="100"/>
      <c r="AG961" s="100"/>
      <c r="AH961" s="100"/>
      <c r="AI961" s="100"/>
      <c r="AJ961" s="100"/>
      <c r="AK961" s="100"/>
      <c r="AL961" s="100"/>
      <c r="AM961" s="100"/>
      <c r="AN961" s="100"/>
      <c r="AO961" s="100"/>
      <c r="AP961" s="100"/>
      <c r="AQ961" s="100"/>
      <c r="AR961" s="100"/>
      <c r="AS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  <c r="AF962" s="100"/>
      <c r="AG962" s="100"/>
      <c r="AH962" s="100"/>
      <c r="AI962" s="100"/>
      <c r="AJ962" s="100"/>
      <c r="AK962" s="100"/>
      <c r="AL962" s="100"/>
      <c r="AM962" s="100"/>
      <c r="AN962" s="100"/>
      <c r="AO962" s="100"/>
      <c r="AP962" s="100"/>
      <c r="AQ962" s="100"/>
      <c r="AR962" s="100"/>
      <c r="AS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  <c r="AF963" s="100"/>
      <c r="AG963" s="100"/>
      <c r="AH963" s="100"/>
      <c r="AI963" s="100"/>
      <c r="AJ963" s="100"/>
      <c r="AK963" s="100"/>
      <c r="AL963" s="100"/>
      <c r="AM963" s="100"/>
      <c r="AN963" s="100"/>
      <c r="AO963" s="100"/>
      <c r="AP963" s="100"/>
      <c r="AQ963" s="100"/>
      <c r="AR963" s="100"/>
      <c r="AS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  <c r="AF964" s="100"/>
      <c r="AG964" s="100"/>
      <c r="AH964" s="100"/>
      <c r="AI964" s="100"/>
      <c r="AJ964" s="100"/>
      <c r="AK964" s="100"/>
      <c r="AL964" s="100"/>
      <c r="AM964" s="100"/>
      <c r="AN964" s="100"/>
      <c r="AO964" s="100"/>
      <c r="AP964" s="100"/>
      <c r="AQ964" s="100"/>
      <c r="AR964" s="100"/>
      <c r="AS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  <c r="AF965" s="100"/>
      <c r="AG965" s="100"/>
      <c r="AH965" s="100"/>
      <c r="AI965" s="100"/>
      <c r="AJ965" s="100"/>
      <c r="AK965" s="100"/>
      <c r="AL965" s="100"/>
      <c r="AM965" s="100"/>
      <c r="AN965" s="100"/>
      <c r="AO965" s="100"/>
      <c r="AP965" s="100"/>
      <c r="AQ965" s="100"/>
      <c r="AR965" s="100"/>
      <c r="AS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  <c r="AG966" s="100"/>
      <c r="AH966" s="100"/>
      <c r="AI966" s="100"/>
      <c r="AJ966" s="100"/>
      <c r="AK966" s="100"/>
      <c r="AL966" s="100"/>
      <c r="AM966" s="100"/>
      <c r="AN966" s="100"/>
      <c r="AO966" s="100"/>
      <c r="AP966" s="100"/>
      <c r="AQ966" s="100"/>
      <c r="AR966" s="100"/>
      <c r="AS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  <c r="AF967" s="100"/>
      <c r="AG967" s="100"/>
      <c r="AH967" s="100"/>
      <c r="AI967" s="100"/>
      <c r="AJ967" s="100"/>
      <c r="AK967" s="100"/>
      <c r="AL967" s="100"/>
      <c r="AM967" s="100"/>
      <c r="AN967" s="100"/>
      <c r="AO967" s="100"/>
      <c r="AP967" s="100"/>
      <c r="AQ967" s="100"/>
      <c r="AR967" s="100"/>
      <c r="AS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  <c r="AF968" s="100"/>
      <c r="AG968" s="100"/>
      <c r="AH968" s="100"/>
      <c r="AI968" s="100"/>
      <c r="AJ968" s="100"/>
      <c r="AK968" s="100"/>
      <c r="AL968" s="100"/>
      <c r="AM968" s="100"/>
      <c r="AN968" s="100"/>
      <c r="AO968" s="100"/>
      <c r="AP968" s="100"/>
      <c r="AQ968" s="100"/>
      <c r="AR968" s="100"/>
      <c r="AS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  <c r="AF969" s="100"/>
      <c r="AG969" s="100"/>
      <c r="AH969" s="100"/>
      <c r="AI969" s="100"/>
      <c r="AJ969" s="100"/>
      <c r="AK969" s="100"/>
      <c r="AL969" s="100"/>
      <c r="AM969" s="100"/>
      <c r="AN969" s="100"/>
      <c r="AO969" s="100"/>
      <c r="AP969" s="100"/>
      <c r="AQ969" s="100"/>
      <c r="AR969" s="100"/>
      <c r="AS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  <c r="AF970" s="100"/>
      <c r="AG970" s="100"/>
      <c r="AH970" s="100"/>
      <c r="AI970" s="100"/>
      <c r="AJ970" s="100"/>
      <c r="AK970" s="100"/>
      <c r="AL970" s="100"/>
      <c r="AM970" s="100"/>
      <c r="AN970" s="100"/>
      <c r="AO970" s="100"/>
      <c r="AP970" s="100"/>
      <c r="AQ970" s="100"/>
      <c r="AR970" s="100"/>
      <c r="AS970" s="100"/>
    </row>
    <row r="97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  <c r="AF971" s="100"/>
      <c r="AG971" s="100"/>
      <c r="AH971" s="100"/>
      <c r="AI971" s="100"/>
      <c r="AJ971" s="100"/>
      <c r="AK971" s="100"/>
      <c r="AL971" s="100"/>
      <c r="AM971" s="100"/>
      <c r="AN971" s="100"/>
      <c r="AO971" s="100"/>
      <c r="AP971" s="100"/>
      <c r="AQ971" s="100"/>
      <c r="AR971" s="100"/>
      <c r="AS971" s="10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  <c r="AF972" s="100"/>
      <c r="AG972" s="100"/>
      <c r="AH972" s="100"/>
      <c r="AI972" s="100"/>
      <c r="AJ972" s="100"/>
      <c r="AK972" s="100"/>
      <c r="AL972" s="100"/>
      <c r="AM972" s="100"/>
      <c r="AN972" s="100"/>
      <c r="AO972" s="100"/>
      <c r="AP972" s="100"/>
      <c r="AQ972" s="100"/>
      <c r="AR972" s="100"/>
      <c r="AS972" s="100"/>
    </row>
    <row r="973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  <c r="AF973" s="100"/>
      <c r="AG973" s="100"/>
      <c r="AH973" s="100"/>
      <c r="AI973" s="100"/>
      <c r="AJ973" s="100"/>
      <c r="AK973" s="100"/>
      <c r="AL973" s="100"/>
      <c r="AM973" s="100"/>
      <c r="AN973" s="100"/>
      <c r="AO973" s="100"/>
      <c r="AP973" s="100"/>
      <c r="AQ973" s="100"/>
      <c r="AR973" s="100"/>
      <c r="AS973" s="100"/>
    </row>
    <row r="974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  <c r="AF974" s="100"/>
      <c r="AG974" s="100"/>
      <c r="AH974" s="100"/>
      <c r="AI974" s="100"/>
      <c r="AJ974" s="100"/>
      <c r="AK974" s="100"/>
      <c r="AL974" s="100"/>
      <c r="AM974" s="100"/>
      <c r="AN974" s="100"/>
      <c r="AO974" s="100"/>
      <c r="AP974" s="100"/>
      <c r="AQ974" s="100"/>
      <c r="AR974" s="100"/>
      <c r="AS974" s="100"/>
    </row>
    <row r="97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  <c r="AE975" s="100"/>
      <c r="AF975" s="100"/>
      <c r="AG975" s="100"/>
      <c r="AH975" s="100"/>
      <c r="AI975" s="100"/>
      <c r="AJ975" s="100"/>
      <c r="AK975" s="100"/>
      <c r="AL975" s="100"/>
      <c r="AM975" s="100"/>
      <c r="AN975" s="100"/>
      <c r="AO975" s="100"/>
      <c r="AP975" s="100"/>
      <c r="AQ975" s="100"/>
      <c r="AR975" s="100"/>
      <c r="AS975" s="100"/>
    </row>
    <row r="976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  <c r="AE976" s="100"/>
      <c r="AF976" s="100"/>
      <c r="AG976" s="100"/>
      <c r="AH976" s="100"/>
      <c r="AI976" s="100"/>
      <c r="AJ976" s="100"/>
      <c r="AK976" s="100"/>
      <c r="AL976" s="100"/>
      <c r="AM976" s="100"/>
      <c r="AN976" s="100"/>
      <c r="AO976" s="100"/>
      <c r="AP976" s="100"/>
      <c r="AQ976" s="100"/>
      <c r="AR976" s="100"/>
      <c r="AS976" s="100"/>
    </row>
    <row r="977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  <c r="AE977" s="100"/>
      <c r="AF977" s="100"/>
      <c r="AG977" s="100"/>
      <c r="AH977" s="100"/>
      <c r="AI977" s="100"/>
      <c r="AJ977" s="100"/>
      <c r="AK977" s="100"/>
      <c r="AL977" s="100"/>
      <c r="AM977" s="100"/>
      <c r="AN977" s="100"/>
      <c r="AO977" s="100"/>
      <c r="AP977" s="100"/>
      <c r="AQ977" s="100"/>
      <c r="AR977" s="100"/>
      <c r="AS977" s="100"/>
    </row>
    <row r="978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  <c r="AE978" s="100"/>
      <c r="AF978" s="100"/>
      <c r="AG978" s="100"/>
      <c r="AH978" s="100"/>
      <c r="AI978" s="100"/>
      <c r="AJ978" s="100"/>
      <c r="AK978" s="100"/>
      <c r="AL978" s="100"/>
      <c r="AM978" s="100"/>
      <c r="AN978" s="100"/>
      <c r="AO978" s="100"/>
      <c r="AP978" s="100"/>
      <c r="AQ978" s="100"/>
      <c r="AR978" s="100"/>
      <c r="AS978" s="100"/>
    </row>
    <row r="979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  <c r="AE979" s="100"/>
      <c r="AF979" s="100"/>
      <c r="AG979" s="100"/>
      <c r="AH979" s="100"/>
      <c r="AI979" s="100"/>
      <c r="AJ979" s="100"/>
      <c r="AK979" s="100"/>
      <c r="AL979" s="100"/>
      <c r="AM979" s="100"/>
      <c r="AN979" s="100"/>
      <c r="AO979" s="100"/>
      <c r="AP979" s="100"/>
      <c r="AQ979" s="100"/>
      <c r="AR979" s="100"/>
      <c r="AS979" s="100"/>
    </row>
    <row r="980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  <c r="AE980" s="100"/>
      <c r="AF980" s="100"/>
      <c r="AG980" s="100"/>
      <c r="AH980" s="100"/>
      <c r="AI980" s="100"/>
      <c r="AJ980" s="100"/>
      <c r="AK980" s="100"/>
      <c r="AL980" s="100"/>
      <c r="AM980" s="100"/>
      <c r="AN980" s="100"/>
      <c r="AO980" s="100"/>
      <c r="AP980" s="100"/>
      <c r="AQ980" s="100"/>
      <c r="AR980" s="100"/>
      <c r="AS980" s="100"/>
    </row>
    <row r="98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  <c r="AE981" s="100"/>
      <c r="AF981" s="100"/>
      <c r="AG981" s="100"/>
      <c r="AH981" s="100"/>
      <c r="AI981" s="100"/>
      <c r="AJ981" s="100"/>
      <c r="AK981" s="100"/>
      <c r="AL981" s="100"/>
      <c r="AM981" s="100"/>
      <c r="AN981" s="100"/>
      <c r="AO981" s="100"/>
      <c r="AP981" s="100"/>
      <c r="AQ981" s="100"/>
      <c r="AR981" s="100"/>
      <c r="AS981" s="100"/>
    </row>
    <row r="982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  <c r="AE982" s="100"/>
      <c r="AF982" s="100"/>
      <c r="AG982" s="100"/>
      <c r="AH982" s="100"/>
      <c r="AI982" s="100"/>
      <c r="AJ982" s="100"/>
      <c r="AK982" s="100"/>
      <c r="AL982" s="100"/>
      <c r="AM982" s="100"/>
      <c r="AN982" s="100"/>
      <c r="AO982" s="100"/>
      <c r="AP982" s="100"/>
      <c r="AQ982" s="100"/>
      <c r="AR982" s="100"/>
      <c r="AS982" s="100"/>
    </row>
    <row r="983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  <c r="AE983" s="100"/>
      <c r="AF983" s="100"/>
      <c r="AG983" s="100"/>
      <c r="AH983" s="100"/>
      <c r="AI983" s="100"/>
      <c r="AJ983" s="100"/>
      <c r="AK983" s="100"/>
      <c r="AL983" s="100"/>
      <c r="AM983" s="100"/>
      <c r="AN983" s="100"/>
      <c r="AO983" s="100"/>
      <c r="AP983" s="100"/>
      <c r="AQ983" s="100"/>
      <c r="AR983" s="100"/>
      <c r="AS983" s="100"/>
    </row>
    <row r="984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  <c r="AE984" s="100"/>
      <c r="AF984" s="100"/>
      <c r="AG984" s="100"/>
      <c r="AH984" s="100"/>
      <c r="AI984" s="100"/>
      <c r="AJ984" s="100"/>
      <c r="AK984" s="100"/>
      <c r="AL984" s="100"/>
      <c r="AM984" s="100"/>
      <c r="AN984" s="100"/>
      <c r="AO984" s="100"/>
      <c r="AP984" s="100"/>
      <c r="AQ984" s="100"/>
      <c r="AR984" s="100"/>
      <c r="AS984" s="100"/>
    </row>
    <row r="985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  <c r="AE985" s="100"/>
      <c r="AF985" s="100"/>
      <c r="AG985" s="100"/>
      <c r="AH985" s="100"/>
      <c r="AI985" s="100"/>
      <c r="AJ985" s="100"/>
      <c r="AK985" s="100"/>
      <c r="AL985" s="100"/>
      <c r="AM985" s="100"/>
      <c r="AN985" s="100"/>
      <c r="AO985" s="100"/>
      <c r="AP985" s="100"/>
      <c r="AQ985" s="100"/>
      <c r="AR985" s="100"/>
      <c r="AS985" s="100"/>
    </row>
    <row r="986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  <c r="AE986" s="100"/>
      <c r="AF986" s="100"/>
      <c r="AG986" s="100"/>
      <c r="AH986" s="100"/>
      <c r="AI986" s="100"/>
      <c r="AJ986" s="100"/>
      <c r="AK986" s="100"/>
      <c r="AL986" s="100"/>
      <c r="AM986" s="100"/>
      <c r="AN986" s="100"/>
      <c r="AO986" s="100"/>
      <c r="AP986" s="100"/>
      <c r="AQ986" s="100"/>
      <c r="AR986" s="100"/>
      <c r="AS986" s="100"/>
    </row>
    <row r="987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  <c r="AE987" s="100"/>
      <c r="AF987" s="100"/>
      <c r="AG987" s="100"/>
      <c r="AH987" s="100"/>
      <c r="AI987" s="100"/>
      <c r="AJ987" s="100"/>
      <c r="AK987" s="100"/>
      <c r="AL987" s="100"/>
      <c r="AM987" s="100"/>
      <c r="AN987" s="100"/>
      <c r="AO987" s="100"/>
      <c r="AP987" s="100"/>
      <c r="AQ987" s="100"/>
      <c r="AR987" s="100"/>
      <c r="AS987" s="100"/>
    </row>
    <row r="988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  <c r="AE988" s="100"/>
      <c r="AF988" s="100"/>
      <c r="AG988" s="100"/>
      <c r="AH988" s="100"/>
      <c r="AI988" s="100"/>
      <c r="AJ988" s="100"/>
      <c r="AK988" s="100"/>
      <c r="AL988" s="100"/>
      <c r="AM988" s="100"/>
      <c r="AN988" s="100"/>
      <c r="AO988" s="100"/>
      <c r="AP988" s="100"/>
      <c r="AQ988" s="100"/>
      <c r="AR988" s="100"/>
      <c r="AS988" s="100"/>
    </row>
    <row r="989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  <c r="AE989" s="100"/>
      <c r="AF989" s="100"/>
      <c r="AG989" s="100"/>
      <c r="AH989" s="100"/>
      <c r="AI989" s="100"/>
      <c r="AJ989" s="100"/>
      <c r="AK989" s="100"/>
      <c r="AL989" s="100"/>
      <c r="AM989" s="100"/>
      <c r="AN989" s="100"/>
      <c r="AO989" s="100"/>
      <c r="AP989" s="100"/>
      <c r="AQ989" s="100"/>
      <c r="AR989" s="100"/>
      <c r="AS989" s="100"/>
    </row>
    <row r="990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  <c r="AE990" s="100"/>
      <c r="AF990" s="100"/>
      <c r="AG990" s="100"/>
      <c r="AH990" s="100"/>
      <c r="AI990" s="100"/>
      <c r="AJ990" s="100"/>
      <c r="AK990" s="100"/>
      <c r="AL990" s="100"/>
      <c r="AM990" s="100"/>
      <c r="AN990" s="100"/>
      <c r="AO990" s="100"/>
      <c r="AP990" s="100"/>
      <c r="AQ990" s="100"/>
      <c r="AR990" s="100"/>
      <c r="AS990" s="100"/>
    </row>
    <row r="99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  <c r="AE991" s="100"/>
      <c r="AF991" s="100"/>
      <c r="AG991" s="100"/>
      <c r="AH991" s="100"/>
      <c r="AI991" s="100"/>
      <c r="AJ991" s="100"/>
      <c r="AK991" s="100"/>
      <c r="AL991" s="100"/>
      <c r="AM991" s="100"/>
      <c r="AN991" s="100"/>
      <c r="AO991" s="100"/>
      <c r="AP991" s="100"/>
      <c r="AQ991" s="100"/>
      <c r="AR991" s="100"/>
      <c r="AS991" s="100"/>
    </row>
    <row r="992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  <c r="AE992" s="100"/>
      <c r="AF992" s="100"/>
      <c r="AG992" s="100"/>
      <c r="AH992" s="100"/>
      <c r="AI992" s="100"/>
      <c r="AJ992" s="100"/>
      <c r="AK992" s="100"/>
      <c r="AL992" s="100"/>
      <c r="AM992" s="100"/>
      <c r="AN992" s="100"/>
      <c r="AO992" s="100"/>
      <c r="AP992" s="100"/>
      <c r="AQ992" s="100"/>
      <c r="AR992" s="100"/>
      <c r="AS992" s="100"/>
    </row>
    <row r="993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  <c r="AG993" s="100"/>
      <c r="AH993" s="100"/>
      <c r="AI993" s="100"/>
      <c r="AJ993" s="100"/>
      <c r="AK993" s="100"/>
      <c r="AL993" s="100"/>
      <c r="AM993" s="100"/>
      <c r="AN993" s="100"/>
      <c r="AO993" s="100"/>
      <c r="AP993" s="100"/>
      <c r="AQ993" s="100"/>
      <c r="AR993" s="100"/>
      <c r="AS993" s="100"/>
    </row>
    <row r="994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  <c r="AE994" s="100"/>
      <c r="AF994" s="100"/>
      <c r="AG994" s="100"/>
      <c r="AH994" s="100"/>
      <c r="AI994" s="100"/>
      <c r="AJ994" s="100"/>
      <c r="AK994" s="100"/>
      <c r="AL994" s="100"/>
      <c r="AM994" s="100"/>
      <c r="AN994" s="100"/>
      <c r="AO994" s="100"/>
      <c r="AP994" s="100"/>
      <c r="AQ994" s="100"/>
      <c r="AR994" s="100"/>
      <c r="AS994" s="100"/>
    </row>
    <row r="995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  <c r="AE995" s="100"/>
      <c r="AF995" s="100"/>
      <c r="AG995" s="100"/>
      <c r="AH995" s="100"/>
      <c r="AI995" s="100"/>
      <c r="AJ995" s="100"/>
      <c r="AK995" s="100"/>
      <c r="AL995" s="100"/>
      <c r="AM995" s="100"/>
      <c r="AN995" s="100"/>
      <c r="AO995" s="100"/>
      <c r="AP995" s="100"/>
      <c r="AQ995" s="100"/>
      <c r="AR995" s="100"/>
      <c r="AS995" s="100"/>
    </row>
    <row r="996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  <c r="AD996" s="100"/>
      <c r="AE996" s="100"/>
      <c r="AF996" s="100"/>
      <c r="AG996" s="100"/>
      <c r="AH996" s="100"/>
      <c r="AI996" s="100"/>
      <c r="AJ996" s="100"/>
      <c r="AK996" s="100"/>
      <c r="AL996" s="100"/>
      <c r="AM996" s="100"/>
      <c r="AN996" s="100"/>
      <c r="AO996" s="100"/>
      <c r="AP996" s="100"/>
      <c r="AQ996" s="100"/>
      <c r="AR996" s="100"/>
      <c r="AS996" s="100"/>
    </row>
    <row r="997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  <c r="AD997" s="100"/>
      <c r="AE997" s="100"/>
      <c r="AF997" s="100"/>
      <c r="AG997" s="100"/>
      <c r="AH997" s="100"/>
      <c r="AI997" s="100"/>
      <c r="AJ997" s="100"/>
      <c r="AK997" s="100"/>
      <c r="AL997" s="100"/>
      <c r="AM997" s="100"/>
      <c r="AN997" s="100"/>
      <c r="AO997" s="100"/>
      <c r="AP997" s="100"/>
      <c r="AQ997" s="100"/>
      <c r="AR997" s="100"/>
      <c r="AS997" s="100"/>
    </row>
    <row r="998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  <c r="AE998" s="100"/>
      <c r="AF998" s="100"/>
      <c r="AG998" s="100"/>
      <c r="AH998" s="100"/>
      <c r="AI998" s="100"/>
      <c r="AJ998" s="100"/>
      <c r="AK998" s="100"/>
      <c r="AL998" s="100"/>
      <c r="AM998" s="100"/>
      <c r="AN998" s="100"/>
      <c r="AO998" s="100"/>
      <c r="AP998" s="100"/>
      <c r="AQ998" s="100"/>
      <c r="AR998" s="100"/>
      <c r="AS998" s="100"/>
    </row>
    <row r="999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  <c r="AD999" s="100"/>
      <c r="AE999" s="100"/>
      <c r="AF999" s="100"/>
      <c r="AG999" s="100"/>
      <c r="AH999" s="100"/>
      <c r="AI999" s="100"/>
      <c r="AJ999" s="100"/>
      <c r="AK999" s="100"/>
      <c r="AL999" s="100"/>
      <c r="AM999" s="100"/>
      <c r="AN999" s="100"/>
      <c r="AO999" s="100"/>
      <c r="AP999" s="100"/>
      <c r="AQ999" s="100"/>
      <c r="AR999" s="100"/>
      <c r="AS999" s="100"/>
    </row>
    <row r="1000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  <c r="AE1000" s="100"/>
      <c r="AF1000" s="100"/>
      <c r="AG1000" s="100"/>
      <c r="AH1000" s="100"/>
      <c r="AI1000" s="100"/>
      <c r="AJ1000" s="100"/>
      <c r="AK1000" s="100"/>
      <c r="AL1000" s="100"/>
      <c r="AM1000" s="100"/>
      <c r="AN1000" s="100"/>
      <c r="AO1000" s="100"/>
      <c r="AP1000" s="100"/>
      <c r="AQ1000" s="100"/>
      <c r="AR1000" s="100"/>
      <c r="AS1000" s="100"/>
    </row>
    <row r="1001">
      <c r="A1001" s="100"/>
      <c r="B1001" s="100"/>
      <c r="C1001" s="100"/>
      <c r="D1001" s="100"/>
      <c r="E1001" s="100"/>
      <c r="F1001" s="100"/>
      <c r="G1001" s="100"/>
      <c r="H1001" s="100"/>
      <c r="I1001" s="100"/>
      <c r="J1001" s="100"/>
      <c r="K1001" s="100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100"/>
      <c r="V1001" s="100"/>
      <c r="W1001" s="100"/>
      <c r="X1001" s="100"/>
      <c r="Y1001" s="100"/>
      <c r="Z1001" s="100"/>
      <c r="AA1001" s="100"/>
      <c r="AB1001" s="100"/>
      <c r="AC1001" s="100"/>
      <c r="AD1001" s="100"/>
      <c r="AE1001" s="100"/>
      <c r="AF1001" s="100"/>
      <c r="AG1001" s="100"/>
      <c r="AH1001" s="100"/>
      <c r="AI1001" s="100"/>
      <c r="AJ1001" s="100"/>
      <c r="AK1001" s="100"/>
      <c r="AL1001" s="100"/>
      <c r="AM1001" s="100"/>
      <c r="AN1001" s="100"/>
      <c r="AO1001" s="100"/>
      <c r="AP1001" s="100"/>
      <c r="AQ1001" s="100"/>
      <c r="AR1001" s="100"/>
      <c r="AS1001" s="100"/>
    </row>
    <row r="1002">
      <c r="A1002" s="100"/>
      <c r="B1002" s="100"/>
      <c r="C1002" s="100"/>
      <c r="D1002" s="100"/>
      <c r="E1002" s="100"/>
      <c r="F1002" s="100"/>
      <c r="G1002" s="100"/>
      <c r="H1002" s="100"/>
      <c r="I1002" s="100"/>
      <c r="J1002" s="100"/>
      <c r="K1002" s="100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100"/>
      <c r="V1002" s="100"/>
      <c r="W1002" s="100"/>
      <c r="X1002" s="100"/>
      <c r="Y1002" s="100"/>
      <c r="Z1002" s="100"/>
      <c r="AA1002" s="100"/>
      <c r="AB1002" s="100"/>
      <c r="AC1002" s="100"/>
      <c r="AD1002" s="100"/>
      <c r="AE1002" s="100"/>
      <c r="AF1002" s="100"/>
      <c r="AG1002" s="100"/>
      <c r="AH1002" s="100"/>
      <c r="AI1002" s="100"/>
      <c r="AJ1002" s="100"/>
      <c r="AK1002" s="100"/>
      <c r="AL1002" s="100"/>
      <c r="AM1002" s="100"/>
      <c r="AN1002" s="100"/>
      <c r="AO1002" s="100"/>
      <c r="AP1002" s="100"/>
      <c r="AQ1002" s="100"/>
      <c r="AR1002" s="100"/>
      <c r="AS1002" s="100"/>
    </row>
    <row r="1003">
      <c r="A1003" s="100"/>
      <c r="B1003" s="100"/>
      <c r="C1003" s="100"/>
      <c r="D1003" s="100"/>
      <c r="E1003" s="100"/>
      <c r="F1003" s="100"/>
      <c r="G1003" s="100"/>
      <c r="H1003" s="100"/>
      <c r="I1003" s="100"/>
      <c r="J1003" s="100"/>
      <c r="K1003" s="100"/>
      <c r="L1003" s="100"/>
      <c r="M1003" s="100"/>
      <c r="N1003" s="100"/>
      <c r="O1003" s="100"/>
      <c r="P1003" s="100"/>
      <c r="Q1003" s="100"/>
      <c r="R1003" s="100"/>
      <c r="S1003" s="100"/>
      <c r="T1003" s="100"/>
      <c r="U1003" s="100"/>
      <c r="V1003" s="100"/>
      <c r="W1003" s="100"/>
      <c r="X1003" s="100"/>
      <c r="Y1003" s="100"/>
      <c r="Z1003" s="100"/>
      <c r="AA1003" s="100"/>
      <c r="AB1003" s="100"/>
      <c r="AC1003" s="100"/>
      <c r="AD1003" s="100"/>
      <c r="AE1003" s="100"/>
      <c r="AF1003" s="100"/>
      <c r="AG1003" s="100"/>
      <c r="AH1003" s="100"/>
      <c r="AI1003" s="100"/>
      <c r="AJ1003" s="100"/>
      <c r="AK1003" s="100"/>
      <c r="AL1003" s="100"/>
      <c r="AM1003" s="100"/>
      <c r="AN1003" s="100"/>
      <c r="AO1003" s="100"/>
      <c r="AP1003" s="100"/>
      <c r="AQ1003" s="100"/>
      <c r="AR1003" s="100"/>
      <c r="AS1003" s="100"/>
    </row>
    <row r="1004">
      <c r="A1004" s="100"/>
      <c r="B1004" s="100"/>
      <c r="C1004" s="100"/>
      <c r="D1004" s="100"/>
      <c r="E1004" s="100"/>
      <c r="F1004" s="100"/>
      <c r="G1004" s="100"/>
      <c r="H1004" s="100"/>
      <c r="I1004" s="100"/>
      <c r="J1004" s="100"/>
      <c r="K1004" s="100"/>
      <c r="L1004" s="100"/>
      <c r="M1004" s="100"/>
      <c r="N1004" s="100"/>
      <c r="O1004" s="100"/>
      <c r="P1004" s="100"/>
      <c r="Q1004" s="100"/>
      <c r="R1004" s="100"/>
      <c r="S1004" s="100"/>
      <c r="T1004" s="100"/>
      <c r="U1004" s="100"/>
      <c r="V1004" s="100"/>
      <c r="W1004" s="100"/>
      <c r="X1004" s="100"/>
      <c r="Y1004" s="100"/>
      <c r="Z1004" s="100"/>
      <c r="AA1004" s="100"/>
      <c r="AB1004" s="100"/>
      <c r="AC1004" s="100"/>
      <c r="AD1004" s="100"/>
      <c r="AE1004" s="100"/>
      <c r="AF1004" s="100"/>
      <c r="AG1004" s="100"/>
      <c r="AH1004" s="100"/>
      <c r="AI1004" s="100"/>
      <c r="AJ1004" s="100"/>
      <c r="AK1004" s="100"/>
      <c r="AL1004" s="100"/>
      <c r="AM1004" s="100"/>
      <c r="AN1004" s="100"/>
      <c r="AO1004" s="100"/>
      <c r="AP1004" s="100"/>
      <c r="AQ1004" s="100"/>
      <c r="AR1004" s="100"/>
      <c r="AS1004" s="100"/>
    </row>
    <row r="1005">
      <c r="A1005" s="100"/>
      <c r="B1005" s="100"/>
      <c r="C1005" s="100"/>
      <c r="D1005" s="100"/>
      <c r="E1005" s="100"/>
      <c r="F1005" s="100"/>
      <c r="G1005" s="100"/>
      <c r="H1005" s="100"/>
      <c r="I1005" s="100"/>
      <c r="J1005" s="100"/>
      <c r="K1005" s="100"/>
      <c r="L1005" s="100"/>
      <c r="M1005" s="100"/>
      <c r="N1005" s="100"/>
      <c r="O1005" s="100"/>
      <c r="P1005" s="100"/>
      <c r="Q1005" s="100"/>
      <c r="R1005" s="100"/>
      <c r="S1005" s="100"/>
      <c r="T1005" s="100"/>
      <c r="U1005" s="100"/>
      <c r="V1005" s="100"/>
      <c r="W1005" s="100"/>
      <c r="X1005" s="100"/>
      <c r="Y1005" s="100"/>
      <c r="Z1005" s="100"/>
      <c r="AA1005" s="100"/>
      <c r="AB1005" s="100"/>
      <c r="AC1005" s="100"/>
      <c r="AD1005" s="100"/>
      <c r="AE1005" s="100"/>
      <c r="AF1005" s="100"/>
      <c r="AG1005" s="100"/>
      <c r="AH1005" s="100"/>
      <c r="AI1005" s="100"/>
      <c r="AJ1005" s="100"/>
      <c r="AK1005" s="100"/>
      <c r="AL1005" s="100"/>
      <c r="AM1005" s="100"/>
      <c r="AN1005" s="100"/>
      <c r="AO1005" s="100"/>
      <c r="AP1005" s="100"/>
      <c r="AQ1005" s="100"/>
      <c r="AR1005" s="100"/>
      <c r="AS1005" s="100"/>
    </row>
    <row r="1006">
      <c r="A1006" s="100"/>
      <c r="B1006" s="100"/>
      <c r="C1006" s="100"/>
      <c r="D1006" s="100"/>
      <c r="E1006" s="100"/>
      <c r="F1006" s="100"/>
      <c r="G1006" s="100"/>
      <c r="H1006" s="100"/>
      <c r="I1006" s="100"/>
      <c r="J1006" s="100"/>
      <c r="K1006" s="100"/>
      <c r="L1006" s="100"/>
      <c r="M1006" s="100"/>
      <c r="N1006" s="100"/>
      <c r="O1006" s="100"/>
      <c r="P1006" s="100"/>
      <c r="Q1006" s="100"/>
      <c r="R1006" s="100"/>
      <c r="S1006" s="100"/>
      <c r="T1006" s="100"/>
      <c r="U1006" s="100"/>
      <c r="V1006" s="100"/>
      <c r="W1006" s="100"/>
      <c r="X1006" s="100"/>
      <c r="Y1006" s="100"/>
      <c r="Z1006" s="100"/>
      <c r="AA1006" s="100"/>
      <c r="AB1006" s="100"/>
      <c r="AC1006" s="100"/>
      <c r="AD1006" s="100"/>
      <c r="AE1006" s="100"/>
      <c r="AF1006" s="100"/>
      <c r="AG1006" s="100"/>
      <c r="AH1006" s="100"/>
      <c r="AI1006" s="100"/>
      <c r="AJ1006" s="100"/>
      <c r="AK1006" s="100"/>
      <c r="AL1006" s="100"/>
      <c r="AM1006" s="100"/>
      <c r="AN1006" s="100"/>
      <c r="AO1006" s="100"/>
      <c r="AP1006" s="100"/>
      <c r="AQ1006" s="100"/>
      <c r="AR1006" s="100"/>
      <c r="AS1006" s="100"/>
    </row>
    <row r="1007">
      <c r="A1007" s="100"/>
      <c r="B1007" s="100"/>
      <c r="C1007" s="100"/>
      <c r="D1007" s="100"/>
      <c r="E1007" s="100"/>
      <c r="F1007" s="100"/>
      <c r="G1007" s="100"/>
      <c r="H1007" s="100"/>
      <c r="I1007" s="100"/>
      <c r="J1007" s="100"/>
      <c r="K1007" s="100"/>
      <c r="L1007" s="100"/>
      <c r="M1007" s="100"/>
      <c r="N1007" s="100"/>
      <c r="O1007" s="100"/>
      <c r="P1007" s="100"/>
      <c r="Q1007" s="100"/>
      <c r="R1007" s="100"/>
      <c r="S1007" s="100"/>
      <c r="T1007" s="100"/>
      <c r="U1007" s="100"/>
      <c r="V1007" s="100"/>
      <c r="W1007" s="100"/>
      <c r="X1007" s="100"/>
      <c r="Y1007" s="100"/>
      <c r="Z1007" s="100"/>
      <c r="AA1007" s="100"/>
      <c r="AB1007" s="100"/>
      <c r="AC1007" s="100"/>
      <c r="AD1007" s="100"/>
      <c r="AE1007" s="100"/>
      <c r="AF1007" s="100"/>
      <c r="AG1007" s="100"/>
      <c r="AH1007" s="100"/>
      <c r="AI1007" s="100"/>
      <c r="AJ1007" s="100"/>
      <c r="AK1007" s="100"/>
      <c r="AL1007" s="100"/>
      <c r="AM1007" s="100"/>
      <c r="AN1007" s="100"/>
      <c r="AO1007" s="100"/>
      <c r="AP1007" s="100"/>
      <c r="AQ1007" s="100"/>
      <c r="AR1007" s="100"/>
      <c r="AS1007" s="100"/>
    </row>
    <row r="1008">
      <c r="A1008" s="100"/>
      <c r="B1008" s="100"/>
      <c r="C1008" s="100"/>
      <c r="D1008" s="100"/>
      <c r="E1008" s="100"/>
      <c r="F1008" s="100"/>
      <c r="G1008" s="100"/>
      <c r="H1008" s="100"/>
      <c r="I1008" s="100"/>
      <c r="J1008" s="100"/>
      <c r="K1008" s="100"/>
      <c r="L1008" s="100"/>
      <c r="M1008" s="100"/>
      <c r="N1008" s="100"/>
      <c r="O1008" s="100"/>
      <c r="P1008" s="100"/>
      <c r="Q1008" s="100"/>
      <c r="R1008" s="100"/>
      <c r="S1008" s="100"/>
      <c r="T1008" s="100"/>
      <c r="U1008" s="100"/>
      <c r="V1008" s="100"/>
      <c r="W1008" s="100"/>
      <c r="X1008" s="100"/>
      <c r="Y1008" s="100"/>
      <c r="Z1008" s="100"/>
      <c r="AA1008" s="100"/>
      <c r="AB1008" s="100"/>
      <c r="AC1008" s="100"/>
      <c r="AD1008" s="100"/>
      <c r="AE1008" s="100"/>
      <c r="AF1008" s="100"/>
      <c r="AG1008" s="100"/>
      <c r="AH1008" s="100"/>
      <c r="AI1008" s="100"/>
      <c r="AJ1008" s="100"/>
      <c r="AK1008" s="100"/>
      <c r="AL1008" s="100"/>
      <c r="AM1008" s="100"/>
      <c r="AN1008" s="100"/>
      <c r="AO1008" s="100"/>
      <c r="AP1008" s="100"/>
      <c r="AQ1008" s="100"/>
      <c r="AR1008" s="100"/>
      <c r="AS1008" s="100"/>
    </row>
    <row r="1009">
      <c r="A1009" s="100"/>
      <c r="B1009" s="100"/>
      <c r="C1009" s="100"/>
      <c r="D1009" s="100"/>
      <c r="E1009" s="100"/>
      <c r="F1009" s="100"/>
      <c r="G1009" s="100"/>
      <c r="H1009" s="100"/>
      <c r="I1009" s="100"/>
      <c r="J1009" s="100"/>
      <c r="K1009" s="100"/>
      <c r="L1009" s="100"/>
      <c r="M1009" s="100"/>
      <c r="N1009" s="100"/>
      <c r="O1009" s="100"/>
      <c r="P1009" s="100"/>
      <c r="Q1009" s="100"/>
      <c r="R1009" s="100"/>
      <c r="S1009" s="100"/>
      <c r="T1009" s="100"/>
      <c r="U1009" s="100"/>
      <c r="V1009" s="100"/>
      <c r="W1009" s="100"/>
      <c r="X1009" s="100"/>
      <c r="Y1009" s="100"/>
      <c r="Z1009" s="100"/>
      <c r="AA1009" s="100"/>
      <c r="AB1009" s="100"/>
      <c r="AC1009" s="100"/>
      <c r="AD1009" s="100"/>
      <c r="AE1009" s="100"/>
      <c r="AF1009" s="100"/>
      <c r="AG1009" s="100"/>
      <c r="AH1009" s="100"/>
      <c r="AI1009" s="100"/>
      <c r="AJ1009" s="100"/>
      <c r="AK1009" s="100"/>
      <c r="AL1009" s="100"/>
      <c r="AM1009" s="100"/>
      <c r="AN1009" s="100"/>
      <c r="AO1009" s="100"/>
      <c r="AP1009" s="100"/>
      <c r="AQ1009" s="100"/>
      <c r="AR1009" s="100"/>
      <c r="AS1009" s="100"/>
    </row>
    <row r="1010">
      <c r="A1010" s="100"/>
      <c r="B1010" s="100"/>
      <c r="C1010" s="100"/>
      <c r="D1010" s="100"/>
      <c r="E1010" s="100"/>
      <c r="F1010" s="100"/>
      <c r="G1010" s="100"/>
      <c r="H1010" s="100"/>
      <c r="I1010" s="100"/>
      <c r="J1010" s="100"/>
      <c r="K1010" s="100"/>
      <c r="L1010" s="100"/>
      <c r="M1010" s="100"/>
      <c r="N1010" s="100"/>
      <c r="O1010" s="100"/>
      <c r="P1010" s="100"/>
      <c r="Q1010" s="100"/>
      <c r="R1010" s="100"/>
      <c r="S1010" s="100"/>
      <c r="T1010" s="100"/>
      <c r="U1010" s="100"/>
      <c r="V1010" s="100"/>
      <c r="W1010" s="100"/>
      <c r="X1010" s="100"/>
      <c r="Y1010" s="100"/>
      <c r="Z1010" s="100"/>
      <c r="AA1010" s="100"/>
      <c r="AB1010" s="100"/>
      <c r="AC1010" s="100"/>
      <c r="AD1010" s="100"/>
      <c r="AE1010" s="100"/>
      <c r="AF1010" s="100"/>
      <c r="AG1010" s="100"/>
      <c r="AH1010" s="100"/>
      <c r="AI1010" s="100"/>
      <c r="AJ1010" s="100"/>
      <c r="AK1010" s="100"/>
      <c r="AL1010" s="100"/>
      <c r="AM1010" s="100"/>
      <c r="AN1010" s="100"/>
      <c r="AO1010" s="100"/>
      <c r="AP1010" s="100"/>
      <c r="AQ1010" s="100"/>
      <c r="AR1010" s="100"/>
      <c r="AS1010" s="100"/>
    </row>
    <row r="1011">
      <c r="A1011" s="100"/>
      <c r="B1011" s="100"/>
      <c r="C1011" s="100"/>
      <c r="D1011" s="100"/>
      <c r="E1011" s="100"/>
      <c r="F1011" s="100"/>
      <c r="G1011" s="100"/>
      <c r="H1011" s="100"/>
      <c r="I1011" s="100"/>
      <c r="J1011" s="100"/>
      <c r="K1011" s="100"/>
      <c r="L1011" s="100"/>
      <c r="M1011" s="100"/>
      <c r="N1011" s="100"/>
      <c r="O1011" s="100"/>
      <c r="P1011" s="100"/>
      <c r="Q1011" s="100"/>
      <c r="R1011" s="100"/>
      <c r="S1011" s="100"/>
      <c r="T1011" s="100"/>
      <c r="U1011" s="100"/>
      <c r="V1011" s="100"/>
      <c r="W1011" s="100"/>
      <c r="X1011" s="100"/>
      <c r="Y1011" s="100"/>
      <c r="Z1011" s="100"/>
      <c r="AA1011" s="100"/>
      <c r="AB1011" s="100"/>
      <c r="AC1011" s="100"/>
      <c r="AD1011" s="100"/>
      <c r="AE1011" s="100"/>
      <c r="AF1011" s="100"/>
      <c r="AG1011" s="100"/>
      <c r="AH1011" s="100"/>
      <c r="AI1011" s="100"/>
      <c r="AJ1011" s="100"/>
      <c r="AK1011" s="100"/>
      <c r="AL1011" s="100"/>
      <c r="AM1011" s="100"/>
      <c r="AN1011" s="100"/>
      <c r="AO1011" s="100"/>
      <c r="AP1011" s="100"/>
      <c r="AQ1011" s="100"/>
      <c r="AR1011" s="100"/>
      <c r="AS1011" s="100"/>
    </row>
    <row r="1012">
      <c r="A1012" s="100"/>
      <c r="B1012" s="100"/>
      <c r="C1012" s="100"/>
      <c r="D1012" s="100"/>
      <c r="E1012" s="100"/>
      <c r="F1012" s="100"/>
      <c r="G1012" s="100"/>
      <c r="H1012" s="100"/>
      <c r="I1012" s="100"/>
      <c r="J1012" s="100"/>
      <c r="K1012" s="100"/>
      <c r="L1012" s="100"/>
      <c r="M1012" s="100"/>
      <c r="N1012" s="100"/>
      <c r="O1012" s="100"/>
      <c r="P1012" s="100"/>
      <c r="Q1012" s="100"/>
      <c r="R1012" s="100"/>
      <c r="S1012" s="100"/>
      <c r="T1012" s="100"/>
      <c r="U1012" s="100"/>
      <c r="V1012" s="100"/>
      <c r="W1012" s="100"/>
      <c r="X1012" s="100"/>
      <c r="Y1012" s="100"/>
      <c r="Z1012" s="100"/>
      <c r="AA1012" s="100"/>
      <c r="AB1012" s="100"/>
      <c r="AC1012" s="100"/>
      <c r="AD1012" s="100"/>
      <c r="AE1012" s="100"/>
      <c r="AF1012" s="100"/>
      <c r="AG1012" s="100"/>
      <c r="AH1012" s="100"/>
      <c r="AI1012" s="100"/>
      <c r="AJ1012" s="100"/>
      <c r="AK1012" s="100"/>
      <c r="AL1012" s="100"/>
      <c r="AM1012" s="100"/>
      <c r="AN1012" s="100"/>
      <c r="AO1012" s="100"/>
      <c r="AP1012" s="100"/>
      <c r="AQ1012" s="100"/>
      <c r="AR1012" s="100"/>
      <c r="AS1012" s="100"/>
    </row>
    <row r="1013">
      <c r="A1013" s="100"/>
      <c r="B1013" s="100"/>
      <c r="C1013" s="100"/>
      <c r="D1013" s="100"/>
      <c r="E1013" s="100"/>
      <c r="F1013" s="100"/>
      <c r="G1013" s="100"/>
      <c r="H1013" s="100"/>
      <c r="I1013" s="100"/>
      <c r="J1013" s="100"/>
      <c r="K1013" s="100"/>
      <c r="L1013" s="100"/>
      <c r="M1013" s="100"/>
      <c r="N1013" s="100"/>
      <c r="O1013" s="100"/>
      <c r="P1013" s="100"/>
      <c r="Q1013" s="100"/>
      <c r="R1013" s="100"/>
      <c r="S1013" s="100"/>
      <c r="T1013" s="100"/>
      <c r="U1013" s="100"/>
      <c r="V1013" s="100"/>
      <c r="W1013" s="100"/>
      <c r="X1013" s="100"/>
      <c r="Y1013" s="100"/>
      <c r="Z1013" s="100"/>
      <c r="AA1013" s="100"/>
      <c r="AB1013" s="100"/>
      <c r="AC1013" s="100"/>
      <c r="AD1013" s="100"/>
      <c r="AE1013" s="100"/>
      <c r="AF1013" s="100"/>
      <c r="AG1013" s="100"/>
      <c r="AH1013" s="100"/>
      <c r="AI1013" s="100"/>
      <c r="AJ1013" s="100"/>
      <c r="AK1013" s="100"/>
      <c r="AL1013" s="100"/>
      <c r="AM1013" s="100"/>
      <c r="AN1013" s="100"/>
      <c r="AO1013" s="100"/>
      <c r="AP1013" s="100"/>
      <c r="AQ1013" s="100"/>
      <c r="AR1013" s="100"/>
      <c r="AS1013" s="100"/>
    </row>
    <row r="1014">
      <c r="A1014" s="100"/>
      <c r="B1014" s="100"/>
      <c r="C1014" s="100"/>
      <c r="D1014" s="100"/>
      <c r="E1014" s="100"/>
      <c r="F1014" s="100"/>
      <c r="G1014" s="100"/>
      <c r="H1014" s="100"/>
      <c r="I1014" s="100"/>
      <c r="J1014" s="100"/>
      <c r="K1014" s="100"/>
      <c r="L1014" s="100"/>
      <c r="M1014" s="100"/>
      <c r="N1014" s="100"/>
      <c r="O1014" s="100"/>
      <c r="P1014" s="100"/>
      <c r="Q1014" s="100"/>
      <c r="R1014" s="100"/>
      <c r="S1014" s="100"/>
      <c r="T1014" s="100"/>
      <c r="U1014" s="100"/>
      <c r="V1014" s="100"/>
      <c r="W1014" s="100"/>
      <c r="X1014" s="100"/>
      <c r="Y1014" s="100"/>
      <c r="Z1014" s="100"/>
      <c r="AA1014" s="100"/>
      <c r="AB1014" s="100"/>
      <c r="AC1014" s="100"/>
      <c r="AD1014" s="100"/>
      <c r="AE1014" s="100"/>
      <c r="AF1014" s="100"/>
      <c r="AG1014" s="100"/>
      <c r="AH1014" s="100"/>
      <c r="AI1014" s="100"/>
      <c r="AJ1014" s="100"/>
      <c r="AK1014" s="100"/>
      <c r="AL1014" s="100"/>
      <c r="AM1014" s="100"/>
      <c r="AN1014" s="100"/>
      <c r="AO1014" s="100"/>
      <c r="AP1014" s="100"/>
      <c r="AQ1014" s="100"/>
      <c r="AR1014" s="100"/>
      <c r="AS1014" s="100"/>
    </row>
    <row r="1015">
      <c r="A1015" s="100"/>
      <c r="B1015" s="100"/>
      <c r="C1015" s="100"/>
      <c r="D1015" s="100"/>
      <c r="E1015" s="100"/>
      <c r="F1015" s="100"/>
      <c r="G1015" s="100"/>
      <c r="H1015" s="100"/>
      <c r="I1015" s="100"/>
      <c r="J1015" s="100"/>
      <c r="K1015" s="100"/>
      <c r="L1015" s="100"/>
      <c r="M1015" s="100"/>
      <c r="N1015" s="100"/>
      <c r="O1015" s="100"/>
      <c r="P1015" s="100"/>
      <c r="Q1015" s="100"/>
      <c r="R1015" s="100"/>
      <c r="S1015" s="100"/>
      <c r="T1015" s="100"/>
      <c r="U1015" s="100"/>
      <c r="V1015" s="100"/>
      <c r="W1015" s="100"/>
      <c r="X1015" s="100"/>
      <c r="Y1015" s="100"/>
      <c r="Z1015" s="100"/>
      <c r="AA1015" s="100"/>
      <c r="AB1015" s="100"/>
      <c r="AC1015" s="100"/>
      <c r="AD1015" s="100"/>
      <c r="AE1015" s="100"/>
      <c r="AF1015" s="100"/>
      <c r="AG1015" s="100"/>
      <c r="AH1015" s="100"/>
      <c r="AI1015" s="100"/>
      <c r="AJ1015" s="100"/>
      <c r="AK1015" s="100"/>
      <c r="AL1015" s="100"/>
      <c r="AM1015" s="100"/>
      <c r="AN1015" s="100"/>
      <c r="AO1015" s="100"/>
      <c r="AP1015" s="100"/>
      <c r="AQ1015" s="100"/>
      <c r="AR1015" s="100"/>
      <c r="AS1015" s="100"/>
    </row>
    <row r="1016">
      <c r="A1016" s="100"/>
      <c r="B1016" s="100"/>
      <c r="C1016" s="100"/>
      <c r="D1016" s="100"/>
      <c r="E1016" s="100"/>
      <c r="F1016" s="100"/>
      <c r="G1016" s="100"/>
      <c r="H1016" s="100"/>
      <c r="I1016" s="100"/>
      <c r="J1016" s="100"/>
      <c r="K1016" s="100"/>
      <c r="L1016" s="100"/>
      <c r="M1016" s="100"/>
      <c r="N1016" s="100"/>
      <c r="O1016" s="100"/>
      <c r="P1016" s="100"/>
      <c r="Q1016" s="100"/>
      <c r="R1016" s="100"/>
      <c r="S1016" s="100"/>
      <c r="T1016" s="100"/>
      <c r="U1016" s="100"/>
      <c r="V1016" s="100"/>
      <c r="W1016" s="100"/>
      <c r="X1016" s="100"/>
      <c r="Y1016" s="100"/>
      <c r="Z1016" s="100"/>
      <c r="AA1016" s="100"/>
      <c r="AB1016" s="100"/>
      <c r="AC1016" s="100"/>
      <c r="AD1016" s="100"/>
      <c r="AE1016" s="100"/>
      <c r="AF1016" s="100"/>
      <c r="AG1016" s="100"/>
      <c r="AH1016" s="100"/>
      <c r="AI1016" s="100"/>
      <c r="AJ1016" s="100"/>
      <c r="AK1016" s="100"/>
      <c r="AL1016" s="100"/>
      <c r="AM1016" s="100"/>
      <c r="AN1016" s="100"/>
      <c r="AO1016" s="100"/>
      <c r="AP1016" s="100"/>
      <c r="AQ1016" s="100"/>
      <c r="AR1016" s="100"/>
      <c r="AS1016" s="100"/>
    </row>
    <row r="1017">
      <c r="A1017" s="100"/>
      <c r="B1017" s="100"/>
      <c r="C1017" s="100"/>
      <c r="D1017" s="100"/>
      <c r="E1017" s="100"/>
      <c r="F1017" s="100"/>
      <c r="G1017" s="100"/>
      <c r="H1017" s="100"/>
      <c r="I1017" s="100"/>
      <c r="J1017" s="100"/>
      <c r="K1017" s="100"/>
      <c r="L1017" s="100"/>
      <c r="M1017" s="100"/>
      <c r="N1017" s="100"/>
      <c r="O1017" s="100"/>
      <c r="P1017" s="100"/>
      <c r="Q1017" s="100"/>
      <c r="R1017" s="100"/>
      <c r="S1017" s="100"/>
      <c r="T1017" s="100"/>
      <c r="U1017" s="100"/>
      <c r="V1017" s="100"/>
      <c r="W1017" s="100"/>
      <c r="X1017" s="100"/>
      <c r="Y1017" s="100"/>
      <c r="Z1017" s="100"/>
      <c r="AA1017" s="100"/>
      <c r="AB1017" s="100"/>
      <c r="AC1017" s="100"/>
      <c r="AD1017" s="100"/>
      <c r="AE1017" s="100"/>
      <c r="AF1017" s="100"/>
      <c r="AG1017" s="100"/>
      <c r="AH1017" s="100"/>
      <c r="AI1017" s="100"/>
      <c r="AJ1017" s="100"/>
      <c r="AK1017" s="100"/>
      <c r="AL1017" s="100"/>
      <c r="AM1017" s="100"/>
      <c r="AN1017" s="100"/>
      <c r="AO1017" s="100"/>
      <c r="AP1017" s="100"/>
      <c r="AQ1017" s="100"/>
      <c r="AR1017" s="100"/>
      <c r="AS1017" s="100"/>
    </row>
    <row r="1018">
      <c r="A1018" s="100"/>
      <c r="B1018" s="100"/>
      <c r="C1018" s="100"/>
      <c r="D1018" s="100"/>
      <c r="E1018" s="100"/>
      <c r="F1018" s="100"/>
      <c r="G1018" s="100"/>
      <c r="H1018" s="100"/>
      <c r="I1018" s="100"/>
      <c r="J1018" s="100"/>
      <c r="K1018" s="100"/>
      <c r="L1018" s="100"/>
      <c r="M1018" s="100"/>
      <c r="N1018" s="100"/>
      <c r="O1018" s="100"/>
      <c r="P1018" s="100"/>
      <c r="Q1018" s="100"/>
      <c r="R1018" s="100"/>
      <c r="S1018" s="100"/>
      <c r="T1018" s="100"/>
      <c r="U1018" s="100"/>
      <c r="V1018" s="100"/>
      <c r="W1018" s="100"/>
      <c r="X1018" s="100"/>
      <c r="Y1018" s="100"/>
      <c r="Z1018" s="100"/>
      <c r="AA1018" s="100"/>
      <c r="AB1018" s="100"/>
      <c r="AC1018" s="100"/>
      <c r="AD1018" s="100"/>
      <c r="AE1018" s="100"/>
      <c r="AF1018" s="100"/>
      <c r="AG1018" s="100"/>
      <c r="AH1018" s="100"/>
      <c r="AI1018" s="100"/>
      <c r="AJ1018" s="100"/>
      <c r="AK1018" s="100"/>
      <c r="AL1018" s="100"/>
      <c r="AM1018" s="100"/>
      <c r="AN1018" s="100"/>
      <c r="AO1018" s="100"/>
      <c r="AP1018" s="100"/>
      <c r="AQ1018" s="100"/>
      <c r="AR1018" s="100"/>
      <c r="AS1018" s="100"/>
    </row>
    <row r="1019">
      <c r="A1019" s="100"/>
      <c r="B1019" s="100"/>
      <c r="C1019" s="100"/>
      <c r="D1019" s="100"/>
      <c r="E1019" s="100"/>
      <c r="F1019" s="100"/>
      <c r="G1019" s="100"/>
      <c r="H1019" s="100"/>
      <c r="I1019" s="100"/>
      <c r="J1019" s="100"/>
      <c r="K1019" s="100"/>
      <c r="L1019" s="100"/>
      <c r="M1019" s="100"/>
      <c r="N1019" s="100"/>
      <c r="O1019" s="100"/>
      <c r="P1019" s="100"/>
      <c r="Q1019" s="100"/>
      <c r="R1019" s="100"/>
      <c r="S1019" s="100"/>
      <c r="T1019" s="100"/>
      <c r="U1019" s="100"/>
      <c r="V1019" s="100"/>
      <c r="W1019" s="100"/>
      <c r="X1019" s="100"/>
      <c r="Y1019" s="100"/>
      <c r="Z1019" s="100"/>
      <c r="AA1019" s="100"/>
      <c r="AB1019" s="100"/>
      <c r="AC1019" s="100"/>
      <c r="AD1019" s="100"/>
      <c r="AE1019" s="100"/>
      <c r="AF1019" s="100"/>
      <c r="AG1019" s="100"/>
      <c r="AH1019" s="100"/>
      <c r="AI1019" s="100"/>
      <c r="AJ1019" s="100"/>
      <c r="AK1019" s="100"/>
      <c r="AL1019" s="100"/>
      <c r="AM1019" s="100"/>
      <c r="AN1019" s="100"/>
      <c r="AO1019" s="100"/>
      <c r="AP1019" s="100"/>
      <c r="AQ1019" s="100"/>
      <c r="AR1019" s="100"/>
      <c r="AS1019" s="100"/>
    </row>
    <row r="1020">
      <c r="A1020" s="100"/>
      <c r="B1020" s="100"/>
      <c r="C1020" s="100"/>
      <c r="D1020" s="100"/>
      <c r="E1020" s="100"/>
      <c r="F1020" s="100"/>
      <c r="G1020" s="100"/>
      <c r="H1020" s="100"/>
      <c r="I1020" s="100"/>
      <c r="J1020" s="100"/>
      <c r="K1020" s="100"/>
      <c r="L1020" s="100"/>
      <c r="M1020" s="100"/>
      <c r="N1020" s="100"/>
      <c r="O1020" s="100"/>
      <c r="P1020" s="100"/>
      <c r="Q1020" s="100"/>
      <c r="R1020" s="100"/>
      <c r="S1020" s="100"/>
      <c r="T1020" s="100"/>
      <c r="U1020" s="100"/>
      <c r="V1020" s="100"/>
      <c r="W1020" s="100"/>
      <c r="X1020" s="100"/>
      <c r="Y1020" s="100"/>
      <c r="Z1020" s="100"/>
      <c r="AA1020" s="100"/>
      <c r="AB1020" s="100"/>
      <c r="AC1020" s="100"/>
      <c r="AD1020" s="100"/>
      <c r="AE1020" s="100"/>
      <c r="AF1020" s="100"/>
      <c r="AG1020" s="100"/>
      <c r="AH1020" s="100"/>
      <c r="AI1020" s="100"/>
      <c r="AJ1020" s="100"/>
      <c r="AK1020" s="100"/>
      <c r="AL1020" s="100"/>
      <c r="AM1020" s="100"/>
      <c r="AN1020" s="100"/>
      <c r="AO1020" s="100"/>
      <c r="AP1020" s="100"/>
      <c r="AQ1020" s="100"/>
      <c r="AR1020" s="100"/>
      <c r="AS1020" s="100"/>
    </row>
    <row r="1021">
      <c r="A1021" s="100"/>
      <c r="B1021" s="100"/>
      <c r="C1021" s="100"/>
      <c r="D1021" s="100"/>
      <c r="E1021" s="100"/>
      <c r="F1021" s="100"/>
      <c r="G1021" s="100"/>
      <c r="H1021" s="100"/>
      <c r="I1021" s="100"/>
      <c r="J1021" s="100"/>
      <c r="K1021" s="100"/>
      <c r="L1021" s="100"/>
      <c r="M1021" s="100"/>
      <c r="N1021" s="100"/>
      <c r="O1021" s="100"/>
      <c r="P1021" s="100"/>
      <c r="Q1021" s="100"/>
      <c r="R1021" s="100"/>
      <c r="S1021" s="100"/>
      <c r="T1021" s="100"/>
      <c r="U1021" s="100"/>
      <c r="V1021" s="100"/>
      <c r="W1021" s="100"/>
      <c r="X1021" s="100"/>
      <c r="Y1021" s="100"/>
      <c r="Z1021" s="100"/>
      <c r="AA1021" s="100"/>
      <c r="AB1021" s="100"/>
      <c r="AC1021" s="100"/>
      <c r="AD1021" s="100"/>
      <c r="AE1021" s="100"/>
      <c r="AF1021" s="100"/>
      <c r="AG1021" s="100"/>
      <c r="AH1021" s="100"/>
      <c r="AI1021" s="100"/>
      <c r="AJ1021" s="100"/>
      <c r="AK1021" s="100"/>
      <c r="AL1021" s="100"/>
      <c r="AM1021" s="100"/>
      <c r="AN1021" s="100"/>
      <c r="AO1021" s="100"/>
      <c r="AP1021" s="100"/>
      <c r="AQ1021" s="100"/>
      <c r="AR1021" s="100"/>
      <c r="AS1021" s="100"/>
    </row>
    <row r="1022">
      <c r="A1022" s="100"/>
      <c r="B1022" s="100"/>
      <c r="C1022" s="100"/>
      <c r="D1022" s="100"/>
      <c r="E1022" s="100"/>
      <c r="F1022" s="100"/>
      <c r="G1022" s="100"/>
      <c r="H1022" s="100"/>
      <c r="I1022" s="100"/>
      <c r="J1022" s="100"/>
      <c r="K1022" s="100"/>
      <c r="L1022" s="100"/>
      <c r="M1022" s="100"/>
      <c r="N1022" s="100"/>
      <c r="O1022" s="100"/>
      <c r="P1022" s="100"/>
      <c r="Q1022" s="100"/>
      <c r="R1022" s="100"/>
      <c r="S1022" s="100"/>
      <c r="T1022" s="100"/>
      <c r="U1022" s="100"/>
      <c r="V1022" s="100"/>
      <c r="W1022" s="100"/>
      <c r="X1022" s="100"/>
      <c r="Y1022" s="100"/>
      <c r="Z1022" s="100"/>
      <c r="AA1022" s="100"/>
      <c r="AB1022" s="100"/>
      <c r="AC1022" s="100"/>
      <c r="AD1022" s="100"/>
      <c r="AE1022" s="100"/>
      <c r="AF1022" s="100"/>
      <c r="AG1022" s="100"/>
      <c r="AH1022" s="100"/>
      <c r="AI1022" s="100"/>
      <c r="AJ1022" s="100"/>
      <c r="AK1022" s="100"/>
      <c r="AL1022" s="100"/>
      <c r="AM1022" s="100"/>
      <c r="AN1022" s="100"/>
      <c r="AO1022" s="100"/>
      <c r="AP1022" s="100"/>
      <c r="AQ1022" s="100"/>
      <c r="AR1022" s="100"/>
      <c r="AS1022" s="100"/>
    </row>
    <row r="1023">
      <c r="A1023" s="100"/>
      <c r="B1023" s="100"/>
      <c r="C1023" s="100"/>
      <c r="D1023" s="100"/>
      <c r="E1023" s="100"/>
      <c r="F1023" s="100"/>
      <c r="G1023" s="100"/>
      <c r="H1023" s="100"/>
      <c r="I1023" s="100"/>
      <c r="J1023" s="100"/>
      <c r="K1023" s="100"/>
      <c r="L1023" s="100"/>
      <c r="M1023" s="100"/>
      <c r="N1023" s="100"/>
      <c r="O1023" s="100"/>
      <c r="P1023" s="100"/>
      <c r="Q1023" s="100"/>
      <c r="R1023" s="100"/>
      <c r="S1023" s="100"/>
      <c r="T1023" s="100"/>
      <c r="U1023" s="100"/>
      <c r="V1023" s="100"/>
      <c r="W1023" s="100"/>
      <c r="X1023" s="100"/>
      <c r="Y1023" s="100"/>
      <c r="Z1023" s="100"/>
      <c r="AA1023" s="100"/>
      <c r="AB1023" s="100"/>
      <c r="AC1023" s="100"/>
      <c r="AD1023" s="100"/>
      <c r="AE1023" s="100"/>
      <c r="AF1023" s="100"/>
      <c r="AG1023" s="100"/>
      <c r="AH1023" s="100"/>
      <c r="AI1023" s="100"/>
      <c r="AJ1023" s="100"/>
      <c r="AK1023" s="100"/>
      <c r="AL1023" s="100"/>
      <c r="AM1023" s="100"/>
      <c r="AN1023" s="100"/>
      <c r="AO1023" s="100"/>
      <c r="AP1023" s="100"/>
      <c r="AQ1023" s="100"/>
      <c r="AR1023" s="100"/>
      <c r="AS1023" s="100"/>
    </row>
    <row r="1024">
      <c r="A1024" s="100"/>
      <c r="B1024" s="100"/>
      <c r="C1024" s="100"/>
      <c r="D1024" s="100"/>
      <c r="E1024" s="100"/>
      <c r="F1024" s="100"/>
      <c r="G1024" s="100"/>
      <c r="H1024" s="100"/>
      <c r="I1024" s="100"/>
      <c r="J1024" s="100"/>
      <c r="K1024" s="100"/>
      <c r="L1024" s="100"/>
      <c r="M1024" s="100"/>
      <c r="N1024" s="100"/>
      <c r="O1024" s="100"/>
      <c r="P1024" s="100"/>
      <c r="Q1024" s="100"/>
      <c r="R1024" s="100"/>
      <c r="S1024" s="100"/>
      <c r="T1024" s="100"/>
      <c r="U1024" s="100"/>
      <c r="V1024" s="100"/>
      <c r="W1024" s="100"/>
      <c r="X1024" s="100"/>
      <c r="Y1024" s="100"/>
      <c r="Z1024" s="100"/>
      <c r="AA1024" s="100"/>
      <c r="AB1024" s="100"/>
      <c r="AC1024" s="100"/>
      <c r="AD1024" s="100"/>
      <c r="AE1024" s="100"/>
      <c r="AF1024" s="100"/>
      <c r="AG1024" s="100"/>
      <c r="AH1024" s="100"/>
      <c r="AI1024" s="100"/>
      <c r="AJ1024" s="100"/>
      <c r="AK1024" s="100"/>
      <c r="AL1024" s="100"/>
      <c r="AM1024" s="100"/>
      <c r="AN1024" s="100"/>
      <c r="AO1024" s="100"/>
      <c r="AP1024" s="100"/>
      <c r="AQ1024" s="100"/>
      <c r="AR1024" s="100"/>
      <c r="AS1024" s="100"/>
    </row>
    <row r="1025">
      <c r="A1025" s="100"/>
      <c r="B1025" s="100"/>
      <c r="C1025" s="100"/>
      <c r="D1025" s="100"/>
      <c r="E1025" s="100"/>
      <c r="F1025" s="100"/>
      <c r="G1025" s="100"/>
      <c r="H1025" s="100"/>
      <c r="I1025" s="100"/>
      <c r="J1025" s="100"/>
      <c r="K1025" s="100"/>
      <c r="L1025" s="100"/>
      <c r="M1025" s="100"/>
      <c r="N1025" s="100"/>
      <c r="O1025" s="100"/>
      <c r="P1025" s="100"/>
      <c r="Q1025" s="100"/>
      <c r="R1025" s="100"/>
      <c r="S1025" s="100"/>
      <c r="T1025" s="100"/>
      <c r="U1025" s="100"/>
      <c r="V1025" s="100"/>
      <c r="W1025" s="100"/>
      <c r="X1025" s="100"/>
      <c r="Y1025" s="100"/>
      <c r="Z1025" s="100"/>
      <c r="AA1025" s="100"/>
      <c r="AB1025" s="100"/>
      <c r="AC1025" s="100"/>
      <c r="AD1025" s="100"/>
      <c r="AE1025" s="100"/>
      <c r="AF1025" s="100"/>
      <c r="AG1025" s="100"/>
      <c r="AH1025" s="100"/>
      <c r="AI1025" s="100"/>
      <c r="AJ1025" s="100"/>
      <c r="AK1025" s="100"/>
      <c r="AL1025" s="100"/>
      <c r="AM1025" s="100"/>
      <c r="AN1025" s="100"/>
      <c r="AO1025" s="100"/>
      <c r="AP1025" s="100"/>
      <c r="AQ1025" s="100"/>
      <c r="AR1025" s="100"/>
      <c r="AS1025" s="100"/>
    </row>
    <row r="1026">
      <c r="A1026" s="100"/>
      <c r="B1026" s="100"/>
      <c r="C1026" s="100"/>
      <c r="D1026" s="100"/>
      <c r="E1026" s="100"/>
      <c r="F1026" s="100"/>
      <c r="G1026" s="100"/>
      <c r="H1026" s="100"/>
      <c r="I1026" s="100"/>
      <c r="J1026" s="100"/>
      <c r="K1026" s="100"/>
      <c r="L1026" s="100"/>
      <c r="M1026" s="100"/>
      <c r="N1026" s="100"/>
      <c r="O1026" s="100"/>
      <c r="P1026" s="100"/>
      <c r="Q1026" s="100"/>
      <c r="R1026" s="100"/>
      <c r="S1026" s="100"/>
      <c r="T1026" s="100"/>
      <c r="U1026" s="100"/>
      <c r="V1026" s="100"/>
      <c r="W1026" s="100"/>
      <c r="X1026" s="100"/>
      <c r="Y1026" s="100"/>
      <c r="Z1026" s="100"/>
      <c r="AA1026" s="100"/>
      <c r="AB1026" s="100"/>
      <c r="AC1026" s="100"/>
      <c r="AD1026" s="100"/>
      <c r="AE1026" s="100"/>
      <c r="AF1026" s="100"/>
      <c r="AG1026" s="100"/>
      <c r="AH1026" s="100"/>
      <c r="AI1026" s="100"/>
      <c r="AJ1026" s="100"/>
      <c r="AK1026" s="100"/>
      <c r="AL1026" s="100"/>
      <c r="AM1026" s="100"/>
      <c r="AN1026" s="100"/>
      <c r="AO1026" s="100"/>
      <c r="AP1026" s="100"/>
      <c r="AQ1026" s="100"/>
      <c r="AR1026" s="100"/>
      <c r="AS1026" s="100"/>
    </row>
    <row r="1027">
      <c r="A1027" s="100"/>
      <c r="B1027" s="100"/>
      <c r="C1027" s="100"/>
      <c r="D1027" s="100"/>
      <c r="E1027" s="100"/>
      <c r="F1027" s="100"/>
      <c r="G1027" s="100"/>
      <c r="H1027" s="100"/>
      <c r="I1027" s="100"/>
      <c r="J1027" s="100"/>
      <c r="K1027" s="100"/>
      <c r="L1027" s="100"/>
      <c r="M1027" s="100"/>
      <c r="N1027" s="100"/>
      <c r="O1027" s="100"/>
      <c r="P1027" s="100"/>
      <c r="Q1027" s="100"/>
      <c r="R1027" s="100"/>
      <c r="S1027" s="100"/>
      <c r="T1027" s="100"/>
      <c r="U1027" s="100"/>
      <c r="V1027" s="100"/>
      <c r="W1027" s="100"/>
      <c r="X1027" s="100"/>
      <c r="Y1027" s="100"/>
      <c r="Z1027" s="100"/>
      <c r="AA1027" s="100"/>
      <c r="AB1027" s="100"/>
      <c r="AC1027" s="100"/>
      <c r="AD1027" s="100"/>
      <c r="AE1027" s="100"/>
      <c r="AF1027" s="100"/>
      <c r="AG1027" s="100"/>
      <c r="AH1027" s="100"/>
      <c r="AI1027" s="100"/>
      <c r="AJ1027" s="100"/>
      <c r="AK1027" s="100"/>
      <c r="AL1027" s="100"/>
      <c r="AM1027" s="100"/>
      <c r="AN1027" s="100"/>
      <c r="AO1027" s="100"/>
      <c r="AP1027" s="100"/>
      <c r="AQ1027" s="100"/>
      <c r="AR1027" s="100"/>
      <c r="AS1027" s="100"/>
    </row>
    <row r="1028">
      <c r="A1028" s="100"/>
      <c r="B1028" s="100"/>
      <c r="C1028" s="100"/>
      <c r="D1028" s="100"/>
      <c r="E1028" s="100"/>
      <c r="F1028" s="100"/>
      <c r="G1028" s="100"/>
      <c r="H1028" s="100"/>
      <c r="I1028" s="100"/>
      <c r="J1028" s="100"/>
      <c r="K1028" s="100"/>
      <c r="L1028" s="100"/>
      <c r="M1028" s="100"/>
      <c r="N1028" s="100"/>
      <c r="O1028" s="100"/>
      <c r="P1028" s="100"/>
      <c r="Q1028" s="100"/>
      <c r="R1028" s="100"/>
      <c r="S1028" s="100"/>
      <c r="T1028" s="100"/>
      <c r="U1028" s="100"/>
      <c r="V1028" s="100"/>
      <c r="W1028" s="100"/>
      <c r="X1028" s="100"/>
      <c r="Y1028" s="100"/>
      <c r="Z1028" s="100"/>
      <c r="AA1028" s="100"/>
      <c r="AB1028" s="100"/>
      <c r="AC1028" s="100"/>
      <c r="AD1028" s="100"/>
      <c r="AE1028" s="100"/>
      <c r="AF1028" s="100"/>
      <c r="AG1028" s="100"/>
      <c r="AH1028" s="100"/>
      <c r="AI1028" s="100"/>
      <c r="AJ1028" s="100"/>
      <c r="AK1028" s="100"/>
      <c r="AL1028" s="100"/>
      <c r="AM1028" s="100"/>
      <c r="AN1028" s="100"/>
      <c r="AO1028" s="100"/>
      <c r="AP1028" s="100"/>
      <c r="AQ1028" s="100"/>
      <c r="AR1028" s="100"/>
      <c r="AS1028" s="100"/>
    </row>
    <row r="1029">
      <c r="A1029" s="100"/>
      <c r="B1029" s="100"/>
      <c r="C1029" s="100"/>
      <c r="D1029" s="100"/>
      <c r="E1029" s="100"/>
      <c r="F1029" s="100"/>
      <c r="G1029" s="100"/>
      <c r="H1029" s="100"/>
      <c r="I1029" s="100"/>
      <c r="J1029" s="100"/>
      <c r="K1029" s="100"/>
      <c r="L1029" s="100"/>
      <c r="M1029" s="100"/>
      <c r="N1029" s="100"/>
      <c r="O1029" s="100"/>
      <c r="P1029" s="100"/>
      <c r="Q1029" s="100"/>
      <c r="R1029" s="100"/>
      <c r="S1029" s="100"/>
      <c r="T1029" s="100"/>
      <c r="U1029" s="100"/>
      <c r="V1029" s="100"/>
      <c r="W1029" s="100"/>
      <c r="X1029" s="100"/>
      <c r="Y1029" s="100"/>
      <c r="Z1029" s="100"/>
      <c r="AA1029" s="100"/>
      <c r="AB1029" s="100"/>
      <c r="AC1029" s="100"/>
      <c r="AD1029" s="100"/>
      <c r="AE1029" s="100"/>
      <c r="AF1029" s="100"/>
      <c r="AG1029" s="100"/>
      <c r="AH1029" s="100"/>
      <c r="AI1029" s="100"/>
      <c r="AJ1029" s="100"/>
      <c r="AK1029" s="100"/>
      <c r="AL1029" s="100"/>
      <c r="AM1029" s="100"/>
      <c r="AN1029" s="100"/>
      <c r="AO1029" s="100"/>
      <c r="AP1029" s="100"/>
      <c r="AQ1029" s="100"/>
      <c r="AR1029" s="100"/>
      <c r="AS1029" s="100"/>
    </row>
    <row r="1030">
      <c r="A1030" s="100"/>
      <c r="B1030" s="100"/>
      <c r="C1030" s="100"/>
      <c r="D1030" s="100"/>
      <c r="E1030" s="100"/>
      <c r="F1030" s="100"/>
      <c r="G1030" s="100"/>
      <c r="H1030" s="100"/>
      <c r="I1030" s="100"/>
      <c r="J1030" s="100"/>
      <c r="K1030" s="100"/>
      <c r="L1030" s="100"/>
      <c r="M1030" s="100"/>
      <c r="N1030" s="100"/>
      <c r="O1030" s="100"/>
      <c r="P1030" s="100"/>
      <c r="Q1030" s="100"/>
      <c r="R1030" s="100"/>
      <c r="S1030" s="100"/>
      <c r="T1030" s="100"/>
      <c r="U1030" s="100"/>
      <c r="V1030" s="100"/>
      <c r="W1030" s="100"/>
      <c r="X1030" s="100"/>
      <c r="Y1030" s="100"/>
      <c r="Z1030" s="100"/>
      <c r="AA1030" s="100"/>
      <c r="AB1030" s="100"/>
      <c r="AC1030" s="100"/>
      <c r="AD1030" s="100"/>
      <c r="AE1030" s="100"/>
      <c r="AF1030" s="100"/>
      <c r="AG1030" s="100"/>
      <c r="AH1030" s="100"/>
      <c r="AI1030" s="100"/>
      <c r="AJ1030" s="100"/>
      <c r="AK1030" s="100"/>
      <c r="AL1030" s="100"/>
      <c r="AM1030" s="100"/>
      <c r="AN1030" s="100"/>
      <c r="AO1030" s="100"/>
      <c r="AP1030" s="100"/>
      <c r="AQ1030" s="100"/>
      <c r="AR1030" s="100"/>
      <c r="AS1030" s="100"/>
    </row>
    <row r="1031">
      <c r="A1031" s="100"/>
      <c r="B1031" s="100"/>
      <c r="C1031" s="100"/>
      <c r="D1031" s="100"/>
      <c r="E1031" s="100"/>
      <c r="F1031" s="100"/>
      <c r="G1031" s="100"/>
      <c r="H1031" s="100"/>
      <c r="I1031" s="100"/>
      <c r="J1031" s="100"/>
      <c r="K1031" s="100"/>
      <c r="L1031" s="100"/>
      <c r="M1031" s="100"/>
      <c r="N1031" s="100"/>
      <c r="O1031" s="100"/>
      <c r="P1031" s="100"/>
      <c r="Q1031" s="100"/>
      <c r="R1031" s="100"/>
      <c r="S1031" s="100"/>
      <c r="T1031" s="100"/>
      <c r="U1031" s="100"/>
      <c r="V1031" s="100"/>
      <c r="W1031" s="100"/>
      <c r="X1031" s="100"/>
      <c r="Y1031" s="100"/>
      <c r="Z1031" s="100"/>
      <c r="AA1031" s="100"/>
      <c r="AB1031" s="100"/>
      <c r="AC1031" s="100"/>
      <c r="AD1031" s="100"/>
      <c r="AE1031" s="100"/>
      <c r="AF1031" s="100"/>
      <c r="AG1031" s="100"/>
      <c r="AH1031" s="100"/>
      <c r="AI1031" s="100"/>
      <c r="AJ1031" s="100"/>
      <c r="AK1031" s="100"/>
      <c r="AL1031" s="100"/>
      <c r="AM1031" s="100"/>
      <c r="AN1031" s="100"/>
      <c r="AO1031" s="100"/>
      <c r="AP1031" s="100"/>
      <c r="AQ1031" s="100"/>
      <c r="AR1031" s="100"/>
      <c r="AS1031" s="100"/>
    </row>
    <row r="1032">
      <c r="A1032" s="100"/>
      <c r="B1032" s="100"/>
      <c r="C1032" s="100"/>
      <c r="D1032" s="100"/>
      <c r="E1032" s="100"/>
      <c r="F1032" s="100"/>
      <c r="G1032" s="100"/>
      <c r="H1032" s="100"/>
      <c r="I1032" s="100"/>
      <c r="J1032" s="100"/>
      <c r="K1032" s="100"/>
      <c r="L1032" s="100"/>
      <c r="M1032" s="100"/>
      <c r="N1032" s="100"/>
      <c r="O1032" s="100"/>
      <c r="P1032" s="100"/>
      <c r="Q1032" s="100"/>
      <c r="R1032" s="100"/>
      <c r="S1032" s="100"/>
      <c r="T1032" s="100"/>
      <c r="U1032" s="100"/>
      <c r="V1032" s="100"/>
      <c r="W1032" s="100"/>
      <c r="X1032" s="100"/>
      <c r="Y1032" s="100"/>
      <c r="Z1032" s="100"/>
      <c r="AA1032" s="100"/>
      <c r="AB1032" s="100"/>
      <c r="AC1032" s="100"/>
      <c r="AD1032" s="100"/>
      <c r="AE1032" s="100"/>
      <c r="AF1032" s="100"/>
      <c r="AG1032" s="100"/>
      <c r="AH1032" s="100"/>
      <c r="AI1032" s="100"/>
      <c r="AJ1032" s="100"/>
      <c r="AK1032" s="100"/>
      <c r="AL1032" s="100"/>
      <c r="AM1032" s="100"/>
      <c r="AN1032" s="100"/>
      <c r="AO1032" s="100"/>
      <c r="AP1032" s="100"/>
      <c r="AQ1032" s="100"/>
      <c r="AR1032" s="100"/>
      <c r="AS1032" s="100"/>
    </row>
    <row r="1033">
      <c r="A1033" s="100"/>
      <c r="B1033" s="100"/>
      <c r="C1033" s="100"/>
      <c r="D1033" s="100"/>
      <c r="E1033" s="100"/>
      <c r="F1033" s="100"/>
      <c r="G1033" s="100"/>
      <c r="H1033" s="100"/>
      <c r="I1033" s="100"/>
      <c r="J1033" s="100"/>
      <c r="K1033" s="100"/>
      <c r="L1033" s="100"/>
      <c r="M1033" s="100"/>
      <c r="N1033" s="100"/>
      <c r="O1033" s="100"/>
      <c r="P1033" s="100"/>
      <c r="Q1033" s="100"/>
      <c r="R1033" s="100"/>
      <c r="S1033" s="100"/>
      <c r="T1033" s="100"/>
      <c r="U1033" s="100"/>
      <c r="V1033" s="100"/>
      <c r="W1033" s="100"/>
      <c r="X1033" s="100"/>
      <c r="Y1033" s="100"/>
      <c r="Z1033" s="100"/>
      <c r="AA1033" s="100"/>
      <c r="AB1033" s="100"/>
      <c r="AC1033" s="100"/>
      <c r="AD1033" s="100"/>
      <c r="AE1033" s="100"/>
      <c r="AF1033" s="100"/>
      <c r="AG1033" s="100"/>
      <c r="AH1033" s="100"/>
      <c r="AI1033" s="100"/>
      <c r="AJ1033" s="100"/>
      <c r="AK1033" s="100"/>
      <c r="AL1033" s="100"/>
      <c r="AM1033" s="100"/>
      <c r="AN1033" s="100"/>
      <c r="AO1033" s="100"/>
      <c r="AP1033" s="100"/>
      <c r="AQ1033" s="100"/>
      <c r="AR1033" s="100"/>
      <c r="AS1033" s="100"/>
    </row>
    <row r="1034">
      <c r="A1034" s="100"/>
      <c r="B1034" s="100"/>
      <c r="C1034" s="100"/>
      <c r="D1034" s="100"/>
      <c r="E1034" s="100"/>
      <c r="F1034" s="100"/>
      <c r="G1034" s="100"/>
      <c r="H1034" s="100"/>
      <c r="I1034" s="100"/>
      <c r="J1034" s="100"/>
      <c r="K1034" s="100"/>
      <c r="L1034" s="100"/>
      <c r="M1034" s="100"/>
      <c r="N1034" s="100"/>
      <c r="O1034" s="100"/>
      <c r="P1034" s="100"/>
      <c r="Q1034" s="100"/>
      <c r="R1034" s="100"/>
      <c r="S1034" s="100"/>
      <c r="T1034" s="100"/>
      <c r="U1034" s="100"/>
      <c r="V1034" s="100"/>
      <c r="W1034" s="100"/>
      <c r="X1034" s="100"/>
      <c r="Y1034" s="100"/>
      <c r="Z1034" s="100"/>
      <c r="AA1034" s="100"/>
      <c r="AB1034" s="100"/>
      <c r="AC1034" s="100"/>
      <c r="AD1034" s="100"/>
      <c r="AE1034" s="100"/>
      <c r="AF1034" s="100"/>
      <c r="AG1034" s="100"/>
      <c r="AH1034" s="100"/>
      <c r="AI1034" s="100"/>
      <c r="AJ1034" s="100"/>
      <c r="AK1034" s="100"/>
      <c r="AL1034" s="100"/>
      <c r="AM1034" s="100"/>
      <c r="AN1034" s="100"/>
      <c r="AO1034" s="100"/>
      <c r="AP1034" s="100"/>
      <c r="AQ1034" s="100"/>
      <c r="AR1034" s="100"/>
      <c r="AS1034" s="100"/>
    </row>
    <row r="1035">
      <c r="A1035" s="100"/>
      <c r="B1035" s="100"/>
      <c r="C1035" s="100"/>
      <c r="D1035" s="100"/>
      <c r="E1035" s="100"/>
      <c r="F1035" s="100"/>
      <c r="G1035" s="100"/>
      <c r="H1035" s="100"/>
      <c r="I1035" s="100"/>
      <c r="J1035" s="100"/>
      <c r="K1035" s="100"/>
      <c r="L1035" s="100"/>
      <c r="M1035" s="100"/>
      <c r="N1035" s="100"/>
      <c r="O1035" s="100"/>
      <c r="P1035" s="100"/>
      <c r="Q1035" s="100"/>
      <c r="R1035" s="100"/>
      <c r="S1035" s="100"/>
      <c r="T1035" s="100"/>
      <c r="U1035" s="100"/>
      <c r="V1035" s="100"/>
      <c r="W1035" s="100"/>
      <c r="X1035" s="100"/>
      <c r="Y1035" s="100"/>
      <c r="Z1035" s="100"/>
      <c r="AA1035" s="100"/>
      <c r="AB1035" s="100"/>
      <c r="AC1035" s="100"/>
      <c r="AD1035" s="100"/>
      <c r="AE1035" s="100"/>
      <c r="AF1035" s="100"/>
      <c r="AG1035" s="100"/>
      <c r="AH1035" s="100"/>
      <c r="AI1035" s="100"/>
      <c r="AJ1035" s="100"/>
      <c r="AK1035" s="100"/>
      <c r="AL1035" s="100"/>
      <c r="AM1035" s="100"/>
      <c r="AN1035" s="100"/>
      <c r="AO1035" s="100"/>
      <c r="AP1035" s="100"/>
      <c r="AQ1035" s="100"/>
      <c r="AR1035" s="100"/>
      <c r="AS1035" s="100"/>
    </row>
    <row r="1036">
      <c r="A1036" s="100"/>
      <c r="B1036" s="100"/>
      <c r="C1036" s="100"/>
      <c r="D1036" s="100"/>
      <c r="E1036" s="100"/>
      <c r="F1036" s="100"/>
      <c r="G1036" s="100"/>
      <c r="H1036" s="100"/>
      <c r="I1036" s="100"/>
      <c r="J1036" s="100"/>
      <c r="K1036" s="100"/>
      <c r="L1036" s="100"/>
      <c r="M1036" s="100"/>
      <c r="N1036" s="100"/>
      <c r="O1036" s="100"/>
      <c r="P1036" s="100"/>
      <c r="Q1036" s="100"/>
      <c r="R1036" s="100"/>
      <c r="S1036" s="100"/>
      <c r="T1036" s="100"/>
      <c r="U1036" s="100"/>
      <c r="V1036" s="100"/>
      <c r="W1036" s="100"/>
      <c r="X1036" s="100"/>
      <c r="Y1036" s="100"/>
      <c r="Z1036" s="100"/>
      <c r="AA1036" s="100"/>
      <c r="AB1036" s="100"/>
      <c r="AC1036" s="100"/>
      <c r="AD1036" s="100"/>
      <c r="AE1036" s="100"/>
      <c r="AF1036" s="100"/>
      <c r="AG1036" s="100"/>
      <c r="AH1036" s="100"/>
      <c r="AI1036" s="100"/>
      <c r="AJ1036" s="100"/>
      <c r="AK1036" s="100"/>
      <c r="AL1036" s="100"/>
      <c r="AM1036" s="100"/>
      <c r="AN1036" s="100"/>
      <c r="AO1036" s="100"/>
      <c r="AP1036" s="100"/>
      <c r="AQ1036" s="100"/>
      <c r="AR1036" s="100"/>
      <c r="AS1036" s="100"/>
    </row>
    <row r="1037">
      <c r="A1037" s="100"/>
      <c r="B1037" s="100"/>
      <c r="C1037" s="100"/>
      <c r="D1037" s="100"/>
      <c r="E1037" s="100"/>
      <c r="F1037" s="100"/>
      <c r="G1037" s="100"/>
      <c r="H1037" s="100"/>
      <c r="I1037" s="100"/>
      <c r="J1037" s="100"/>
      <c r="K1037" s="100"/>
      <c r="L1037" s="100"/>
      <c r="M1037" s="100"/>
      <c r="N1037" s="100"/>
      <c r="O1037" s="100"/>
      <c r="P1037" s="100"/>
      <c r="Q1037" s="100"/>
      <c r="R1037" s="100"/>
      <c r="S1037" s="100"/>
      <c r="T1037" s="100"/>
      <c r="U1037" s="100"/>
      <c r="V1037" s="100"/>
      <c r="W1037" s="100"/>
      <c r="X1037" s="100"/>
      <c r="Y1037" s="100"/>
      <c r="Z1037" s="100"/>
      <c r="AA1037" s="100"/>
      <c r="AB1037" s="100"/>
      <c r="AC1037" s="100"/>
      <c r="AD1037" s="100"/>
      <c r="AE1037" s="100"/>
      <c r="AF1037" s="100"/>
      <c r="AG1037" s="100"/>
      <c r="AH1037" s="100"/>
      <c r="AI1037" s="100"/>
      <c r="AJ1037" s="100"/>
      <c r="AK1037" s="100"/>
      <c r="AL1037" s="100"/>
      <c r="AM1037" s="100"/>
      <c r="AN1037" s="100"/>
      <c r="AO1037" s="100"/>
      <c r="AP1037" s="100"/>
      <c r="AQ1037" s="100"/>
      <c r="AR1037" s="100"/>
      <c r="AS1037" s="100"/>
    </row>
    <row r="1038">
      <c r="A1038" s="100"/>
      <c r="B1038" s="100"/>
      <c r="C1038" s="100"/>
      <c r="D1038" s="100"/>
      <c r="E1038" s="100"/>
      <c r="F1038" s="100"/>
      <c r="G1038" s="100"/>
      <c r="H1038" s="100"/>
      <c r="I1038" s="100"/>
      <c r="J1038" s="100"/>
      <c r="K1038" s="100"/>
      <c r="L1038" s="100"/>
      <c r="M1038" s="100"/>
      <c r="N1038" s="100"/>
      <c r="O1038" s="100"/>
      <c r="P1038" s="100"/>
      <c r="Q1038" s="100"/>
      <c r="R1038" s="100"/>
      <c r="S1038" s="100"/>
      <c r="T1038" s="100"/>
      <c r="U1038" s="100"/>
      <c r="V1038" s="100"/>
      <c r="W1038" s="100"/>
      <c r="X1038" s="100"/>
      <c r="Y1038" s="100"/>
      <c r="Z1038" s="100"/>
      <c r="AA1038" s="100"/>
      <c r="AB1038" s="100"/>
      <c r="AC1038" s="100"/>
      <c r="AD1038" s="100"/>
      <c r="AE1038" s="100"/>
      <c r="AF1038" s="100"/>
      <c r="AG1038" s="100"/>
      <c r="AH1038" s="100"/>
      <c r="AI1038" s="100"/>
      <c r="AJ1038" s="100"/>
      <c r="AK1038" s="100"/>
      <c r="AL1038" s="100"/>
      <c r="AM1038" s="100"/>
      <c r="AN1038" s="100"/>
      <c r="AO1038" s="100"/>
      <c r="AP1038" s="100"/>
      <c r="AQ1038" s="100"/>
      <c r="AR1038" s="100"/>
      <c r="AS1038" s="100"/>
    </row>
    <row r="1039">
      <c r="A1039" s="100"/>
      <c r="B1039" s="100"/>
      <c r="C1039" s="100"/>
      <c r="D1039" s="100"/>
      <c r="E1039" s="100"/>
      <c r="F1039" s="100"/>
      <c r="G1039" s="100"/>
      <c r="H1039" s="100"/>
      <c r="I1039" s="100"/>
      <c r="J1039" s="100"/>
      <c r="K1039" s="100"/>
      <c r="L1039" s="100"/>
      <c r="M1039" s="100"/>
      <c r="N1039" s="100"/>
      <c r="O1039" s="100"/>
      <c r="P1039" s="100"/>
      <c r="Q1039" s="100"/>
      <c r="R1039" s="100"/>
      <c r="S1039" s="100"/>
      <c r="T1039" s="100"/>
      <c r="U1039" s="100"/>
      <c r="V1039" s="100"/>
      <c r="W1039" s="100"/>
      <c r="X1039" s="100"/>
      <c r="Y1039" s="100"/>
      <c r="Z1039" s="100"/>
      <c r="AA1039" s="100"/>
      <c r="AB1039" s="100"/>
      <c r="AC1039" s="100"/>
      <c r="AD1039" s="100"/>
      <c r="AE1039" s="100"/>
      <c r="AF1039" s="100"/>
      <c r="AG1039" s="100"/>
      <c r="AH1039" s="100"/>
      <c r="AI1039" s="100"/>
      <c r="AJ1039" s="100"/>
      <c r="AK1039" s="100"/>
      <c r="AL1039" s="100"/>
      <c r="AM1039" s="100"/>
      <c r="AN1039" s="100"/>
      <c r="AO1039" s="100"/>
      <c r="AP1039" s="100"/>
      <c r="AQ1039" s="100"/>
      <c r="AR1039" s="100"/>
      <c r="AS1039" s="100"/>
    </row>
    <row r="1040">
      <c r="A1040" s="100"/>
      <c r="B1040" s="100"/>
      <c r="C1040" s="100"/>
      <c r="D1040" s="100"/>
      <c r="E1040" s="100"/>
      <c r="F1040" s="100"/>
      <c r="G1040" s="100"/>
      <c r="H1040" s="100"/>
      <c r="I1040" s="100"/>
      <c r="J1040" s="100"/>
      <c r="K1040" s="100"/>
      <c r="L1040" s="100"/>
      <c r="M1040" s="100"/>
      <c r="N1040" s="100"/>
      <c r="O1040" s="100"/>
      <c r="P1040" s="100"/>
      <c r="Q1040" s="100"/>
      <c r="R1040" s="100"/>
      <c r="S1040" s="100"/>
      <c r="T1040" s="100"/>
      <c r="U1040" s="100"/>
      <c r="V1040" s="100"/>
      <c r="W1040" s="100"/>
      <c r="X1040" s="100"/>
      <c r="Y1040" s="100"/>
      <c r="Z1040" s="100"/>
      <c r="AA1040" s="100"/>
      <c r="AB1040" s="100"/>
      <c r="AC1040" s="100"/>
      <c r="AD1040" s="100"/>
      <c r="AE1040" s="100"/>
      <c r="AF1040" s="100"/>
      <c r="AG1040" s="100"/>
      <c r="AH1040" s="100"/>
      <c r="AI1040" s="100"/>
      <c r="AJ1040" s="100"/>
      <c r="AK1040" s="100"/>
      <c r="AL1040" s="100"/>
      <c r="AM1040" s="100"/>
      <c r="AN1040" s="100"/>
      <c r="AO1040" s="100"/>
      <c r="AP1040" s="100"/>
      <c r="AQ1040" s="100"/>
      <c r="AR1040" s="100"/>
      <c r="AS1040" s="100"/>
    </row>
    <row r="1041">
      <c r="A1041" s="100"/>
      <c r="B1041" s="100"/>
      <c r="C1041" s="100"/>
      <c r="D1041" s="100"/>
      <c r="E1041" s="100"/>
      <c r="F1041" s="100"/>
      <c r="G1041" s="100"/>
      <c r="H1041" s="100"/>
      <c r="I1041" s="100"/>
      <c r="J1041" s="100"/>
      <c r="K1041" s="100"/>
      <c r="L1041" s="100"/>
      <c r="M1041" s="100"/>
      <c r="N1041" s="100"/>
      <c r="O1041" s="100"/>
      <c r="P1041" s="100"/>
      <c r="Q1041" s="100"/>
      <c r="R1041" s="100"/>
      <c r="S1041" s="100"/>
      <c r="T1041" s="100"/>
      <c r="U1041" s="100"/>
      <c r="V1041" s="100"/>
      <c r="W1041" s="100"/>
      <c r="X1041" s="100"/>
      <c r="Y1041" s="100"/>
      <c r="Z1041" s="100"/>
      <c r="AA1041" s="100"/>
      <c r="AB1041" s="100"/>
      <c r="AC1041" s="100"/>
      <c r="AD1041" s="100"/>
      <c r="AE1041" s="100"/>
      <c r="AF1041" s="100"/>
      <c r="AG1041" s="100"/>
      <c r="AH1041" s="100"/>
      <c r="AI1041" s="100"/>
      <c r="AJ1041" s="100"/>
      <c r="AK1041" s="100"/>
      <c r="AL1041" s="100"/>
      <c r="AM1041" s="100"/>
      <c r="AN1041" s="100"/>
      <c r="AO1041" s="100"/>
      <c r="AP1041" s="100"/>
      <c r="AQ1041" s="100"/>
      <c r="AR1041" s="100"/>
      <c r="AS1041" s="100"/>
    </row>
    <row r="1042">
      <c r="A1042" s="100"/>
      <c r="B1042" s="100"/>
      <c r="C1042" s="100"/>
      <c r="D1042" s="100"/>
      <c r="E1042" s="100"/>
      <c r="F1042" s="100"/>
      <c r="G1042" s="100"/>
      <c r="H1042" s="100"/>
      <c r="I1042" s="100"/>
      <c r="J1042" s="100"/>
      <c r="K1042" s="100"/>
      <c r="L1042" s="100"/>
      <c r="M1042" s="100"/>
      <c r="N1042" s="100"/>
      <c r="O1042" s="100"/>
      <c r="P1042" s="100"/>
      <c r="Q1042" s="100"/>
      <c r="R1042" s="100"/>
      <c r="S1042" s="100"/>
      <c r="T1042" s="100"/>
      <c r="U1042" s="100"/>
      <c r="V1042" s="100"/>
      <c r="W1042" s="100"/>
      <c r="X1042" s="100"/>
      <c r="Y1042" s="100"/>
      <c r="Z1042" s="100"/>
      <c r="AA1042" s="100"/>
      <c r="AB1042" s="100"/>
      <c r="AC1042" s="100"/>
      <c r="AD1042" s="100"/>
      <c r="AE1042" s="100"/>
      <c r="AF1042" s="100"/>
      <c r="AG1042" s="100"/>
      <c r="AH1042" s="100"/>
      <c r="AI1042" s="100"/>
      <c r="AJ1042" s="100"/>
      <c r="AK1042" s="100"/>
      <c r="AL1042" s="100"/>
      <c r="AM1042" s="100"/>
      <c r="AN1042" s="100"/>
      <c r="AO1042" s="100"/>
      <c r="AP1042" s="100"/>
      <c r="AQ1042" s="100"/>
      <c r="AR1042" s="100"/>
      <c r="AS1042" s="100"/>
    </row>
    <row r="1043">
      <c r="A1043" s="100"/>
      <c r="B1043" s="100"/>
      <c r="C1043" s="100"/>
      <c r="D1043" s="100"/>
      <c r="E1043" s="100"/>
      <c r="F1043" s="100"/>
      <c r="G1043" s="100"/>
      <c r="H1043" s="100"/>
      <c r="I1043" s="100"/>
      <c r="J1043" s="100"/>
      <c r="K1043" s="100"/>
      <c r="L1043" s="100"/>
      <c r="M1043" s="100"/>
      <c r="N1043" s="100"/>
      <c r="O1043" s="100"/>
      <c r="P1043" s="100"/>
      <c r="Q1043" s="100"/>
      <c r="R1043" s="100"/>
      <c r="S1043" s="100"/>
      <c r="T1043" s="100"/>
      <c r="U1043" s="100"/>
      <c r="V1043" s="100"/>
      <c r="W1043" s="100"/>
      <c r="X1043" s="100"/>
      <c r="Y1043" s="100"/>
      <c r="Z1043" s="100"/>
      <c r="AA1043" s="100"/>
      <c r="AB1043" s="100"/>
      <c r="AC1043" s="100"/>
      <c r="AD1043" s="100"/>
      <c r="AE1043" s="100"/>
      <c r="AF1043" s="100"/>
      <c r="AG1043" s="100"/>
      <c r="AH1043" s="100"/>
      <c r="AI1043" s="100"/>
      <c r="AJ1043" s="100"/>
      <c r="AK1043" s="100"/>
      <c r="AL1043" s="100"/>
      <c r="AM1043" s="100"/>
      <c r="AN1043" s="100"/>
      <c r="AO1043" s="100"/>
      <c r="AP1043" s="100"/>
      <c r="AQ1043" s="100"/>
      <c r="AR1043" s="100"/>
      <c r="AS1043" s="100"/>
    </row>
    <row r="1044">
      <c r="A1044" s="100"/>
      <c r="B1044" s="100"/>
      <c r="C1044" s="100"/>
      <c r="D1044" s="100"/>
      <c r="E1044" s="100"/>
      <c r="F1044" s="100"/>
      <c r="G1044" s="100"/>
      <c r="H1044" s="100"/>
      <c r="I1044" s="100"/>
      <c r="J1044" s="100"/>
      <c r="K1044" s="100"/>
      <c r="L1044" s="100"/>
      <c r="M1044" s="100"/>
      <c r="N1044" s="100"/>
      <c r="O1044" s="100"/>
      <c r="P1044" s="100"/>
      <c r="Q1044" s="100"/>
      <c r="R1044" s="100"/>
      <c r="S1044" s="100"/>
      <c r="T1044" s="100"/>
      <c r="U1044" s="100"/>
      <c r="V1044" s="100"/>
      <c r="W1044" s="100"/>
      <c r="X1044" s="100"/>
      <c r="Y1044" s="100"/>
      <c r="Z1044" s="100"/>
      <c r="AA1044" s="100"/>
      <c r="AB1044" s="100"/>
      <c r="AC1044" s="100"/>
      <c r="AD1044" s="100"/>
      <c r="AE1044" s="100"/>
      <c r="AF1044" s="100"/>
      <c r="AG1044" s="100"/>
      <c r="AH1044" s="100"/>
      <c r="AI1044" s="100"/>
      <c r="AJ1044" s="100"/>
      <c r="AK1044" s="100"/>
      <c r="AL1044" s="100"/>
      <c r="AM1044" s="100"/>
      <c r="AN1044" s="100"/>
      <c r="AO1044" s="100"/>
      <c r="AP1044" s="100"/>
      <c r="AQ1044" s="100"/>
      <c r="AR1044" s="100"/>
      <c r="AS1044" s="100"/>
    </row>
    <row r="1045">
      <c r="A1045" s="100"/>
      <c r="B1045" s="100"/>
      <c r="C1045" s="100"/>
      <c r="D1045" s="100"/>
      <c r="E1045" s="100"/>
      <c r="F1045" s="100"/>
      <c r="G1045" s="100"/>
      <c r="H1045" s="100"/>
      <c r="I1045" s="100"/>
      <c r="J1045" s="100"/>
      <c r="K1045" s="100"/>
      <c r="L1045" s="100"/>
      <c r="M1045" s="100"/>
      <c r="N1045" s="100"/>
      <c r="O1045" s="100"/>
      <c r="P1045" s="100"/>
      <c r="Q1045" s="100"/>
      <c r="R1045" s="100"/>
      <c r="S1045" s="100"/>
      <c r="T1045" s="100"/>
      <c r="U1045" s="100"/>
      <c r="V1045" s="100"/>
      <c r="W1045" s="100"/>
      <c r="X1045" s="100"/>
      <c r="Y1045" s="100"/>
      <c r="Z1045" s="100"/>
      <c r="AA1045" s="100"/>
      <c r="AB1045" s="100"/>
      <c r="AC1045" s="100"/>
      <c r="AD1045" s="100"/>
      <c r="AE1045" s="100"/>
      <c r="AF1045" s="100"/>
      <c r="AG1045" s="100"/>
      <c r="AH1045" s="100"/>
      <c r="AI1045" s="100"/>
      <c r="AJ1045" s="100"/>
      <c r="AK1045" s="100"/>
      <c r="AL1045" s="100"/>
      <c r="AM1045" s="100"/>
      <c r="AN1045" s="100"/>
      <c r="AO1045" s="100"/>
      <c r="AP1045" s="100"/>
      <c r="AQ1045" s="100"/>
      <c r="AR1045" s="100"/>
      <c r="AS1045" s="100"/>
    </row>
    <row r="1046">
      <c r="A1046" s="100"/>
      <c r="B1046" s="100"/>
      <c r="C1046" s="100"/>
      <c r="D1046" s="100"/>
      <c r="E1046" s="100"/>
      <c r="F1046" s="100"/>
      <c r="G1046" s="100"/>
      <c r="H1046" s="100"/>
      <c r="I1046" s="100"/>
      <c r="J1046" s="100"/>
      <c r="K1046" s="100"/>
      <c r="L1046" s="100"/>
      <c r="M1046" s="100"/>
      <c r="N1046" s="100"/>
      <c r="O1046" s="100"/>
      <c r="P1046" s="100"/>
      <c r="Q1046" s="100"/>
      <c r="R1046" s="100"/>
      <c r="S1046" s="100"/>
      <c r="T1046" s="100"/>
      <c r="U1046" s="100"/>
      <c r="V1046" s="100"/>
      <c r="W1046" s="100"/>
      <c r="X1046" s="100"/>
      <c r="Y1046" s="100"/>
      <c r="Z1046" s="100"/>
      <c r="AA1046" s="100"/>
      <c r="AB1046" s="100"/>
      <c r="AC1046" s="100"/>
      <c r="AD1046" s="100"/>
      <c r="AE1046" s="100"/>
      <c r="AF1046" s="100"/>
      <c r="AG1046" s="100"/>
      <c r="AH1046" s="100"/>
      <c r="AI1046" s="100"/>
      <c r="AJ1046" s="100"/>
      <c r="AK1046" s="100"/>
      <c r="AL1046" s="100"/>
      <c r="AM1046" s="100"/>
      <c r="AN1046" s="100"/>
      <c r="AO1046" s="100"/>
      <c r="AP1046" s="100"/>
      <c r="AQ1046" s="100"/>
      <c r="AR1046" s="100"/>
      <c r="AS1046" s="100"/>
    </row>
    <row r="1047">
      <c r="A1047" s="100"/>
      <c r="B1047" s="100"/>
      <c r="C1047" s="100"/>
      <c r="D1047" s="100"/>
      <c r="E1047" s="100"/>
      <c r="F1047" s="100"/>
      <c r="G1047" s="100"/>
      <c r="H1047" s="100"/>
      <c r="I1047" s="100"/>
      <c r="J1047" s="100"/>
      <c r="K1047" s="100"/>
      <c r="L1047" s="100"/>
      <c r="M1047" s="100"/>
      <c r="N1047" s="100"/>
      <c r="O1047" s="100"/>
      <c r="P1047" s="100"/>
      <c r="Q1047" s="100"/>
      <c r="R1047" s="100"/>
      <c r="S1047" s="100"/>
      <c r="T1047" s="100"/>
      <c r="U1047" s="100"/>
      <c r="V1047" s="100"/>
      <c r="W1047" s="100"/>
      <c r="X1047" s="100"/>
      <c r="Y1047" s="100"/>
      <c r="Z1047" s="100"/>
      <c r="AA1047" s="100"/>
      <c r="AB1047" s="100"/>
      <c r="AC1047" s="100"/>
      <c r="AD1047" s="100"/>
      <c r="AE1047" s="100"/>
      <c r="AF1047" s="100"/>
      <c r="AG1047" s="100"/>
      <c r="AH1047" s="100"/>
      <c r="AI1047" s="100"/>
      <c r="AJ1047" s="100"/>
      <c r="AK1047" s="100"/>
      <c r="AL1047" s="100"/>
      <c r="AM1047" s="100"/>
      <c r="AN1047" s="100"/>
      <c r="AO1047" s="100"/>
      <c r="AP1047" s="100"/>
      <c r="AQ1047" s="100"/>
      <c r="AR1047" s="100"/>
      <c r="AS1047" s="100"/>
    </row>
    <row r="1048">
      <c r="A1048" s="100"/>
      <c r="B1048" s="100"/>
      <c r="C1048" s="100"/>
      <c r="D1048" s="100"/>
      <c r="E1048" s="100"/>
      <c r="F1048" s="100"/>
      <c r="G1048" s="100"/>
      <c r="H1048" s="100"/>
      <c r="I1048" s="100"/>
      <c r="J1048" s="100"/>
      <c r="K1048" s="100"/>
      <c r="L1048" s="100"/>
      <c r="M1048" s="100"/>
      <c r="N1048" s="100"/>
      <c r="O1048" s="100"/>
      <c r="P1048" s="100"/>
      <c r="Q1048" s="100"/>
      <c r="R1048" s="100"/>
      <c r="S1048" s="100"/>
      <c r="T1048" s="100"/>
      <c r="U1048" s="100"/>
      <c r="V1048" s="100"/>
      <c r="W1048" s="100"/>
      <c r="X1048" s="100"/>
      <c r="Y1048" s="100"/>
      <c r="Z1048" s="100"/>
      <c r="AA1048" s="100"/>
      <c r="AB1048" s="100"/>
      <c r="AC1048" s="100"/>
      <c r="AD1048" s="100"/>
      <c r="AE1048" s="100"/>
      <c r="AF1048" s="100"/>
      <c r="AG1048" s="100"/>
      <c r="AH1048" s="100"/>
      <c r="AI1048" s="100"/>
      <c r="AJ1048" s="100"/>
      <c r="AK1048" s="100"/>
      <c r="AL1048" s="100"/>
      <c r="AM1048" s="100"/>
      <c r="AN1048" s="100"/>
      <c r="AO1048" s="100"/>
      <c r="AP1048" s="100"/>
      <c r="AQ1048" s="100"/>
      <c r="AR1048" s="100"/>
      <c r="AS1048" s="100"/>
    </row>
    <row r="1049">
      <c r="A1049" s="100"/>
      <c r="B1049" s="100"/>
      <c r="C1049" s="100"/>
      <c r="D1049" s="100"/>
      <c r="E1049" s="100"/>
      <c r="F1049" s="100"/>
      <c r="G1049" s="100"/>
      <c r="H1049" s="100"/>
      <c r="I1049" s="100"/>
      <c r="J1049" s="100"/>
      <c r="K1049" s="100"/>
      <c r="L1049" s="100"/>
      <c r="M1049" s="100"/>
      <c r="N1049" s="100"/>
      <c r="O1049" s="100"/>
      <c r="P1049" s="100"/>
      <c r="Q1049" s="100"/>
      <c r="R1049" s="100"/>
      <c r="S1049" s="100"/>
      <c r="T1049" s="100"/>
      <c r="U1049" s="100"/>
      <c r="V1049" s="100"/>
      <c r="W1049" s="100"/>
      <c r="X1049" s="100"/>
      <c r="Y1049" s="100"/>
      <c r="Z1049" s="100"/>
      <c r="AA1049" s="100"/>
      <c r="AB1049" s="100"/>
      <c r="AC1049" s="100"/>
      <c r="AD1049" s="100"/>
      <c r="AE1049" s="100"/>
      <c r="AF1049" s="100"/>
      <c r="AG1049" s="100"/>
      <c r="AH1049" s="100"/>
      <c r="AI1049" s="100"/>
      <c r="AJ1049" s="100"/>
      <c r="AK1049" s="100"/>
      <c r="AL1049" s="100"/>
      <c r="AM1049" s="100"/>
      <c r="AN1049" s="100"/>
      <c r="AO1049" s="100"/>
      <c r="AP1049" s="100"/>
      <c r="AQ1049" s="100"/>
      <c r="AR1049" s="100"/>
      <c r="AS1049" s="100"/>
    </row>
    <row r="1050">
      <c r="A1050" s="100"/>
      <c r="B1050" s="100"/>
      <c r="C1050" s="100"/>
      <c r="D1050" s="100"/>
      <c r="E1050" s="100"/>
      <c r="F1050" s="100"/>
      <c r="G1050" s="100"/>
      <c r="H1050" s="100"/>
      <c r="I1050" s="100"/>
      <c r="J1050" s="100"/>
      <c r="K1050" s="100"/>
      <c r="L1050" s="100"/>
      <c r="M1050" s="100"/>
      <c r="N1050" s="100"/>
      <c r="O1050" s="100"/>
      <c r="P1050" s="100"/>
      <c r="Q1050" s="100"/>
      <c r="R1050" s="100"/>
      <c r="S1050" s="100"/>
      <c r="T1050" s="100"/>
      <c r="U1050" s="100"/>
      <c r="V1050" s="100"/>
      <c r="W1050" s="100"/>
      <c r="X1050" s="100"/>
      <c r="Y1050" s="100"/>
      <c r="Z1050" s="100"/>
      <c r="AA1050" s="100"/>
      <c r="AB1050" s="100"/>
      <c r="AC1050" s="100"/>
      <c r="AD1050" s="100"/>
      <c r="AE1050" s="100"/>
      <c r="AF1050" s="100"/>
      <c r="AG1050" s="100"/>
      <c r="AH1050" s="100"/>
      <c r="AI1050" s="100"/>
      <c r="AJ1050" s="100"/>
      <c r="AK1050" s="100"/>
      <c r="AL1050" s="100"/>
      <c r="AM1050" s="100"/>
      <c r="AN1050" s="100"/>
      <c r="AO1050" s="100"/>
      <c r="AP1050" s="100"/>
      <c r="AQ1050" s="100"/>
      <c r="AR1050" s="100"/>
      <c r="AS1050" s="100"/>
    </row>
    <row r="1051">
      <c r="A1051" s="100"/>
      <c r="B1051" s="100"/>
      <c r="C1051" s="100"/>
      <c r="D1051" s="100"/>
      <c r="E1051" s="100"/>
      <c r="F1051" s="100"/>
      <c r="G1051" s="100"/>
      <c r="H1051" s="100"/>
      <c r="I1051" s="100"/>
      <c r="J1051" s="100"/>
      <c r="K1051" s="100"/>
      <c r="L1051" s="100"/>
      <c r="M1051" s="100"/>
      <c r="N1051" s="100"/>
      <c r="O1051" s="100"/>
      <c r="P1051" s="100"/>
      <c r="Q1051" s="100"/>
      <c r="R1051" s="100"/>
      <c r="S1051" s="100"/>
      <c r="T1051" s="100"/>
      <c r="U1051" s="100"/>
      <c r="V1051" s="100"/>
      <c r="W1051" s="100"/>
      <c r="X1051" s="100"/>
      <c r="Y1051" s="100"/>
      <c r="Z1051" s="100"/>
      <c r="AA1051" s="100"/>
      <c r="AB1051" s="100"/>
      <c r="AC1051" s="100"/>
      <c r="AD1051" s="100"/>
      <c r="AE1051" s="100"/>
      <c r="AF1051" s="100"/>
      <c r="AG1051" s="100"/>
      <c r="AH1051" s="100"/>
      <c r="AI1051" s="100"/>
      <c r="AJ1051" s="100"/>
      <c r="AK1051" s="100"/>
      <c r="AL1051" s="100"/>
      <c r="AM1051" s="100"/>
      <c r="AN1051" s="100"/>
      <c r="AO1051" s="100"/>
      <c r="AP1051" s="100"/>
      <c r="AQ1051" s="100"/>
      <c r="AR1051" s="100"/>
      <c r="AS1051" s="100"/>
    </row>
    <row r="1052">
      <c r="A1052" s="100"/>
      <c r="B1052" s="100"/>
      <c r="C1052" s="100"/>
      <c r="D1052" s="100"/>
      <c r="E1052" s="100"/>
      <c r="F1052" s="100"/>
      <c r="G1052" s="100"/>
      <c r="H1052" s="100"/>
      <c r="I1052" s="100"/>
      <c r="J1052" s="100"/>
      <c r="K1052" s="100"/>
      <c r="L1052" s="100"/>
      <c r="M1052" s="100"/>
      <c r="N1052" s="100"/>
      <c r="O1052" s="100"/>
      <c r="P1052" s="100"/>
      <c r="Q1052" s="100"/>
      <c r="R1052" s="100"/>
      <c r="S1052" s="100"/>
      <c r="T1052" s="100"/>
      <c r="U1052" s="100"/>
      <c r="V1052" s="100"/>
      <c r="W1052" s="100"/>
      <c r="X1052" s="100"/>
      <c r="Y1052" s="100"/>
      <c r="Z1052" s="100"/>
      <c r="AA1052" s="100"/>
      <c r="AB1052" s="100"/>
      <c r="AC1052" s="100"/>
      <c r="AD1052" s="100"/>
      <c r="AE1052" s="100"/>
      <c r="AF1052" s="100"/>
      <c r="AG1052" s="100"/>
      <c r="AH1052" s="100"/>
      <c r="AI1052" s="100"/>
      <c r="AJ1052" s="100"/>
      <c r="AK1052" s="100"/>
      <c r="AL1052" s="100"/>
      <c r="AM1052" s="100"/>
      <c r="AN1052" s="100"/>
      <c r="AO1052" s="100"/>
      <c r="AP1052" s="100"/>
      <c r="AQ1052" s="100"/>
      <c r="AR1052" s="100"/>
      <c r="AS1052" s="100"/>
    </row>
    <row r="1053">
      <c r="A1053" s="100"/>
      <c r="B1053" s="100"/>
      <c r="C1053" s="100"/>
      <c r="D1053" s="100"/>
      <c r="E1053" s="100"/>
      <c r="F1053" s="100"/>
      <c r="G1053" s="100"/>
      <c r="H1053" s="100"/>
      <c r="I1053" s="100"/>
      <c r="J1053" s="100"/>
      <c r="K1053" s="100"/>
      <c r="L1053" s="100"/>
      <c r="M1053" s="100"/>
      <c r="N1053" s="100"/>
      <c r="O1053" s="100"/>
      <c r="P1053" s="100"/>
      <c r="Q1053" s="100"/>
      <c r="R1053" s="100"/>
      <c r="S1053" s="100"/>
      <c r="T1053" s="100"/>
      <c r="U1053" s="100"/>
      <c r="V1053" s="100"/>
      <c r="W1053" s="100"/>
      <c r="X1053" s="100"/>
      <c r="Y1053" s="100"/>
      <c r="Z1053" s="100"/>
      <c r="AA1053" s="100"/>
      <c r="AB1053" s="100"/>
      <c r="AC1053" s="100"/>
      <c r="AD1053" s="100"/>
      <c r="AE1053" s="100"/>
      <c r="AF1053" s="100"/>
      <c r="AG1053" s="100"/>
      <c r="AH1053" s="100"/>
      <c r="AI1053" s="100"/>
      <c r="AJ1053" s="100"/>
      <c r="AK1053" s="100"/>
      <c r="AL1053" s="100"/>
      <c r="AM1053" s="100"/>
      <c r="AN1053" s="100"/>
      <c r="AO1053" s="100"/>
      <c r="AP1053" s="100"/>
      <c r="AQ1053" s="100"/>
      <c r="AR1053" s="100"/>
      <c r="AS1053" s="100"/>
    </row>
    <row r="1054">
      <c r="A1054" s="100"/>
      <c r="B1054" s="100"/>
      <c r="C1054" s="100"/>
      <c r="D1054" s="100"/>
      <c r="E1054" s="100"/>
      <c r="F1054" s="100"/>
      <c r="G1054" s="100"/>
      <c r="H1054" s="100"/>
      <c r="I1054" s="100"/>
      <c r="J1054" s="100"/>
      <c r="K1054" s="100"/>
      <c r="L1054" s="100"/>
      <c r="M1054" s="100"/>
      <c r="N1054" s="100"/>
      <c r="O1054" s="100"/>
      <c r="P1054" s="100"/>
      <c r="Q1054" s="100"/>
      <c r="R1054" s="100"/>
      <c r="S1054" s="100"/>
      <c r="T1054" s="100"/>
      <c r="U1054" s="100"/>
      <c r="V1054" s="100"/>
      <c r="W1054" s="100"/>
      <c r="X1054" s="100"/>
      <c r="Y1054" s="100"/>
      <c r="Z1054" s="100"/>
      <c r="AA1054" s="100"/>
      <c r="AB1054" s="100"/>
      <c r="AC1054" s="100"/>
      <c r="AD1054" s="100"/>
      <c r="AE1054" s="100"/>
      <c r="AF1054" s="100"/>
      <c r="AG1054" s="100"/>
      <c r="AH1054" s="100"/>
      <c r="AI1054" s="100"/>
      <c r="AJ1054" s="100"/>
      <c r="AK1054" s="100"/>
      <c r="AL1054" s="100"/>
      <c r="AM1054" s="100"/>
      <c r="AN1054" s="100"/>
      <c r="AO1054" s="100"/>
      <c r="AP1054" s="100"/>
      <c r="AQ1054" s="100"/>
      <c r="AR1054" s="100"/>
      <c r="AS1054" s="100"/>
    </row>
    <row r="1055">
      <c r="A1055" s="100"/>
      <c r="B1055" s="100"/>
      <c r="C1055" s="100"/>
      <c r="D1055" s="100"/>
      <c r="E1055" s="100"/>
      <c r="F1055" s="100"/>
      <c r="G1055" s="100"/>
      <c r="H1055" s="100"/>
      <c r="I1055" s="100"/>
      <c r="J1055" s="100"/>
      <c r="K1055" s="100"/>
      <c r="L1055" s="100"/>
      <c r="M1055" s="100"/>
      <c r="N1055" s="100"/>
      <c r="O1055" s="100"/>
      <c r="P1055" s="100"/>
      <c r="Q1055" s="100"/>
      <c r="R1055" s="100"/>
      <c r="S1055" s="100"/>
      <c r="T1055" s="100"/>
      <c r="U1055" s="100"/>
      <c r="V1055" s="100"/>
      <c r="W1055" s="100"/>
      <c r="X1055" s="100"/>
      <c r="Y1055" s="100"/>
      <c r="Z1055" s="100"/>
      <c r="AA1055" s="100"/>
      <c r="AB1055" s="100"/>
      <c r="AC1055" s="100"/>
      <c r="AD1055" s="100"/>
      <c r="AE1055" s="100"/>
      <c r="AF1055" s="100"/>
      <c r="AG1055" s="100"/>
      <c r="AH1055" s="100"/>
      <c r="AI1055" s="100"/>
      <c r="AJ1055" s="100"/>
      <c r="AK1055" s="100"/>
      <c r="AL1055" s="100"/>
      <c r="AM1055" s="100"/>
      <c r="AN1055" s="100"/>
      <c r="AO1055" s="100"/>
      <c r="AP1055" s="100"/>
      <c r="AQ1055" s="100"/>
      <c r="AR1055" s="100"/>
      <c r="AS1055" s="100"/>
    </row>
    <row r="1056">
      <c r="A1056" s="100"/>
      <c r="B1056" s="100"/>
      <c r="C1056" s="100"/>
      <c r="D1056" s="100"/>
      <c r="E1056" s="100"/>
      <c r="F1056" s="100"/>
      <c r="G1056" s="100"/>
      <c r="H1056" s="100"/>
      <c r="I1056" s="100"/>
      <c r="J1056" s="100"/>
      <c r="K1056" s="100"/>
      <c r="L1056" s="100"/>
      <c r="M1056" s="100"/>
      <c r="N1056" s="100"/>
      <c r="O1056" s="100"/>
      <c r="P1056" s="100"/>
      <c r="Q1056" s="100"/>
      <c r="R1056" s="100"/>
      <c r="S1056" s="100"/>
      <c r="T1056" s="100"/>
      <c r="U1056" s="100"/>
      <c r="V1056" s="100"/>
      <c r="W1056" s="100"/>
      <c r="X1056" s="100"/>
      <c r="Y1056" s="100"/>
      <c r="Z1056" s="100"/>
      <c r="AA1056" s="100"/>
      <c r="AB1056" s="100"/>
      <c r="AC1056" s="100"/>
      <c r="AD1056" s="100"/>
      <c r="AE1056" s="100"/>
      <c r="AF1056" s="100"/>
      <c r="AG1056" s="100"/>
      <c r="AH1056" s="100"/>
      <c r="AI1056" s="100"/>
      <c r="AJ1056" s="100"/>
      <c r="AK1056" s="100"/>
      <c r="AL1056" s="100"/>
      <c r="AM1056" s="100"/>
      <c r="AN1056" s="100"/>
      <c r="AO1056" s="100"/>
      <c r="AP1056" s="100"/>
      <c r="AQ1056" s="100"/>
      <c r="AR1056" s="100"/>
      <c r="AS1056" s="100"/>
    </row>
    <row r="1057">
      <c r="A1057" s="100"/>
      <c r="B1057" s="100"/>
      <c r="C1057" s="100"/>
      <c r="D1057" s="100"/>
      <c r="E1057" s="100"/>
      <c r="F1057" s="100"/>
      <c r="G1057" s="100"/>
      <c r="H1057" s="100"/>
      <c r="I1057" s="100"/>
      <c r="J1057" s="100"/>
      <c r="K1057" s="100"/>
      <c r="L1057" s="100"/>
      <c r="M1057" s="100"/>
      <c r="N1057" s="100"/>
      <c r="O1057" s="100"/>
      <c r="P1057" s="100"/>
      <c r="Q1057" s="100"/>
      <c r="R1057" s="100"/>
      <c r="S1057" s="100"/>
      <c r="T1057" s="100"/>
      <c r="U1057" s="100"/>
      <c r="V1057" s="100"/>
      <c r="W1057" s="100"/>
      <c r="X1057" s="100"/>
      <c r="Y1057" s="100"/>
      <c r="Z1057" s="100"/>
      <c r="AA1057" s="100"/>
      <c r="AB1057" s="100"/>
      <c r="AC1057" s="100"/>
      <c r="AD1057" s="100"/>
      <c r="AE1057" s="100"/>
      <c r="AF1057" s="100"/>
      <c r="AG1057" s="100"/>
      <c r="AH1057" s="100"/>
      <c r="AI1057" s="100"/>
      <c r="AJ1057" s="100"/>
      <c r="AK1057" s="100"/>
      <c r="AL1057" s="100"/>
      <c r="AM1057" s="100"/>
      <c r="AN1057" s="100"/>
      <c r="AO1057" s="100"/>
      <c r="AP1057" s="100"/>
      <c r="AQ1057" s="100"/>
      <c r="AR1057" s="100"/>
      <c r="AS1057" s="100"/>
    </row>
    <row r="1058">
      <c r="A1058" s="100"/>
      <c r="B1058" s="100"/>
      <c r="C1058" s="100"/>
      <c r="D1058" s="100"/>
      <c r="E1058" s="100"/>
      <c r="F1058" s="100"/>
      <c r="G1058" s="100"/>
      <c r="H1058" s="100"/>
      <c r="I1058" s="100"/>
      <c r="J1058" s="100"/>
      <c r="K1058" s="100"/>
      <c r="L1058" s="100"/>
      <c r="M1058" s="100"/>
      <c r="N1058" s="100"/>
      <c r="O1058" s="100"/>
      <c r="P1058" s="100"/>
      <c r="Q1058" s="100"/>
      <c r="R1058" s="100"/>
      <c r="S1058" s="100"/>
      <c r="T1058" s="100"/>
      <c r="U1058" s="100"/>
      <c r="V1058" s="100"/>
      <c r="W1058" s="100"/>
      <c r="X1058" s="100"/>
      <c r="Y1058" s="100"/>
      <c r="Z1058" s="100"/>
      <c r="AA1058" s="100"/>
      <c r="AB1058" s="100"/>
      <c r="AC1058" s="100"/>
      <c r="AD1058" s="100"/>
      <c r="AE1058" s="100"/>
      <c r="AF1058" s="100"/>
      <c r="AG1058" s="100"/>
      <c r="AH1058" s="100"/>
      <c r="AI1058" s="100"/>
      <c r="AJ1058" s="100"/>
      <c r="AK1058" s="100"/>
      <c r="AL1058" s="100"/>
      <c r="AM1058" s="100"/>
      <c r="AN1058" s="100"/>
      <c r="AO1058" s="100"/>
      <c r="AP1058" s="100"/>
      <c r="AQ1058" s="100"/>
      <c r="AR1058" s="100"/>
      <c r="AS1058" s="100"/>
    </row>
    <row r="1059">
      <c r="A1059" s="100"/>
      <c r="B1059" s="100"/>
      <c r="C1059" s="100"/>
      <c r="D1059" s="100"/>
      <c r="E1059" s="100"/>
      <c r="F1059" s="100"/>
      <c r="G1059" s="100"/>
      <c r="H1059" s="100"/>
      <c r="I1059" s="100"/>
      <c r="J1059" s="100"/>
      <c r="K1059" s="100"/>
      <c r="L1059" s="100"/>
      <c r="M1059" s="100"/>
      <c r="N1059" s="100"/>
      <c r="O1059" s="100"/>
      <c r="P1059" s="100"/>
      <c r="Q1059" s="100"/>
      <c r="R1059" s="100"/>
      <c r="S1059" s="100"/>
      <c r="T1059" s="100"/>
      <c r="U1059" s="100"/>
      <c r="V1059" s="100"/>
      <c r="W1059" s="100"/>
      <c r="X1059" s="100"/>
      <c r="Y1059" s="100"/>
      <c r="Z1059" s="100"/>
      <c r="AA1059" s="100"/>
      <c r="AB1059" s="100"/>
      <c r="AC1059" s="100"/>
      <c r="AD1059" s="100"/>
      <c r="AE1059" s="100"/>
      <c r="AF1059" s="100"/>
      <c r="AG1059" s="100"/>
      <c r="AH1059" s="100"/>
      <c r="AI1059" s="100"/>
      <c r="AJ1059" s="100"/>
      <c r="AK1059" s="100"/>
      <c r="AL1059" s="100"/>
      <c r="AM1059" s="100"/>
      <c r="AN1059" s="100"/>
      <c r="AO1059" s="100"/>
      <c r="AP1059" s="100"/>
      <c r="AQ1059" s="100"/>
      <c r="AR1059" s="100"/>
      <c r="AS1059" s="100"/>
    </row>
    <row r="1060">
      <c r="A1060" s="100"/>
      <c r="B1060" s="100"/>
      <c r="C1060" s="100"/>
      <c r="D1060" s="100"/>
      <c r="E1060" s="100"/>
      <c r="F1060" s="100"/>
      <c r="G1060" s="100"/>
      <c r="H1060" s="100"/>
      <c r="I1060" s="100"/>
      <c r="J1060" s="100"/>
      <c r="K1060" s="100"/>
      <c r="L1060" s="100"/>
      <c r="M1060" s="100"/>
      <c r="N1060" s="100"/>
      <c r="O1060" s="100"/>
      <c r="P1060" s="100"/>
      <c r="Q1060" s="100"/>
      <c r="R1060" s="100"/>
      <c r="S1060" s="100"/>
      <c r="T1060" s="100"/>
      <c r="U1060" s="100"/>
      <c r="V1060" s="100"/>
      <c r="W1060" s="100"/>
      <c r="X1060" s="100"/>
      <c r="Y1060" s="100"/>
      <c r="Z1060" s="100"/>
      <c r="AA1060" s="100"/>
      <c r="AB1060" s="100"/>
      <c r="AC1060" s="100"/>
      <c r="AD1060" s="100"/>
      <c r="AE1060" s="100"/>
      <c r="AF1060" s="100"/>
      <c r="AG1060" s="100"/>
      <c r="AH1060" s="100"/>
      <c r="AI1060" s="100"/>
      <c r="AJ1060" s="100"/>
      <c r="AK1060" s="100"/>
      <c r="AL1060" s="100"/>
      <c r="AM1060" s="100"/>
      <c r="AN1060" s="100"/>
      <c r="AO1060" s="100"/>
      <c r="AP1060" s="100"/>
      <c r="AQ1060" s="100"/>
      <c r="AR1060" s="100"/>
      <c r="AS1060" s="100"/>
    </row>
    <row r="1061">
      <c r="A1061" s="100"/>
      <c r="B1061" s="100"/>
      <c r="C1061" s="100"/>
      <c r="D1061" s="100"/>
      <c r="E1061" s="100"/>
      <c r="F1061" s="100"/>
      <c r="G1061" s="100"/>
      <c r="H1061" s="100"/>
      <c r="I1061" s="100"/>
      <c r="J1061" s="100"/>
      <c r="K1061" s="100"/>
      <c r="L1061" s="100"/>
      <c r="M1061" s="100"/>
      <c r="N1061" s="100"/>
      <c r="O1061" s="100"/>
      <c r="P1061" s="100"/>
      <c r="Q1061" s="100"/>
      <c r="R1061" s="100"/>
      <c r="S1061" s="100"/>
      <c r="T1061" s="100"/>
      <c r="U1061" s="100"/>
      <c r="V1061" s="100"/>
      <c r="W1061" s="100"/>
      <c r="X1061" s="100"/>
      <c r="Y1061" s="100"/>
      <c r="Z1061" s="100"/>
      <c r="AA1061" s="100"/>
      <c r="AB1061" s="100"/>
      <c r="AC1061" s="100"/>
      <c r="AD1061" s="100"/>
      <c r="AE1061" s="100"/>
      <c r="AF1061" s="100"/>
      <c r="AG1061" s="100"/>
      <c r="AH1061" s="100"/>
      <c r="AI1061" s="100"/>
      <c r="AJ1061" s="100"/>
      <c r="AK1061" s="100"/>
      <c r="AL1061" s="100"/>
      <c r="AM1061" s="100"/>
      <c r="AN1061" s="100"/>
      <c r="AO1061" s="100"/>
      <c r="AP1061" s="100"/>
      <c r="AQ1061" s="100"/>
      <c r="AR1061" s="100"/>
      <c r="AS1061" s="100"/>
    </row>
    <row r="1062">
      <c r="A1062" s="100"/>
      <c r="B1062" s="100"/>
      <c r="C1062" s="100"/>
      <c r="D1062" s="100"/>
      <c r="E1062" s="100"/>
      <c r="F1062" s="100"/>
      <c r="G1062" s="100"/>
      <c r="H1062" s="100"/>
      <c r="I1062" s="100"/>
      <c r="J1062" s="100"/>
      <c r="K1062" s="100"/>
      <c r="L1062" s="100"/>
      <c r="M1062" s="100"/>
      <c r="N1062" s="100"/>
      <c r="O1062" s="100"/>
      <c r="P1062" s="100"/>
      <c r="Q1062" s="100"/>
      <c r="R1062" s="100"/>
      <c r="S1062" s="100"/>
      <c r="T1062" s="100"/>
      <c r="U1062" s="100"/>
      <c r="V1062" s="100"/>
      <c r="W1062" s="100"/>
      <c r="X1062" s="100"/>
      <c r="Y1062" s="100"/>
      <c r="Z1062" s="100"/>
      <c r="AA1062" s="100"/>
      <c r="AB1062" s="100"/>
      <c r="AC1062" s="100"/>
      <c r="AD1062" s="100"/>
      <c r="AE1062" s="100"/>
      <c r="AF1062" s="100"/>
      <c r="AG1062" s="100"/>
      <c r="AH1062" s="100"/>
      <c r="AI1062" s="100"/>
      <c r="AJ1062" s="100"/>
      <c r="AK1062" s="100"/>
      <c r="AL1062" s="100"/>
      <c r="AM1062" s="100"/>
      <c r="AN1062" s="100"/>
      <c r="AO1062" s="100"/>
      <c r="AP1062" s="100"/>
      <c r="AQ1062" s="100"/>
      <c r="AR1062" s="100"/>
      <c r="AS1062" s="100"/>
    </row>
    <row r="1063">
      <c r="A1063" s="100"/>
      <c r="B1063" s="100"/>
      <c r="C1063" s="100"/>
      <c r="D1063" s="100"/>
      <c r="E1063" s="100"/>
      <c r="F1063" s="100"/>
      <c r="G1063" s="100"/>
      <c r="H1063" s="100"/>
      <c r="I1063" s="100"/>
      <c r="J1063" s="100"/>
      <c r="K1063" s="100"/>
      <c r="L1063" s="100"/>
      <c r="M1063" s="100"/>
      <c r="N1063" s="100"/>
      <c r="O1063" s="100"/>
      <c r="P1063" s="100"/>
      <c r="Q1063" s="100"/>
      <c r="R1063" s="100"/>
      <c r="S1063" s="100"/>
      <c r="T1063" s="100"/>
      <c r="U1063" s="100"/>
      <c r="V1063" s="100"/>
      <c r="W1063" s="100"/>
      <c r="X1063" s="100"/>
      <c r="Y1063" s="100"/>
      <c r="Z1063" s="100"/>
      <c r="AA1063" s="100"/>
      <c r="AB1063" s="100"/>
      <c r="AC1063" s="100"/>
      <c r="AD1063" s="100"/>
      <c r="AE1063" s="100"/>
      <c r="AF1063" s="100"/>
      <c r="AG1063" s="100"/>
      <c r="AH1063" s="100"/>
      <c r="AI1063" s="100"/>
      <c r="AJ1063" s="100"/>
      <c r="AK1063" s="100"/>
      <c r="AL1063" s="100"/>
      <c r="AM1063" s="100"/>
      <c r="AN1063" s="100"/>
      <c r="AO1063" s="100"/>
      <c r="AP1063" s="100"/>
      <c r="AQ1063" s="100"/>
      <c r="AR1063" s="100"/>
      <c r="AS1063" s="100"/>
    </row>
    <row r="1064">
      <c r="A1064" s="100"/>
      <c r="B1064" s="100"/>
      <c r="C1064" s="100"/>
      <c r="D1064" s="100"/>
      <c r="E1064" s="100"/>
      <c r="F1064" s="100"/>
      <c r="G1064" s="100"/>
      <c r="H1064" s="100"/>
      <c r="I1064" s="100"/>
      <c r="J1064" s="100"/>
      <c r="K1064" s="100"/>
      <c r="L1064" s="100"/>
      <c r="M1064" s="100"/>
      <c r="N1064" s="100"/>
      <c r="O1064" s="100"/>
      <c r="P1064" s="100"/>
      <c r="Q1064" s="100"/>
      <c r="R1064" s="100"/>
      <c r="S1064" s="100"/>
      <c r="T1064" s="100"/>
      <c r="U1064" s="100"/>
      <c r="V1064" s="100"/>
      <c r="W1064" s="100"/>
      <c r="X1064" s="100"/>
      <c r="Y1064" s="100"/>
      <c r="Z1064" s="100"/>
      <c r="AA1064" s="100"/>
      <c r="AB1064" s="100"/>
      <c r="AC1064" s="100"/>
      <c r="AD1064" s="100"/>
      <c r="AE1064" s="100"/>
      <c r="AF1064" s="100"/>
      <c r="AG1064" s="100"/>
      <c r="AH1064" s="100"/>
      <c r="AI1064" s="100"/>
      <c r="AJ1064" s="100"/>
      <c r="AK1064" s="100"/>
      <c r="AL1064" s="100"/>
      <c r="AM1064" s="100"/>
      <c r="AN1064" s="100"/>
      <c r="AO1064" s="100"/>
      <c r="AP1064" s="100"/>
      <c r="AQ1064" s="100"/>
      <c r="AR1064" s="100"/>
      <c r="AS1064" s="100"/>
    </row>
    <row r="1065">
      <c r="A1065" s="100"/>
      <c r="B1065" s="100"/>
      <c r="C1065" s="100"/>
      <c r="D1065" s="100"/>
      <c r="E1065" s="100"/>
      <c r="F1065" s="100"/>
      <c r="G1065" s="100"/>
      <c r="H1065" s="100"/>
      <c r="I1065" s="100"/>
      <c r="J1065" s="100"/>
      <c r="K1065" s="100"/>
      <c r="L1065" s="100"/>
      <c r="M1065" s="100"/>
      <c r="N1065" s="100"/>
      <c r="O1065" s="100"/>
      <c r="P1065" s="100"/>
      <c r="Q1065" s="100"/>
      <c r="R1065" s="100"/>
      <c r="S1065" s="100"/>
      <c r="T1065" s="100"/>
      <c r="U1065" s="100"/>
      <c r="V1065" s="100"/>
      <c r="W1065" s="100"/>
      <c r="X1065" s="100"/>
      <c r="Y1065" s="100"/>
      <c r="Z1065" s="100"/>
      <c r="AA1065" s="100"/>
      <c r="AB1065" s="100"/>
      <c r="AC1065" s="100"/>
      <c r="AD1065" s="100"/>
      <c r="AE1065" s="100"/>
      <c r="AF1065" s="100"/>
      <c r="AG1065" s="100"/>
      <c r="AH1065" s="100"/>
      <c r="AI1065" s="100"/>
      <c r="AJ1065" s="100"/>
      <c r="AK1065" s="100"/>
      <c r="AL1065" s="100"/>
      <c r="AM1065" s="100"/>
      <c r="AN1065" s="100"/>
      <c r="AO1065" s="100"/>
      <c r="AP1065" s="100"/>
      <c r="AQ1065" s="100"/>
      <c r="AR1065" s="100"/>
      <c r="AS1065" s="100"/>
    </row>
    <row r="1066">
      <c r="A1066" s="100"/>
      <c r="B1066" s="100"/>
      <c r="C1066" s="100"/>
      <c r="D1066" s="100"/>
      <c r="E1066" s="100"/>
      <c r="F1066" s="100"/>
      <c r="G1066" s="100"/>
      <c r="H1066" s="100"/>
      <c r="I1066" s="100"/>
      <c r="J1066" s="100"/>
      <c r="K1066" s="100"/>
      <c r="L1066" s="100"/>
      <c r="M1066" s="100"/>
      <c r="N1066" s="100"/>
      <c r="O1066" s="100"/>
      <c r="P1066" s="100"/>
      <c r="Q1066" s="100"/>
      <c r="R1066" s="100"/>
      <c r="S1066" s="100"/>
      <c r="T1066" s="100"/>
      <c r="U1066" s="100"/>
      <c r="V1066" s="100"/>
      <c r="W1066" s="100"/>
      <c r="X1066" s="100"/>
      <c r="Y1066" s="100"/>
      <c r="Z1066" s="100"/>
      <c r="AA1066" s="100"/>
      <c r="AB1066" s="100"/>
      <c r="AC1066" s="100"/>
      <c r="AD1066" s="100"/>
      <c r="AE1066" s="100"/>
      <c r="AF1066" s="100"/>
      <c r="AG1066" s="100"/>
      <c r="AH1066" s="100"/>
      <c r="AI1066" s="100"/>
      <c r="AJ1066" s="100"/>
      <c r="AK1066" s="100"/>
      <c r="AL1066" s="100"/>
      <c r="AM1066" s="100"/>
      <c r="AN1066" s="100"/>
      <c r="AO1066" s="100"/>
      <c r="AP1066" s="100"/>
      <c r="AQ1066" s="100"/>
      <c r="AR1066" s="100"/>
      <c r="AS1066" s="100"/>
    </row>
    <row r="1067">
      <c r="A1067" s="100"/>
      <c r="B1067" s="100"/>
      <c r="C1067" s="100"/>
      <c r="D1067" s="100"/>
      <c r="E1067" s="100"/>
      <c r="F1067" s="100"/>
      <c r="G1067" s="100"/>
      <c r="H1067" s="100"/>
      <c r="I1067" s="100"/>
      <c r="J1067" s="100"/>
      <c r="K1067" s="100"/>
      <c r="L1067" s="100"/>
      <c r="M1067" s="100"/>
      <c r="N1067" s="100"/>
      <c r="O1067" s="100"/>
      <c r="P1067" s="100"/>
      <c r="Q1067" s="100"/>
      <c r="R1067" s="100"/>
      <c r="S1067" s="100"/>
      <c r="T1067" s="100"/>
      <c r="U1067" s="100"/>
      <c r="V1067" s="100"/>
      <c r="W1067" s="100"/>
      <c r="X1067" s="100"/>
      <c r="Y1067" s="100"/>
      <c r="Z1067" s="100"/>
      <c r="AA1067" s="100"/>
      <c r="AB1067" s="100"/>
      <c r="AC1067" s="100"/>
      <c r="AD1067" s="100"/>
      <c r="AE1067" s="100"/>
      <c r="AF1067" s="100"/>
      <c r="AG1067" s="100"/>
      <c r="AH1067" s="100"/>
      <c r="AI1067" s="100"/>
      <c r="AJ1067" s="100"/>
      <c r="AK1067" s="100"/>
      <c r="AL1067" s="100"/>
      <c r="AM1067" s="100"/>
      <c r="AN1067" s="100"/>
      <c r="AO1067" s="100"/>
      <c r="AP1067" s="100"/>
      <c r="AQ1067" s="100"/>
      <c r="AR1067" s="100"/>
      <c r="AS1067" s="100"/>
    </row>
    <row r="1068">
      <c r="A1068" s="100"/>
      <c r="B1068" s="100"/>
      <c r="C1068" s="100"/>
      <c r="D1068" s="100"/>
      <c r="E1068" s="100"/>
      <c r="F1068" s="100"/>
      <c r="G1068" s="100"/>
      <c r="H1068" s="100"/>
      <c r="I1068" s="100"/>
      <c r="J1068" s="100"/>
      <c r="K1068" s="100"/>
      <c r="L1068" s="100"/>
      <c r="M1068" s="100"/>
      <c r="N1068" s="100"/>
      <c r="O1068" s="100"/>
      <c r="P1068" s="100"/>
      <c r="Q1068" s="100"/>
      <c r="R1068" s="100"/>
      <c r="S1068" s="100"/>
      <c r="T1068" s="100"/>
      <c r="U1068" s="100"/>
      <c r="V1068" s="100"/>
      <c r="W1068" s="100"/>
      <c r="X1068" s="100"/>
      <c r="Y1068" s="100"/>
      <c r="Z1068" s="100"/>
      <c r="AA1068" s="100"/>
      <c r="AB1068" s="100"/>
      <c r="AC1068" s="100"/>
      <c r="AD1068" s="100"/>
      <c r="AE1068" s="100"/>
      <c r="AF1068" s="100"/>
      <c r="AG1068" s="100"/>
      <c r="AH1068" s="100"/>
      <c r="AI1068" s="100"/>
      <c r="AJ1068" s="100"/>
      <c r="AK1068" s="100"/>
      <c r="AL1068" s="100"/>
      <c r="AM1068" s="100"/>
      <c r="AN1068" s="100"/>
      <c r="AO1068" s="100"/>
      <c r="AP1068" s="100"/>
      <c r="AQ1068" s="100"/>
      <c r="AR1068" s="100"/>
      <c r="AS1068" s="100"/>
    </row>
    <row r="1069">
      <c r="A1069" s="100"/>
      <c r="B1069" s="100"/>
      <c r="C1069" s="100"/>
      <c r="D1069" s="100"/>
      <c r="E1069" s="100"/>
      <c r="F1069" s="100"/>
      <c r="G1069" s="100"/>
      <c r="H1069" s="100"/>
      <c r="I1069" s="100"/>
      <c r="J1069" s="100"/>
      <c r="K1069" s="100"/>
      <c r="L1069" s="100"/>
      <c r="M1069" s="100"/>
      <c r="N1069" s="100"/>
      <c r="O1069" s="100"/>
      <c r="P1069" s="100"/>
      <c r="Q1069" s="100"/>
      <c r="R1069" s="100"/>
      <c r="S1069" s="100"/>
      <c r="T1069" s="100"/>
      <c r="U1069" s="100"/>
      <c r="V1069" s="100"/>
      <c r="W1069" s="100"/>
      <c r="X1069" s="100"/>
      <c r="Y1069" s="100"/>
      <c r="Z1069" s="100"/>
      <c r="AA1069" s="100"/>
      <c r="AB1069" s="100"/>
      <c r="AC1069" s="100"/>
      <c r="AD1069" s="100"/>
      <c r="AE1069" s="100"/>
      <c r="AF1069" s="100"/>
      <c r="AG1069" s="100"/>
      <c r="AH1069" s="100"/>
      <c r="AI1069" s="100"/>
      <c r="AJ1069" s="100"/>
      <c r="AK1069" s="100"/>
      <c r="AL1069" s="100"/>
      <c r="AM1069" s="100"/>
      <c r="AN1069" s="100"/>
      <c r="AO1069" s="100"/>
      <c r="AP1069" s="100"/>
      <c r="AQ1069" s="100"/>
      <c r="AR1069" s="100"/>
      <c r="AS1069" s="100"/>
    </row>
    <row r="1070">
      <c r="A1070" s="100"/>
      <c r="B1070" s="100"/>
      <c r="C1070" s="100"/>
      <c r="D1070" s="100"/>
      <c r="E1070" s="100"/>
      <c r="F1070" s="100"/>
      <c r="G1070" s="100"/>
      <c r="H1070" s="100"/>
      <c r="I1070" s="100"/>
      <c r="J1070" s="100"/>
      <c r="K1070" s="100"/>
      <c r="L1070" s="100"/>
      <c r="M1070" s="100"/>
      <c r="N1070" s="100"/>
      <c r="O1070" s="100"/>
      <c r="P1070" s="100"/>
      <c r="Q1070" s="100"/>
      <c r="R1070" s="100"/>
      <c r="S1070" s="100"/>
      <c r="T1070" s="100"/>
      <c r="U1070" s="100"/>
      <c r="V1070" s="100"/>
      <c r="W1070" s="100"/>
      <c r="X1070" s="100"/>
      <c r="Y1070" s="100"/>
      <c r="Z1070" s="100"/>
      <c r="AA1070" s="100"/>
      <c r="AB1070" s="100"/>
      <c r="AC1070" s="100"/>
      <c r="AD1070" s="100"/>
      <c r="AE1070" s="100"/>
      <c r="AF1070" s="100"/>
      <c r="AG1070" s="100"/>
      <c r="AH1070" s="100"/>
      <c r="AI1070" s="100"/>
      <c r="AJ1070" s="100"/>
      <c r="AK1070" s="100"/>
      <c r="AL1070" s="100"/>
      <c r="AM1070" s="100"/>
      <c r="AN1070" s="100"/>
      <c r="AO1070" s="100"/>
      <c r="AP1070" s="100"/>
      <c r="AQ1070" s="100"/>
      <c r="AR1070" s="100"/>
      <c r="AS1070" s="100"/>
    </row>
    <row r="1071">
      <c r="A1071" s="100"/>
      <c r="B1071" s="100"/>
      <c r="C1071" s="100"/>
      <c r="D1071" s="100"/>
      <c r="E1071" s="100"/>
      <c r="F1071" s="100"/>
      <c r="G1071" s="100"/>
      <c r="H1071" s="100"/>
      <c r="I1071" s="100"/>
      <c r="J1071" s="100"/>
      <c r="K1071" s="100"/>
      <c r="L1071" s="100"/>
      <c r="M1071" s="100"/>
      <c r="N1071" s="100"/>
      <c r="O1071" s="100"/>
      <c r="P1071" s="100"/>
      <c r="Q1071" s="100"/>
      <c r="R1071" s="100"/>
      <c r="S1071" s="100"/>
      <c r="T1071" s="100"/>
      <c r="U1071" s="100"/>
      <c r="V1071" s="100"/>
      <c r="W1071" s="100"/>
      <c r="X1071" s="100"/>
      <c r="Y1071" s="100"/>
      <c r="Z1071" s="100"/>
      <c r="AA1071" s="100"/>
      <c r="AB1071" s="100"/>
      <c r="AC1071" s="100"/>
      <c r="AD1071" s="100"/>
      <c r="AE1071" s="100"/>
      <c r="AF1071" s="100"/>
      <c r="AG1071" s="100"/>
      <c r="AH1071" s="100"/>
      <c r="AI1071" s="100"/>
      <c r="AJ1071" s="100"/>
      <c r="AK1071" s="100"/>
      <c r="AL1071" s="100"/>
      <c r="AM1071" s="100"/>
      <c r="AN1071" s="100"/>
      <c r="AO1071" s="100"/>
      <c r="AP1071" s="100"/>
      <c r="AQ1071" s="100"/>
      <c r="AR1071" s="100"/>
      <c r="AS1071" s="100"/>
    </row>
    <row r="1072">
      <c r="A1072" s="100"/>
      <c r="B1072" s="100"/>
      <c r="C1072" s="100"/>
      <c r="D1072" s="100"/>
      <c r="E1072" s="100"/>
      <c r="F1072" s="100"/>
      <c r="G1072" s="100"/>
      <c r="H1072" s="100"/>
      <c r="I1072" s="100"/>
      <c r="J1072" s="100"/>
      <c r="K1072" s="100"/>
      <c r="L1072" s="100"/>
      <c r="M1072" s="100"/>
      <c r="N1072" s="100"/>
      <c r="O1072" s="100"/>
      <c r="P1072" s="100"/>
      <c r="Q1072" s="100"/>
      <c r="R1072" s="100"/>
      <c r="S1072" s="100"/>
      <c r="T1072" s="100"/>
      <c r="U1072" s="100"/>
      <c r="V1072" s="100"/>
      <c r="W1072" s="100"/>
      <c r="X1072" s="100"/>
      <c r="Y1072" s="100"/>
      <c r="Z1072" s="100"/>
      <c r="AA1072" s="100"/>
      <c r="AB1072" s="100"/>
      <c r="AC1072" s="100"/>
      <c r="AD1072" s="100"/>
      <c r="AE1072" s="100"/>
      <c r="AF1072" s="100"/>
      <c r="AG1072" s="100"/>
      <c r="AH1072" s="100"/>
      <c r="AI1072" s="100"/>
      <c r="AJ1072" s="100"/>
      <c r="AK1072" s="100"/>
      <c r="AL1072" s="100"/>
      <c r="AM1072" s="100"/>
      <c r="AN1072" s="100"/>
      <c r="AO1072" s="100"/>
      <c r="AP1072" s="100"/>
      <c r="AQ1072" s="100"/>
      <c r="AR1072" s="100"/>
      <c r="AS1072" s="100"/>
    </row>
    <row r="1073">
      <c r="A1073" s="100"/>
      <c r="B1073" s="100"/>
      <c r="C1073" s="100"/>
      <c r="D1073" s="100"/>
      <c r="E1073" s="100"/>
      <c r="F1073" s="100"/>
      <c r="G1073" s="100"/>
      <c r="H1073" s="100"/>
      <c r="I1073" s="100"/>
      <c r="J1073" s="100"/>
      <c r="K1073" s="100"/>
      <c r="L1073" s="100"/>
      <c r="M1073" s="100"/>
      <c r="N1073" s="100"/>
      <c r="O1073" s="100"/>
      <c r="P1073" s="100"/>
      <c r="Q1073" s="100"/>
      <c r="R1073" s="100"/>
      <c r="S1073" s="100"/>
      <c r="T1073" s="100"/>
      <c r="U1073" s="100"/>
      <c r="V1073" s="100"/>
      <c r="W1073" s="100"/>
      <c r="X1073" s="100"/>
      <c r="Y1073" s="100"/>
      <c r="Z1073" s="100"/>
      <c r="AA1073" s="100"/>
      <c r="AB1073" s="100"/>
      <c r="AC1073" s="100"/>
      <c r="AD1073" s="100"/>
      <c r="AE1073" s="100"/>
      <c r="AF1073" s="100"/>
      <c r="AG1073" s="100"/>
      <c r="AH1073" s="100"/>
      <c r="AI1073" s="100"/>
      <c r="AJ1073" s="100"/>
      <c r="AK1073" s="100"/>
      <c r="AL1073" s="100"/>
      <c r="AM1073" s="100"/>
      <c r="AN1073" s="100"/>
      <c r="AO1073" s="100"/>
      <c r="AP1073" s="100"/>
      <c r="AQ1073" s="100"/>
      <c r="AR1073" s="100"/>
      <c r="AS1073" s="100"/>
    </row>
    <row r="1074">
      <c r="A1074" s="100"/>
      <c r="B1074" s="100"/>
      <c r="C1074" s="100"/>
      <c r="D1074" s="100"/>
      <c r="E1074" s="100"/>
      <c r="F1074" s="100"/>
      <c r="G1074" s="100"/>
      <c r="H1074" s="100"/>
      <c r="I1074" s="100"/>
      <c r="J1074" s="100"/>
      <c r="K1074" s="100"/>
      <c r="L1074" s="100"/>
      <c r="M1074" s="100"/>
      <c r="N1074" s="100"/>
      <c r="O1074" s="100"/>
      <c r="P1074" s="100"/>
      <c r="Q1074" s="100"/>
      <c r="R1074" s="100"/>
      <c r="S1074" s="100"/>
      <c r="T1074" s="100"/>
      <c r="U1074" s="100"/>
      <c r="V1074" s="100"/>
      <c r="W1074" s="100"/>
      <c r="X1074" s="100"/>
      <c r="Y1074" s="100"/>
      <c r="Z1074" s="100"/>
      <c r="AA1074" s="100"/>
      <c r="AB1074" s="100"/>
      <c r="AC1074" s="100"/>
      <c r="AD1074" s="100"/>
      <c r="AE1074" s="100"/>
      <c r="AF1074" s="100"/>
      <c r="AG1074" s="100"/>
      <c r="AH1074" s="100"/>
      <c r="AI1074" s="100"/>
      <c r="AJ1074" s="100"/>
      <c r="AK1074" s="100"/>
      <c r="AL1074" s="100"/>
      <c r="AM1074" s="100"/>
      <c r="AN1074" s="100"/>
      <c r="AO1074" s="100"/>
      <c r="AP1074" s="100"/>
      <c r="AQ1074" s="100"/>
      <c r="AR1074" s="100"/>
      <c r="AS1074" s="100"/>
    </row>
    <row r="1075">
      <c r="A1075" s="100"/>
      <c r="B1075" s="100"/>
      <c r="C1075" s="100"/>
      <c r="D1075" s="100"/>
      <c r="E1075" s="100"/>
      <c r="F1075" s="100"/>
      <c r="G1075" s="100"/>
      <c r="H1075" s="100"/>
      <c r="I1075" s="100"/>
      <c r="J1075" s="100"/>
      <c r="K1075" s="100"/>
      <c r="L1075" s="100"/>
      <c r="M1075" s="100"/>
      <c r="N1075" s="100"/>
      <c r="O1075" s="100"/>
      <c r="P1075" s="100"/>
      <c r="Q1075" s="100"/>
      <c r="R1075" s="100"/>
      <c r="S1075" s="100"/>
      <c r="T1075" s="100"/>
      <c r="U1075" s="100"/>
      <c r="V1075" s="100"/>
      <c r="W1075" s="100"/>
      <c r="X1075" s="100"/>
      <c r="Y1075" s="100"/>
      <c r="Z1075" s="100"/>
      <c r="AA1075" s="100"/>
      <c r="AB1075" s="100"/>
      <c r="AC1075" s="100"/>
      <c r="AD1075" s="100"/>
      <c r="AE1075" s="100"/>
      <c r="AF1075" s="100"/>
      <c r="AG1075" s="100"/>
      <c r="AH1075" s="100"/>
      <c r="AI1075" s="100"/>
      <c r="AJ1075" s="100"/>
      <c r="AK1075" s="100"/>
      <c r="AL1075" s="100"/>
      <c r="AM1075" s="100"/>
      <c r="AN1075" s="100"/>
      <c r="AO1075" s="100"/>
      <c r="AP1075" s="100"/>
      <c r="AQ1075" s="100"/>
      <c r="AR1075" s="100"/>
      <c r="AS1075" s="100"/>
    </row>
    <row r="1076">
      <c r="A1076" s="100"/>
      <c r="B1076" s="100"/>
      <c r="C1076" s="100"/>
      <c r="D1076" s="100"/>
      <c r="E1076" s="100"/>
      <c r="F1076" s="100"/>
      <c r="G1076" s="100"/>
      <c r="H1076" s="100"/>
      <c r="I1076" s="100"/>
      <c r="J1076" s="100"/>
      <c r="K1076" s="100"/>
      <c r="L1076" s="100"/>
      <c r="M1076" s="100"/>
      <c r="N1076" s="100"/>
      <c r="O1076" s="100"/>
      <c r="P1076" s="100"/>
      <c r="Q1076" s="100"/>
      <c r="R1076" s="100"/>
      <c r="S1076" s="100"/>
      <c r="T1076" s="100"/>
      <c r="U1076" s="100"/>
      <c r="V1076" s="100"/>
      <c r="W1076" s="100"/>
      <c r="X1076" s="100"/>
      <c r="Y1076" s="100"/>
      <c r="Z1076" s="100"/>
      <c r="AA1076" s="100"/>
      <c r="AB1076" s="100"/>
      <c r="AC1076" s="100"/>
      <c r="AD1076" s="100"/>
      <c r="AE1076" s="100"/>
      <c r="AF1076" s="100"/>
      <c r="AG1076" s="100"/>
      <c r="AH1076" s="100"/>
      <c r="AI1076" s="100"/>
      <c r="AJ1076" s="100"/>
      <c r="AK1076" s="100"/>
      <c r="AL1076" s="100"/>
      <c r="AM1076" s="100"/>
      <c r="AN1076" s="100"/>
      <c r="AO1076" s="100"/>
      <c r="AP1076" s="100"/>
      <c r="AQ1076" s="100"/>
      <c r="AR1076" s="100"/>
      <c r="AS1076" s="100"/>
    </row>
    <row r="1077">
      <c r="A1077" s="100"/>
      <c r="B1077" s="100"/>
      <c r="C1077" s="100"/>
      <c r="D1077" s="100"/>
      <c r="E1077" s="100"/>
      <c r="F1077" s="100"/>
      <c r="G1077" s="100"/>
      <c r="H1077" s="100"/>
      <c r="I1077" s="100"/>
      <c r="J1077" s="100"/>
      <c r="K1077" s="100"/>
      <c r="L1077" s="100"/>
      <c r="M1077" s="100"/>
      <c r="N1077" s="100"/>
      <c r="O1077" s="100"/>
      <c r="P1077" s="100"/>
      <c r="Q1077" s="100"/>
      <c r="R1077" s="100"/>
      <c r="S1077" s="100"/>
      <c r="T1077" s="100"/>
      <c r="U1077" s="100"/>
      <c r="V1077" s="100"/>
      <c r="W1077" s="100"/>
      <c r="X1077" s="100"/>
      <c r="Y1077" s="100"/>
      <c r="Z1077" s="100"/>
      <c r="AA1077" s="100"/>
      <c r="AB1077" s="100"/>
      <c r="AC1077" s="100"/>
      <c r="AD1077" s="100"/>
      <c r="AE1077" s="100"/>
      <c r="AF1077" s="100"/>
      <c r="AG1077" s="100"/>
      <c r="AH1077" s="100"/>
      <c r="AI1077" s="100"/>
      <c r="AJ1077" s="100"/>
      <c r="AK1077" s="100"/>
      <c r="AL1077" s="100"/>
      <c r="AM1077" s="100"/>
      <c r="AN1077" s="100"/>
      <c r="AO1077" s="100"/>
      <c r="AP1077" s="100"/>
      <c r="AQ1077" s="100"/>
      <c r="AR1077" s="100"/>
      <c r="AS1077" s="100"/>
    </row>
    <row r="1078">
      <c r="A1078" s="100"/>
      <c r="B1078" s="100"/>
      <c r="C1078" s="100"/>
      <c r="D1078" s="100"/>
      <c r="E1078" s="100"/>
      <c r="F1078" s="100"/>
      <c r="G1078" s="100"/>
      <c r="H1078" s="100"/>
      <c r="I1078" s="100"/>
      <c r="J1078" s="100"/>
      <c r="K1078" s="100"/>
      <c r="L1078" s="100"/>
      <c r="M1078" s="100"/>
      <c r="N1078" s="100"/>
      <c r="O1078" s="100"/>
      <c r="P1078" s="100"/>
      <c r="Q1078" s="100"/>
      <c r="R1078" s="100"/>
      <c r="S1078" s="100"/>
      <c r="T1078" s="100"/>
      <c r="U1078" s="100"/>
      <c r="V1078" s="100"/>
      <c r="W1078" s="100"/>
      <c r="X1078" s="100"/>
      <c r="Y1078" s="100"/>
      <c r="Z1078" s="100"/>
      <c r="AA1078" s="100"/>
      <c r="AB1078" s="100"/>
      <c r="AC1078" s="100"/>
      <c r="AD1078" s="100"/>
      <c r="AE1078" s="100"/>
      <c r="AF1078" s="100"/>
      <c r="AG1078" s="100"/>
      <c r="AH1078" s="100"/>
      <c r="AI1078" s="100"/>
      <c r="AJ1078" s="100"/>
      <c r="AK1078" s="100"/>
      <c r="AL1078" s="100"/>
      <c r="AM1078" s="100"/>
      <c r="AN1078" s="100"/>
      <c r="AO1078" s="100"/>
      <c r="AP1078" s="100"/>
      <c r="AQ1078" s="100"/>
      <c r="AR1078" s="100"/>
      <c r="AS1078" s="100"/>
    </row>
    <row r="1079">
      <c r="A1079" s="100"/>
      <c r="B1079" s="100"/>
      <c r="C1079" s="100"/>
      <c r="D1079" s="100"/>
      <c r="E1079" s="100"/>
      <c r="F1079" s="100"/>
      <c r="G1079" s="100"/>
      <c r="H1079" s="100"/>
      <c r="I1079" s="100"/>
      <c r="J1079" s="100"/>
      <c r="K1079" s="100"/>
      <c r="L1079" s="100"/>
      <c r="M1079" s="100"/>
      <c r="N1079" s="100"/>
      <c r="O1079" s="100"/>
      <c r="P1079" s="100"/>
      <c r="Q1079" s="100"/>
      <c r="R1079" s="100"/>
      <c r="S1079" s="100"/>
      <c r="T1079" s="100"/>
      <c r="U1079" s="100"/>
      <c r="V1079" s="100"/>
      <c r="W1079" s="100"/>
      <c r="X1079" s="100"/>
      <c r="Y1079" s="100"/>
      <c r="Z1079" s="100"/>
      <c r="AA1079" s="100"/>
      <c r="AB1079" s="100"/>
      <c r="AC1079" s="100"/>
      <c r="AD1079" s="100"/>
      <c r="AE1079" s="100"/>
      <c r="AF1079" s="100"/>
      <c r="AG1079" s="100"/>
      <c r="AH1079" s="100"/>
      <c r="AI1079" s="100"/>
      <c r="AJ1079" s="100"/>
      <c r="AK1079" s="100"/>
      <c r="AL1079" s="100"/>
      <c r="AM1079" s="100"/>
      <c r="AN1079" s="100"/>
      <c r="AO1079" s="100"/>
      <c r="AP1079" s="100"/>
      <c r="AQ1079" s="100"/>
      <c r="AR1079" s="100"/>
      <c r="AS1079" s="100"/>
    </row>
    <row r="1080">
      <c r="A1080" s="100"/>
      <c r="B1080" s="100"/>
      <c r="C1080" s="100"/>
      <c r="D1080" s="100"/>
      <c r="E1080" s="100"/>
      <c r="F1080" s="100"/>
      <c r="G1080" s="100"/>
      <c r="H1080" s="100"/>
      <c r="I1080" s="100"/>
      <c r="J1080" s="100"/>
      <c r="K1080" s="100"/>
      <c r="L1080" s="100"/>
      <c r="M1080" s="100"/>
      <c r="N1080" s="100"/>
      <c r="O1080" s="100"/>
      <c r="P1080" s="100"/>
      <c r="Q1080" s="100"/>
      <c r="R1080" s="100"/>
      <c r="S1080" s="100"/>
      <c r="T1080" s="100"/>
      <c r="U1080" s="100"/>
      <c r="V1080" s="100"/>
      <c r="W1080" s="100"/>
      <c r="X1080" s="100"/>
      <c r="Y1080" s="100"/>
      <c r="Z1080" s="100"/>
      <c r="AA1080" s="100"/>
      <c r="AB1080" s="100"/>
      <c r="AC1080" s="100"/>
      <c r="AD1080" s="100"/>
      <c r="AE1080" s="100"/>
      <c r="AF1080" s="100"/>
      <c r="AG1080" s="100"/>
      <c r="AH1080" s="100"/>
      <c r="AI1080" s="100"/>
      <c r="AJ1080" s="100"/>
      <c r="AK1080" s="100"/>
      <c r="AL1080" s="100"/>
      <c r="AM1080" s="100"/>
      <c r="AN1080" s="100"/>
      <c r="AO1080" s="100"/>
      <c r="AP1080" s="100"/>
      <c r="AQ1080" s="100"/>
      <c r="AR1080" s="100"/>
      <c r="AS1080" s="100"/>
    </row>
    <row r="1081">
      <c r="A1081" s="100"/>
      <c r="B1081" s="100"/>
      <c r="C1081" s="100"/>
      <c r="D1081" s="100"/>
      <c r="E1081" s="100"/>
      <c r="F1081" s="100"/>
      <c r="G1081" s="100"/>
      <c r="H1081" s="100"/>
      <c r="I1081" s="100"/>
      <c r="J1081" s="100"/>
      <c r="K1081" s="100"/>
      <c r="L1081" s="100"/>
      <c r="M1081" s="100"/>
      <c r="N1081" s="100"/>
      <c r="O1081" s="100"/>
      <c r="P1081" s="100"/>
      <c r="Q1081" s="100"/>
      <c r="R1081" s="100"/>
      <c r="S1081" s="100"/>
      <c r="T1081" s="100"/>
      <c r="U1081" s="100"/>
      <c r="V1081" s="100"/>
      <c r="W1081" s="100"/>
      <c r="X1081" s="100"/>
      <c r="Y1081" s="100"/>
      <c r="Z1081" s="100"/>
      <c r="AA1081" s="100"/>
      <c r="AB1081" s="100"/>
      <c r="AC1081" s="100"/>
      <c r="AD1081" s="100"/>
      <c r="AE1081" s="100"/>
      <c r="AF1081" s="100"/>
      <c r="AG1081" s="100"/>
      <c r="AH1081" s="100"/>
      <c r="AI1081" s="100"/>
      <c r="AJ1081" s="100"/>
      <c r="AK1081" s="100"/>
      <c r="AL1081" s="100"/>
      <c r="AM1081" s="100"/>
      <c r="AN1081" s="100"/>
      <c r="AO1081" s="100"/>
      <c r="AP1081" s="100"/>
      <c r="AQ1081" s="100"/>
      <c r="AR1081" s="100"/>
      <c r="AS1081" s="100"/>
    </row>
    <row r="1082">
      <c r="A1082" s="100"/>
      <c r="B1082" s="100"/>
      <c r="C1082" s="100"/>
      <c r="D1082" s="100"/>
      <c r="E1082" s="100"/>
      <c r="F1082" s="100"/>
      <c r="G1082" s="100"/>
      <c r="H1082" s="100"/>
      <c r="I1082" s="100"/>
      <c r="J1082" s="100"/>
      <c r="K1082" s="100"/>
      <c r="L1082" s="100"/>
      <c r="M1082" s="100"/>
      <c r="N1082" s="100"/>
      <c r="O1082" s="100"/>
      <c r="P1082" s="100"/>
      <c r="Q1082" s="100"/>
      <c r="R1082" s="100"/>
      <c r="S1082" s="100"/>
      <c r="T1082" s="100"/>
      <c r="U1082" s="100"/>
      <c r="V1082" s="100"/>
      <c r="W1082" s="100"/>
      <c r="X1082" s="100"/>
      <c r="Y1082" s="100"/>
      <c r="Z1082" s="100"/>
      <c r="AA1082" s="100"/>
      <c r="AB1082" s="100"/>
      <c r="AC1082" s="100"/>
      <c r="AD1082" s="100"/>
      <c r="AE1082" s="100"/>
      <c r="AF1082" s="100"/>
      <c r="AG1082" s="100"/>
      <c r="AH1082" s="100"/>
      <c r="AI1082" s="100"/>
      <c r="AJ1082" s="100"/>
      <c r="AK1082" s="100"/>
      <c r="AL1082" s="100"/>
      <c r="AM1082" s="100"/>
      <c r="AN1082" s="100"/>
      <c r="AO1082" s="100"/>
      <c r="AP1082" s="100"/>
      <c r="AQ1082" s="100"/>
      <c r="AR1082" s="100"/>
      <c r="AS1082" s="100"/>
    </row>
    <row r="1083">
      <c r="A1083" s="100"/>
      <c r="B1083" s="100"/>
      <c r="C1083" s="100"/>
      <c r="D1083" s="100"/>
      <c r="E1083" s="100"/>
      <c r="F1083" s="100"/>
      <c r="G1083" s="100"/>
      <c r="H1083" s="100"/>
      <c r="I1083" s="100"/>
      <c r="J1083" s="100"/>
      <c r="K1083" s="100"/>
      <c r="L1083" s="100"/>
      <c r="M1083" s="100"/>
      <c r="N1083" s="100"/>
      <c r="O1083" s="100"/>
      <c r="P1083" s="100"/>
      <c r="Q1083" s="100"/>
      <c r="R1083" s="100"/>
      <c r="S1083" s="100"/>
      <c r="T1083" s="100"/>
      <c r="U1083" s="100"/>
      <c r="V1083" s="100"/>
      <c r="W1083" s="100"/>
      <c r="X1083" s="100"/>
      <c r="Y1083" s="100"/>
      <c r="Z1083" s="100"/>
      <c r="AA1083" s="100"/>
      <c r="AB1083" s="100"/>
      <c r="AC1083" s="100"/>
      <c r="AD1083" s="100"/>
      <c r="AE1083" s="100"/>
      <c r="AF1083" s="100"/>
      <c r="AG1083" s="100"/>
      <c r="AH1083" s="100"/>
      <c r="AI1083" s="100"/>
      <c r="AJ1083" s="100"/>
      <c r="AK1083" s="100"/>
      <c r="AL1083" s="100"/>
      <c r="AM1083" s="100"/>
      <c r="AN1083" s="100"/>
      <c r="AO1083" s="100"/>
      <c r="AP1083" s="100"/>
      <c r="AQ1083" s="100"/>
      <c r="AR1083" s="100"/>
      <c r="AS1083" s="100"/>
    </row>
    <row r="1084">
      <c r="A1084" s="100"/>
      <c r="B1084" s="100"/>
      <c r="C1084" s="100"/>
      <c r="D1084" s="100"/>
      <c r="E1084" s="100"/>
      <c r="F1084" s="100"/>
      <c r="G1084" s="100"/>
      <c r="H1084" s="100"/>
      <c r="I1084" s="100"/>
      <c r="J1084" s="100"/>
      <c r="K1084" s="100"/>
      <c r="L1084" s="100"/>
      <c r="M1084" s="100"/>
      <c r="N1084" s="100"/>
      <c r="O1084" s="100"/>
      <c r="P1084" s="100"/>
      <c r="Q1084" s="100"/>
      <c r="R1084" s="100"/>
      <c r="S1084" s="100"/>
      <c r="T1084" s="100"/>
      <c r="U1084" s="100"/>
      <c r="V1084" s="100"/>
      <c r="W1084" s="100"/>
      <c r="X1084" s="100"/>
      <c r="Y1084" s="100"/>
      <c r="Z1084" s="100"/>
      <c r="AA1084" s="100"/>
      <c r="AB1084" s="100"/>
      <c r="AC1084" s="100"/>
      <c r="AD1084" s="100"/>
      <c r="AE1084" s="100"/>
      <c r="AF1084" s="100"/>
      <c r="AG1084" s="100"/>
      <c r="AH1084" s="100"/>
      <c r="AI1084" s="100"/>
      <c r="AJ1084" s="100"/>
      <c r="AK1084" s="100"/>
      <c r="AL1084" s="100"/>
      <c r="AM1084" s="100"/>
      <c r="AN1084" s="100"/>
      <c r="AO1084" s="100"/>
      <c r="AP1084" s="100"/>
      <c r="AQ1084" s="100"/>
      <c r="AR1084" s="100"/>
      <c r="AS1084" s="100"/>
    </row>
    <row r="1085">
      <c r="A1085" s="100"/>
      <c r="B1085" s="100"/>
      <c r="C1085" s="100"/>
      <c r="D1085" s="100"/>
      <c r="E1085" s="100"/>
      <c r="F1085" s="100"/>
      <c r="G1085" s="100"/>
      <c r="H1085" s="100"/>
      <c r="I1085" s="100"/>
      <c r="J1085" s="100"/>
      <c r="K1085" s="100"/>
      <c r="L1085" s="100"/>
      <c r="M1085" s="100"/>
      <c r="N1085" s="100"/>
      <c r="O1085" s="100"/>
      <c r="P1085" s="100"/>
      <c r="Q1085" s="100"/>
      <c r="R1085" s="100"/>
      <c r="S1085" s="100"/>
      <c r="T1085" s="100"/>
      <c r="U1085" s="100"/>
      <c r="V1085" s="100"/>
      <c r="W1085" s="100"/>
      <c r="X1085" s="100"/>
      <c r="Y1085" s="100"/>
      <c r="Z1085" s="100"/>
      <c r="AA1085" s="100"/>
      <c r="AB1085" s="100"/>
      <c r="AC1085" s="100"/>
      <c r="AD1085" s="100"/>
      <c r="AE1085" s="100"/>
      <c r="AF1085" s="100"/>
      <c r="AG1085" s="100"/>
      <c r="AH1085" s="100"/>
      <c r="AI1085" s="100"/>
      <c r="AJ1085" s="100"/>
      <c r="AK1085" s="100"/>
      <c r="AL1085" s="100"/>
      <c r="AM1085" s="100"/>
      <c r="AN1085" s="100"/>
      <c r="AO1085" s="100"/>
      <c r="AP1085" s="100"/>
      <c r="AQ1085" s="100"/>
      <c r="AR1085" s="100"/>
      <c r="AS1085" s="100"/>
    </row>
    <row r="1086">
      <c r="A1086" s="100"/>
      <c r="B1086" s="100"/>
      <c r="C1086" s="100"/>
      <c r="D1086" s="100"/>
      <c r="E1086" s="100"/>
      <c r="F1086" s="100"/>
      <c r="G1086" s="100"/>
      <c r="H1086" s="100"/>
      <c r="I1086" s="100"/>
      <c r="J1086" s="100"/>
      <c r="K1086" s="100"/>
      <c r="L1086" s="100"/>
      <c r="M1086" s="100"/>
      <c r="N1086" s="100"/>
      <c r="O1086" s="100"/>
      <c r="P1086" s="100"/>
      <c r="Q1086" s="100"/>
      <c r="R1086" s="100"/>
      <c r="S1086" s="100"/>
      <c r="T1086" s="100"/>
      <c r="U1086" s="100"/>
      <c r="V1086" s="100"/>
      <c r="W1086" s="100"/>
      <c r="X1086" s="100"/>
      <c r="Y1086" s="100"/>
      <c r="Z1086" s="100"/>
      <c r="AA1086" s="100"/>
      <c r="AB1086" s="100"/>
      <c r="AC1086" s="100"/>
      <c r="AD1086" s="100"/>
      <c r="AE1086" s="100"/>
      <c r="AF1086" s="100"/>
      <c r="AG1086" s="100"/>
      <c r="AH1086" s="100"/>
      <c r="AI1086" s="100"/>
      <c r="AJ1086" s="100"/>
      <c r="AK1086" s="100"/>
      <c r="AL1086" s="100"/>
      <c r="AM1086" s="100"/>
      <c r="AN1086" s="100"/>
      <c r="AO1086" s="100"/>
      <c r="AP1086" s="100"/>
      <c r="AQ1086" s="100"/>
      <c r="AR1086" s="100"/>
      <c r="AS1086" s="100"/>
    </row>
    <row r="1087">
      <c r="A1087" s="100"/>
      <c r="B1087" s="100"/>
      <c r="C1087" s="100"/>
      <c r="D1087" s="100"/>
      <c r="E1087" s="100"/>
      <c r="F1087" s="100"/>
      <c r="G1087" s="100"/>
      <c r="H1087" s="100"/>
      <c r="I1087" s="100"/>
      <c r="J1087" s="100"/>
      <c r="K1087" s="100"/>
      <c r="L1087" s="100"/>
      <c r="M1087" s="100"/>
      <c r="N1087" s="100"/>
      <c r="O1087" s="100"/>
      <c r="P1087" s="100"/>
      <c r="Q1087" s="100"/>
      <c r="R1087" s="100"/>
      <c r="S1087" s="100"/>
      <c r="T1087" s="100"/>
      <c r="U1087" s="100"/>
      <c r="V1087" s="100"/>
      <c r="W1087" s="100"/>
      <c r="X1087" s="100"/>
      <c r="Y1087" s="100"/>
      <c r="Z1087" s="100"/>
      <c r="AA1087" s="100"/>
      <c r="AB1087" s="100"/>
      <c r="AC1087" s="100"/>
      <c r="AD1087" s="100"/>
      <c r="AE1087" s="100"/>
      <c r="AF1087" s="100"/>
      <c r="AG1087" s="100"/>
      <c r="AH1087" s="100"/>
      <c r="AI1087" s="100"/>
      <c r="AJ1087" s="100"/>
      <c r="AK1087" s="100"/>
      <c r="AL1087" s="100"/>
      <c r="AM1087" s="100"/>
      <c r="AN1087" s="100"/>
      <c r="AO1087" s="100"/>
      <c r="AP1087" s="100"/>
      <c r="AQ1087" s="100"/>
      <c r="AR1087" s="100"/>
      <c r="AS1087" s="100"/>
    </row>
    <row r="1088">
      <c r="A1088" s="100"/>
      <c r="B1088" s="100"/>
      <c r="C1088" s="100"/>
      <c r="D1088" s="100"/>
      <c r="E1088" s="100"/>
      <c r="F1088" s="100"/>
      <c r="G1088" s="100"/>
      <c r="H1088" s="100"/>
      <c r="I1088" s="100"/>
      <c r="J1088" s="100"/>
      <c r="K1088" s="100"/>
      <c r="L1088" s="100"/>
      <c r="M1088" s="100"/>
      <c r="N1088" s="100"/>
      <c r="O1088" s="100"/>
      <c r="P1088" s="100"/>
      <c r="Q1088" s="100"/>
      <c r="R1088" s="100"/>
      <c r="S1088" s="100"/>
      <c r="T1088" s="100"/>
      <c r="U1088" s="100"/>
      <c r="V1088" s="100"/>
      <c r="W1088" s="100"/>
      <c r="X1088" s="100"/>
      <c r="Y1088" s="100"/>
      <c r="Z1088" s="100"/>
      <c r="AA1088" s="100"/>
      <c r="AB1088" s="100"/>
      <c r="AC1088" s="100"/>
      <c r="AD1088" s="100"/>
      <c r="AE1088" s="100"/>
      <c r="AF1088" s="100"/>
      <c r="AG1088" s="100"/>
      <c r="AH1088" s="100"/>
      <c r="AI1088" s="100"/>
      <c r="AJ1088" s="100"/>
      <c r="AK1088" s="100"/>
      <c r="AL1088" s="100"/>
      <c r="AM1088" s="100"/>
      <c r="AN1088" s="100"/>
      <c r="AO1088" s="100"/>
      <c r="AP1088" s="100"/>
      <c r="AQ1088" s="100"/>
      <c r="AR1088" s="100"/>
      <c r="AS1088" s="100"/>
    </row>
    <row r="1089">
      <c r="A1089" s="100"/>
      <c r="B1089" s="100"/>
      <c r="C1089" s="100"/>
      <c r="D1089" s="100"/>
      <c r="E1089" s="100"/>
      <c r="F1089" s="100"/>
      <c r="G1089" s="100"/>
      <c r="H1089" s="100"/>
      <c r="I1089" s="100"/>
      <c r="J1089" s="100"/>
      <c r="K1089" s="100"/>
      <c r="L1089" s="100"/>
      <c r="M1089" s="100"/>
      <c r="N1089" s="100"/>
      <c r="O1089" s="100"/>
      <c r="P1089" s="100"/>
      <c r="Q1089" s="100"/>
      <c r="R1089" s="100"/>
      <c r="S1089" s="100"/>
      <c r="T1089" s="100"/>
      <c r="U1089" s="100"/>
      <c r="V1089" s="100"/>
      <c r="W1089" s="100"/>
      <c r="X1089" s="100"/>
      <c r="Y1089" s="100"/>
      <c r="Z1089" s="100"/>
      <c r="AA1089" s="100"/>
      <c r="AB1089" s="100"/>
      <c r="AC1089" s="100"/>
      <c r="AD1089" s="100"/>
      <c r="AE1089" s="100"/>
      <c r="AF1089" s="100"/>
      <c r="AG1089" s="100"/>
      <c r="AH1089" s="100"/>
      <c r="AI1089" s="100"/>
      <c r="AJ1089" s="100"/>
      <c r="AK1089" s="100"/>
      <c r="AL1089" s="100"/>
      <c r="AM1089" s="100"/>
      <c r="AN1089" s="100"/>
      <c r="AO1089" s="100"/>
      <c r="AP1089" s="100"/>
      <c r="AQ1089" s="100"/>
      <c r="AR1089" s="100"/>
      <c r="AS1089" s="100"/>
    </row>
    <row r="1090">
      <c r="A1090" s="100"/>
      <c r="B1090" s="100"/>
      <c r="C1090" s="100"/>
      <c r="D1090" s="100"/>
      <c r="E1090" s="100"/>
      <c r="F1090" s="100"/>
      <c r="G1090" s="100"/>
      <c r="H1090" s="100"/>
      <c r="I1090" s="100"/>
      <c r="J1090" s="100"/>
      <c r="K1090" s="100"/>
      <c r="L1090" s="100"/>
      <c r="M1090" s="100"/>
      <c r="N1090" s="100"/>
      <c r="O1090" s="100"/>
      <c r="P1090" s="100"/>
      <c r="Q1090" s="100"/>
      <c r="R1090" s="100"/>
      <c r="S1090" s="100"/>
      <c r="T1090" s="100"/>
      <c r="U1090" s="100"/>
      <c r="V1090" s="100"/>
      <c r="W1090" s="100"/>
      <c r="X1090" s="100"/>
      <c r="Y1090" s="100"/>
      <c r="Z1090" s="100"/>
      <c r="AA1090" s="100"/>
      <c r="AB1090" s="100"/>
      <c r="AC1090" s="100"/>
      <c r="AD1090" s="100"/>
      <c r="AE1090" s="100"/>
      <c r="AF1090" s="100"/>
      <c r="AG1090" s="100"/>
      <c r="AH1090" s="100"/>
      <c r="AI1090" s="100"/>
      <c r="AJ1090" s="100"/>
      <c r="AK1090" s="100"/>
      <c r="AL1090" s="100"/>
      <c r="AM1090" s="100"/>
      <c r="AN1090" s="100"/>
      <c r="AO1090" s="100"/>
      <c r="AP1090" s="100"/>
      <c r="AQ1090" s="100"/>
      <c r="AR1090" s="100"/>
      <c r="AS1090" s="100"/>
    </row>
  </sheetData>
  <mergeCells count="189">
    <mergeCell ref="F4:G7"/>
    <mergeCell ref="F8:G8"/>
    <mergeCell ref="F17:G17"/>
    <mergeCell ref="B2:B6"/>
    <mergeCell ref="C2:Q3"/>
    <mergeCell ref="R2:R3"/>
    <mergeCell ref="C4:E9"/>
    <mergeCell ref="H4:J9"/>
    <mergeCell ref="K4:L7"/>
    <mergeCell ref="K8:L8"/>
    <mergeCell ref="K9:L9"/>
    <mergeCell ref="F19:G22"/>
    <mergeCell ref="F23:G23"/>
    <mergeCell ref="F32:G32"/>
    <mergeCell ref="M4:O9"/>
    <mergeCell ref="P4:Q7"/>
    <mergeCell ref="P8:Q8"/>
    <mergeCell ref="P9:Q9"/>
    <mergeCell ref="K17:L17"/>
    <mergeCell ref="P17:Q17"/>
    <mergeCell ref="P19:Q22"/>
    <mergeCell ref="K19:L22"/>
    <mergeCell ref="K24:L24"/>
    <mergeCell ref="K32:L32"/>
    <mergeCell ref="B8:B9"/>
    <mergeCell ref="F9:G9"/>
    <mergeCell ref="B19:B21"/>
    <mergeCell ref="C19:E24"/>
    <mergeCell ref="H19:J24"/>
    <mergeCell ref="B23:B24"/>
    <mergeCell ref="F24:G24"/>
    <mergeCell ref="K38:L41"/>
    <mergeCell ref="K42:L42"/>
    <mergeCell ref="M19:O24"/>
    <mergeCell ref="K23:L23"/>
    <mergeCell ref="P23:Q24"/>
    <mergeCell ref="P32:Q32"/>
    <mergeCell ref="B34:Q34"/>
    <mergeCell ref="B36:B40"/>
    <mergeCell ref="C36:Q37"/>
    <mergeCell ref="P42:Q42"/>
    <mergeCell ref="P43:Q43"/>
    <mergeCell ref="P51:Q51"/>
    <mergeCell ref="C38:E43"/>
    <mergeCell ref="F38:G41"/>
    <mergeCell ref="H38:J43"/>
    <mergeCell ref="M38:O43"/>
    <mergeCell ref="P38:Q41"/>
    <mergeCell ref="B42:B43"/>
    <mergeCell ref="K43:L43"/>
    <mergeCell ref="F42:G42"/>
    <mergeCell ref="F43:G43"/>
    <mergeCell ref="F51:G51"/>
    <mergeCell ref="K51:L51"/>
    <mergeCell ref="B52:Q52"/>
    <mergeCell ref="B54:B58"/>
    <mergeCell ref="C54:Q55"/>
    <mergeCell ref="K56:L59"/>
    <mergeCell ref="K60:L60"/>
    <mergeCell ref="K69:L69"/>
    <mergeCell ref="K70:L73"/>
    <mergeCell ref="K74:L75"/>
    <mergeCell ref="P60:Q60"/>
    <mergeCell ref="P61:Q61"/>
    <mergeCell ref="P69:Q69"/>
    <mergeCell ref="M70:O75"/>
    <mergeCell ref="P70:Q73"/>
    <mergeCell ref="P74:Q75"/>
    <mergeCell ref="C56:E61"/>
    <mergeCell ref="F56:G59"/>
    <mergeCell ref="H56:J61"/>
    <mergeCell ref="M56:O61"/>
    <mergeCell ref="P56:Q59"/>
    <mergeCell ref="B60:B61"/>
    <mergeCell ref="K61:L61"/>
    <mergeCell ref="F60:G60"/>
    <mergeCell ref="F61:G61"/>
    <mergeCell ref="F69:G69"/>
    <mergeCell ref="B70:B72"/>
    <mergeCell ref="C70:E75"/>
    <mergeCell ref="H70:J75"/>
    <mergeCell ref="B74:B75"/>
    <mergeCell ref="F75:G75"/>
    <mergeCell ref="F70:G73"/>
    <mergeCell ref="F74:G74"/>
    <mergeCell ref="F83:G83"/>
    <mergeCell ref="K83:L83"/>
    <mergeCell ref="P83:Q83"/>
    <mergeCell ref="B84:Q84"/>
    <mergeCell ref="C86:Q87"/>
    <mergeCell ref="P88:Q91"/>
    <mergeCell ref="P92:Q92"/>
    <mergeCell ref="P93:Q93"/>
    <mergeCell ref="P101:Q101"/>
    <mergeCell ref="P102:Q105"/>
    <mergeCell ref="P106:Q107"/>
    <mergeCell ref="P115:Q115"/>
    <mergeCell ref="K92:L92"/>
    <mergeCell ref="K93:L93"/>
    <mergeCell ref="K101:L101"/>
    <mergeCell ref="H102:J107"/>
    <mergeCell ref="K102:L105"/>
    <mergeCell ref="M102:O107"/>
    <mergeCell ref="K106:L107"/>
    <mergeCell ref="B86:B90"/>
    <mergeCell ref="C88:E93"/>
    <mergeCell ref="H88:J93"/>
    <mergeCell ref="K88:L91"/>
    <mergeCell ref="M88:O93"/>
    <mergeCell ref="B92:B93"/>
    <mergeCell ref="F93:G93"/>
    <mergeCell ref="F88:G91"/>
    <mergeCell ref="F92:G92"/>
    <mergeCell ref="F101:G101"/>
    <mergeCell ref="B102:B104"/>
    <mergeCell ref="C102:E107"/>
    <mergeCell ref="F102:G105"/>
    <mergeCell ref="B106:B107"/>
    <mergeCell ref="F120:G123"/>
    <mergeCell ref="F124:G124"/>
    <mergeCell ref="K133:L133"/>
    <mergeCell ref="K134:L137"/>
    <mergeCell ref="M134:O139"/>
    <mergeCell ref="K138:L139"/>
    <mergeCell ref="K147:L147"/>
    <mergeCell ref="B148:Q148"/>
    <mergeCell ref="C150:Q151"/>
    <mergeCell ref="K156:L156"/>
    <mergeCell ref="K157:L157"/>
    <mergeCell ref="B150:B154"/>
    <mergeCell ref="C152:E157"/>
    <mergeCell ref="H152:J157"/>
    <mergeCell ref="K152:L155"/>
    <mergeCell ref="M152:O157"/>
    <mergeCell ref="B156:B157"/>
    <mergeCell ref="F157:G157"/>
    <mergeCell ref="F166:G169"/>
    <mergeCell ref="F170:G171"/>
    <mergeCell ref="F179:G179"/>
    <mergeCell ref="K179:L179"/>
    <mergeCell ref="F152:G155"/>
    <mergeCell ref="F156:G156"/>
    <mergeCell ref="F165:G165"/>
    <mergeCell ref="B166:B168"/>
    <mergeCell ref="C166:E171"/>
    <mergeCell ref="H166:J171"/>
    <mergeCell ref="B170:B171"/>
    <mergeCell ref="F106:G106"/>
    <mergeCell ref="F107:G107"/>
    <mergeCell ref="F115:G115"/>
    <mergeCell ref="K115:L115"/>
    <mergeCell ref="B116:Q116"/>
    <mergeCell ref="C118:Q119"/>
    <mergeCell ref="P120:Q123"/>
    <mergeCell ref="P124:Q124"/>
    <mergeCell ref="P125:Q125"/>
    <mergeCell ref="P133:Q133"/>
    <mergeCell ref="P134:Q137"/>
    <mergeCell ref="P138:Q139"/>
    <mergeCell ref="P147:Q147"/>
    <mergeCell ref="B118:B122"/>
    <mergeCell ref="C120:E125"/>
    <mergeCell ref="H120:J125"/>
    <mergeCell ref="K120:L123"/>
    <mergeCell ref="M120:O125"/>
    <mergeCell ref="B124:B125"/>
    <mergeCell ref="F125:G125"/>
    <mergeCell ref="F134:G137"/>
    <mergeCell ref="F138:G138"/>
    <mergeCell ref="F147:G147"/>
    <mergeCell ref="K124:L124"/>
    <mergeCell ref="K125:L125"/>
    <mergeCell ref="F133:G133"/>
    <mergeCell ref="B134:B136"/>
    <mergeCell ref="C134:E139"/>
    <mergeCell ref="H134:J139"/>
    <mergeCell ref="B138:B139"/>
    <mergeCell ref="F139:G139"/>
    <mergeCell ref="P152:Q155"/>
    <mergeCell ref="P156:Q157"/>
    <mergeCell ref="P165:Q165"/>
    <mergeCell ref="P166:Q169"/>
    <mergeCell ref="P170:Q171"/>
    <mergeCell ref="P179:Q179"/>
    <mergeCell ref="K165:L165"/>
    <mergeCell ref="K166:L169"/>
    <mergeCell ref="M166:O171"/>
    <mergeCell ref="K170:L171"/>
    <mergeCell ref="B180:Q180"/>
  </mergeCells>
  <hyperlinks>
    <hyperlink r:id="rId1" ref="B34"/>
    <hyperlink r:id="rId2" ref="B52"/>
    <hyperlink r:id="rId3" ref="B84"/>
    <hyperlink r:id="rId4" ref="B116"/>
    <hyperlink r:id="rId5" ref="B148"/>
    <hyperlink r:id="rId6" ref="B180"/>
  </hyperlinks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2.63"/>
    <col customWidth="1" min="3" max="3" width="16.38"/>
    <col customWidth="1" min="4" max="4" width="2.63"/>
    <col customWidth="1" min="5" max="5" width="11.25"/>
    <col customWidth="1" min="6" max="6" width="10.25"/>
    <col customWidth="1" min="7" max="7" width="7.63"/>
    <col customWidth="1" min="8" max="8" width="16.38"/>
    <col customWidth="1" min="9" max="9" width="2.63"/>
    <col customWidth="1" min="10" max="10" width="8.5"/>
    <col customWidth="1" min="11" max="11" width="10.25"/>
    <col customWidth="1" min="12" max="12" width="7.63"/>
    <col customWidth="1" min="13" max="13" width="14.88"/>
    <col customWidth="1" min="14" max="14" width="2.63"/>
    <col customWidth="1" min="15" max="15" width="8.5"/>
    <col customWidth="1" min="16" max="16" width="10.25"/>
    <col customWidth="1" min="17" max="17" width="7.75"/>
    <col customWidth="1" min="18" max="18" width="19.75"/>
  </cols>
  <sheetData>
    <row r="2">
      <c r="B2" s="797" t="s">
        <v>989</v>
      </c>
    </row>
    <row r="5">
      <c r="B5" s="798"/>
      <c r="C5" s="752" t="s">
        <v>990</v>
      </c>
      <c r="D5" s="77"/>
      <c r="E5" s="77"/>
      <c r="F5" s="77"/>
      <c r="G5" s="77"/>
      <c r="H5" s="77"/>
      <c r="I5" s="77"/>
      <c r="J5" s="77"/>
      <c r="K5" s="77"/>
      <c r="L5" s="78"/>
      <c r="M5" s="799" t="s">
        <v>526</v>
      </c>
      <c r="N5" s="77"/>
      <c r="O5" s="78"/>
    </row>
    <row r="6">
      <c r="B6" s="157"/>
      <c r="C6" s="81"/>
      <c r="D6" s="82"/>
      <c r="E6" s="82"/>
      <c r="F6" s="82"/>
      <c r="G6" s="82"/>
      <c r="H6" s="82"/>
      <c r="I6" s="82"/>
      <c r="J6" s="82"/>
      <c r="K6" s="82"/>
      <c r="L6" s="83"/>
      <c r="M6" s="81"/>
      <c r="N6" s="82"/>
      <c r="O6" s="83"/>
    </row>
    <row r="7">
      <c r="B7" s="157"/>
      <c r="C7" s="672"/>
      <c r="D7" s="77"/>
      <c r="E7" s="104"/>
      <c r="F7" s="673" t="s">
        <v>991</v>
      </c>
      <c r="G7" s="78"/>
      <c r="H7" s="672"/>
      <c r="I7" s="77"/>
      <c r="J7" s="104"/>
      <c r="K7" s="673" t="s">
        <v>992</v>
      </c>
      <c r="L7" s="78"/>
      <c r="M7" s="800" t="s">
        <v>993</v>
      </c>
      <c r="O7" s="80"/>
    </row>
    <row r="8">
      <c r="B8" s="157"/>
      <c r="C8" s="79"/>
      <c r="E8" s="106"/>
      <c r="G8" s="80"/>
      <c r="H8" s="79"/>
      <c r="J8" s="106"/>
      <c r="L8" s="80"/>
      <c r="M8" s="800" t="s">
        <v>994</v>
      </c>
      <c r="O8" s="80"/>
    </row>
    <row r="9">
      <c r="B9" s="160"/>
      <c r="C9" s="79"/>
      <c r="E9" s="106"/>
      <c r="G9" s="80"/>
      <c r="H9" s="79"/>
      <c r="J9" s="106"/>
      <c r="L9" s="80"/>
      <c r="M9" s="800" t="s">
        <v>995</v>
      </c>
      <c r="O9" s="80"/>
    </row>
    <row r="10">
      <c r="B10" s="801" t="s">
        <v>60</v>
      </c>
      <c r="C10" s="79"/>
      <c r="E10" s="106"/>
      <c r="F10" s="110"/>
      <c r="G10" s="111"/>
      <c r="H10" s="79"/>
      <c r="J10" s="106"/>
      <c r="K10" s="110"/>
      <c r="L10" s="111"/>
      <c r="M10" s="800" t="s">
        <v>996</v>
      </c>
      <c r="O10" s="80"/>
    </row>
    <row r="11">
      <c r="B11" s="801" t="s">
        <v>61</v>
      </c>
      <c r="C11" s="79"/>
      <c r="E11" s="106"/>
      <c r="F11" s="802"/>
      <c r="G11" s="140"/>
      <c r="H11" s="79"/>
      <c r="J11" s="106"/>
      <c r="K11" s="802"/>
      <c r="L11" s="140"/>
      <c r="M11" s="800" t="s">
        <v>997</v>
      </c>
      <c r="O11" s="80"/>
    </row>
    <row r="12">
      <c r="B12" s="157"/>
      <c r="C12" s="81"/>
      <c r="D12" s="82"/>
      <c r="E12" s="54"/>
      <c r="F12" s="803"/>
      <c r="G12" s="243"/>
      <c r="H12" s="81"/>
      <c r="I12" s="82"/>
      <c r="J12" s="54"/>
      <c r="K12" s="803"/>
      <c r="L12" s="243"/>
      <c r="M12" s="804"/>
      <c r="O12" s="80"/>
    </row>
    <row r="13">
      <c r="B13" s="346" t="s">
        <v>62</v>
      </c>
      <c r="C13" s="805" t="s">
        <v>566</v>
      </c>
      <c r="D13" s="681"/>
      <c r="E13" s="681" t="s">
        <v>63</v>
      </c>
      <c r="F13" s="681" t="s">
        <v>64</v>
      </c>
      <c r="G13" s="806" t="s">
        <v>65</v>
      </c>
      <c r="H13" s="805" t="s">
        <v>566</v>
      </c>
      <c r="I13" s="681"/>
      <c r="J13" s="681" t="s">
        <v>63</v>
      </c>
      <c r="K13" s="681" t="s">
        <v>64</v>
      </c>
      <c r="L13" s="806" t="s">
        <v>65</v>
      </c>
      <c r="O13" s="80"/>
    </row>
    <row r="14">
      <c r="B14" s="346" t="s">
        <v>66</v>
      </c>
      <c r="C14" s="753" t="s">
        <v>126</v>
      </c>
      <c r="D14" s="685"/>
      <c r="E14" s="807" t="s">
        <v>129</v>
      </c>
      <c r="F14" s="686">
        <v>31.0</v>
      </c>
      <c r="G14" s="688">
        <v>0.0</v>
      </c>
      <c r="H14" s="753" t="s">
        <v>128</v>
      </c>
      <c r="I14" s="685"/>
      <c r="J14" s="807" t="s">
        <v>188</v>
      </c>
      <c r="K14" s="686">
        <v>31.0</v>
      </c>
      <c r="L14" s="688">
        <v>0.0</v>
      </c>
      <c r="O14" s="80"/>
    </row>
    <row r="15">
      <c r="B15" s="346" t="s">
        <v>72</v>
      </c>
      <c r="C15" s="753" t="s">
        <v>943</v>
      </c>
      <c r="D15" s="685"/>
      <c r="E15" s="807" t="s">
        <v>998</v>
      </c>
      <c r="F15" s="807">
        <v>30.0</v>
      </c>
      <c r="G15" s="688">
        <v>0.0</v>
      </c>
      <c r="H15" s="753" t="s">
        <v>608</v>
      </c>
      <c r="I15" s="685"/>
      <c r="J15" s="807" t="s">
        <v>349</v>
      </c>
      <c r="K15" s="686">
        <v>31.0</v>
      </c>
      <c r="L15" s="688">
        <v>0.0</v>
      </c>
      <c r="O15" s="80"/>
    </row>
    <row r="16">
      <c r="B16" s="346" t="s">
        <v>79</v>
      </c>
      <c r="C16" s="753" t="s">
        <v>354</v>
      </c>
      <c r="D16" s="685"/>
      <c r="E16" s="807" t="s">
        <v>999</v>
      </c>
      <c r="F16" s="686">
        <v>31.0</v>
      </c>
      <c r="G16" s="688">
        <v>0.0</v>
      </c>
      <c r="H16" s="753" t="s">
        <v>139</v>
      </c>
      <c r="I16" s="685"/>
      <c r="J16" s="807" t="s">
        <v>81</v>
      </c>
      <c r="K16" s="686">
        <v>31.0</v>
      </c>
      <c r="L16" s="688">
        <v>0.0</v>
      </c>
      <c r="O16" s="80"/>
    </row>
    <row r="17">
      <c r="B17" s="327" t="s">
        <v>85</v>
      </c>
      <c r="C17" s="403" t="s">
        <v>411</v>
      </c>
      <c r="D17" s="808"/>
      <c r="E17" s="416" t="s">
        <v>1000</v>
      </c>
      <c r="F17" s="416">
        <v>30.0</v>
      </c>
      <c r="G17" s="691">
        <v>0.0</v>
      </c>
      <c r="H17" s="403" t="s">
        <v>103</v>
      </c>
      <c r="I17" s="808"/>
      <c r="J17" s="416" t="s">
        <v>91</v>
      </c>
      <c r="K17" s="690">
        <v>31.0</v>
      </c>
      <c r="L17" s="691">
        <v>0.0</v>
      </c>
      <c r="O17" s="80"/>
    </row>
    <row r="18">
      <c r="B18" s="394"/>
      <c r="C18" s="403" t="s">
        <v>544</v>
      </c>
      <c r="D18" s="808"/>
      <c r="E18" s="416" t="s">
        <v>1001</v>
      </c>
      <c r="F18" s="416">
        <v>30.0</v>
      </c>
      <c r="G18" s="691">
        <v>0.0</v>
      </c>
      <c r="H18" s="403" t="s">
        <v>171</v>
      </c>
      <c r="I18" s="808"/>
      <c r="J18" s="416" t="s">
        <v>516</v>
      </c>
      <c r="K18" s="690">
        <v>31.0</v>
      </c>
      <c r="L18" s="691">
        <v>0.0</v>
      </c>
      <c r="O18" s="80"/>
    </row>
    <row r="19">
      <c r="B19" s="394"/>
      <c r="C19" s="403" t="s">
        <v>541</v>
      </c>
      <c r="D19" s="808"/>
      <c r="E19" s="416" t="s">
        <v>208</v>
      </c>
      <c r="F19" s="690">
        <v>31.0</v>
      </c>
      <c r="G19" s="691">
        <v>0.0</v>
      </c>
      <c r="H19" s="403" t="s">
        <v>148</v>
      </c>
      <c r="I19" s="808"/>
      <c r="J19" s="416" t="s">
        <v>210</v>
      </c>
      <c r="K19" s="690">
        <v>31.0</v>
      </c>
      <c r="L19" s="691">
        <v>0.0</v>
      </c>
      <c r="O19" s="80"/>
    </row>
    <row r="20">
      <c r="B20" s="394"/>
      <c r="C20" s="403" t="s">
        <v>1002</v>
      </c>
      <c r="D20" s="808"/>
      <c r="E20" s="809"/>
      <c r="F20" s="810" t="s">
        <v>1003</v>
      </c>
      <c r="G20" s="80"/>
      <c r="H20" s="811" t="s">
        <v>1004</v>
      </c>
      <c r="I20" s="808"/>
      <c r="J20" s="809"/>
      <c r="K20" s="810" t="s">
        <v>1005</v>
      </c>
      <c r="L20" s="80"/>
      <c r="O20" s="80"/>
    </row>
    <row r="21">
      <c r="B21" s="394"/>
      <c r="C21" s="812" t="s">
        <v>1006</v>
      </c>
      <c r="D21" s="808"/>
      <c r="E21" s="397"/>
      <c r="F21" s="755"/>
      <c r="G21" s="406"/>
      <c r="H21" s="813" t="s">
        <v>1006</v>
      </c>
      <c r="I21" s="808"/>
      <c r="J21" s="397"/>
      <c r="K21" s="755"/>
      <c r="L21" s="406"/>
      <c r="O21" s="80"/>
    </row>
    <row r="22">
      <c r="B22" s="814" t="s">
        <v>1007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5"/>
    </row>
    <row r="24">
      <c r="B24" s="798"/>
      <c r="C24" s="752" t="s">
        <v>1008</v>
      </c>
      <c r="D24" s="77"/>
      <c r="E24" s="77"/>
      <c r="F24" s="77"/>
      <c r="G24" s="77"/>
      <c r="H24" s="77"/>
      <c r="I24" s="77"/>
      <c r="J24" s="77"/>
      <c r="K24" s="77"/>
      <c r="L24" s="78"/>
    </row>
    <row r="25">
      <c r="B25" s="157"/>
      <c r="C25" s="81"/>
      <c r="D25" s="82"/>
      <c r="E25" s="82"/>
      <c r="F25" s="82"/>
      <c r="G25" s="82"/>
      <c r="H25" s="82"/>
      <c r="I25" s="82"/>
      <c r="J25" s="82"/>
      <c r="K25" s="82"/>
      <c r="L25" s="83"/>
    </row>
    <row r="26">
      <c r="B26" s="157"/>
      <c r="C26" s="672"/>
      <c r="D26" s="77"/>
      <c r="E26" s="104"/>
      <c r="F26" s="673" t="s">
        <v>1009</v>
      </c>
      <c r="G26" s="78"/>
      <c r="H26" s="672"/>
      <c r="I26" s="77"/>
      <c r="J26" s="104"/>
      <c r="K26" s="673" t="s">
        <v>1010</v>
      </c>
      <c r="L26" s="78"/>
    </row>
    <row r="27">
      <c r="B27" s="157"/>
      <c r="C27" s="79"/>
      <c r="E27" s="106"/>
      <c r="G27" s="80"/>
      <c r="H27" s="79"/>
      <c r="J27" s="106"/>
      <c r="L27" s="80"/>
    </row>
    <row r="28">
      <c r="B28" s="160"/>
      <c r="C28" s="79"/>
      <c r="E28" s="106"/>
      <c r="G28" s="80"/>
      <c r="H28" s="79"/>
      <c r="J28" s="106"/>
      <c r="L28" s="80"/>
    </row>
    <row r="29">
      <c r="B29" s="801" t="s">
        <v>60</v>
      </c>
      <c r="C29" s="79"/>
      <c r="E29" s="106"/>
      <c r="F29" s="110"/>
      <c r="G29" s="111"/>
      <c r="H29" s="79"/>
      <c r="J29" s="106"/>
      <c r="K29" s="110"/>
      <c r="L29" s="111"/>
    </row>
    <row r="30">
      <c r="B30" s="801" t="s">
        <v>61</v>
      </c>
      <c r="C30" s="79"/>
      <c r="E30" s="106"/>
      <c r="F30" s="802"/>
      <c r="G30" s="140"/>
      <c r="H30" s="79"/>
      <c r="J30" s="106"/>
      <c r="K30" s="802"/>
      <c r="L30" s="140"/>
    </row>
    <row r="31">
      <c r="B31" s="157"/>
      <c r="C31" s="81"/>
      <c r="D31" s="82"/>
      <c r="E31" s="54"/>
      <c r="F31" s="803"/>
      <c r="G31" s="243"/>
      <c r="H31" s="81"/>
      <c r="I31" s="82"/>
      <c r="J31" s="54"/>
      <c r="K31" s="803"/>
      <c r="L31" s="243"/>
    </row>
    <row r="32">
      <c r="B32" s="346" t="s">
        <v>62</v>
      </c>
      <c r="C32" s="805" t="s">
        <v>566</v>
      </c>
      <c r="D32" s="681"/>
      <c r="E32" s="681" t="s">
        <v>63</v>
      </c>
      <c r="F32" s="681" t="s">
        <v>64</v>
      </c>
      <c r="G32" s="806" t="s">
        <v>65</v>
      </c>
      <c r="H32" s="805" t="s">
        <v>566</v>
      </c>
      <c r="I32" s="681"/>
      <c r="J32" s="681" t="s">
        <v>63</v>
      </c>
      <c r="K32" s="681" t="s">
        <v>64</v>
      </c>
      <c r="L32" s="806" t="s">
        <v>65</v>
      </c>
    </row>
    <row r="33">
      <c r="B33" s="346" t="s">
        <v>66</v>
      </c>
      <c r="C33" s="753" t="s">
        <v>126</v>
      </c>
      <c r="D33" s="685"/>
      <c r="E33" s="807" t="s">
        <v>129</v>
      </c>
      <c r="F33" s="686">
        <v>31.0</v>
      </c>
      <c r="G33" s="688">
        <v>0.0</v>
      </c>
      <c r="H33" s="753" t="s">
        <v>128</v>
      </c>
      <c r="I33" s="685"/>
      <c r="J33" s="807" t="s">
        <v>188</v>
      </c>
      <c r="K33" s="686">
        <v>31.0</v>
      </c>
      <c r="L33" s="688">
        <v>0.0</v>
      </c>
    </row>
    <row r="34">
      <c r="B34" s="346" t="s">
        <v>72</v>
      </c>
      <c r="C34" s="753" t="s">
        <v>943</v>
      </c>
      <c r="D34" s="685"/>
      <c r="E34" s="807" t="s">
        <v>998</v>
      </c>
      <c r="F34" s="686">
        <v>31.0</v>
      </c>
      <c r="G34" s="688">
        <v>0.0</v>
      </c>
      <c r="H34" s="753" t="s">
        <v>163</v>
      </c>
      <c r="I34" s="685"/>
      <c r="J34" s="807" t="s">
        <v>1011</v>
      </c>
      <c r="K34" s="686">
        <v>31.0</v>
      </c>
      <c r="L34" s="688">
        <v>0.0</v>
      </c>
    </row>
    <row r="35">
      <c r="B35" s="346" t="s">
        <v>79</v>
      </c>
      <c r="C35" s="753" t="s">
        <v>354</v>
      </c>
      <c r="D35" s="685"/>
      <c r="E35" s="807" t="s">
        <v>999</v>
      </c>
      <c r="F35" s="686">
        <v>31.0</v>
      </c>
      <c r="G35" s="688">
        <v>0.0</v>
      </c>
      <c r="H35" s="753" t="s">
        <v>139</v>
      </c>
      <c r="I35" s="685"/>
      <c r="J35" s="807" t="s">
        <v>227</v>
      </c>
      <c r="K35" s="686">
        <v>31.0</v>
      </c>
      <c r="L35" s="688">
        <v>0.0</v>
      </c>
    </row>
    <row r="36">
      <c r="B36" s="327" t="s">
        <v>85</v>
      </c>
      <c r="C36" s="403" t="s">
        <v>265</v>
      </c>
      <c r="D36" s="808"/>
      <c r="E36" s="416" t="s">
        <v>1000</v>
      </c>
      <c r="F36" s="690">
        <v>31.0</v>
      </c>
      <c r="G36" s="691">
        <v>0.0</v>
      </c>
      <c r="H36" s="403" t="s">
        <v>171</v>
      </c>
      <c r="I36" s="808"/>
      <c r="J36" s="416" t="s">
        <v>91</v>
      </c>
      <c r="K36" s="690">
        <v>31.0</v>
      </c>
      <c r="L36" s="691">
        <v>0.0</v>
      </c>
    </row>
    <row r="37">
      <c r="B37" s="394"/>
      <c r="C37" s="403" t="s">
        <v>631</v>
      </c>
      <c r="D37" s="808"/>
      <c r="E37" s="416" t="s">
        <v>1001</v>
      </c>
      <c r="F37" s="416">
        <v>30.0</v>
      </c>
      <c r="G37" s="691">
        <v>0.0</v>
      </c>
      <c r="H37" s="403" t="s">
        <v>173</v>
      </c>
      <c r="I37" s="808"/>
      <c r="J37" s="416" t="s">
        <v>516</v>
      </c>
      <c r="K37" s="690">
        <v>31.0</v>
      </c>
      <c r="L37" s="691">
        <v>0.0</v>
      </c>
    </row>
    <row r="38">
      <c r="B38" s="394"/>
      <c r="C38" s="403" t="s">
        <v>587</v>
      </c>
      <c r="D38" s="808"/>
      <c r="E38" s="416" t="s">
        <v>208</v>
      </c>
      <c r="F38" s="416">
        <v>30.0</v>
      </c>
      <c r="G38" s="691">
        <v>0.0</v>
      </c>
      <c r="H38" s="403" t="s">
        <v>788</v>
      </c>
      <c r="I38" s="808"/>
      <c r="J38" s="416" t="s">
        <v>1012</v>
      </c>
      <c r="K38" s="690">
        <v>31.0</v>
      </c>
      <c r="L38" s="691">
        <v>0.0</v>
      </c>
    </row>
    <row r="39">
      <c r="B39" s="394"/>
      <c r="C39" s="403" t="s">
        <v>1013</v>
      </c>
      <c r="D39" s="808"/>
      <c r="E39" s="809"/>
      <c r="F39" s="810" t="s">
        <v>1003</v>
      </c>
      <c r="G39" s="80"/>
      <c r="H39" s="811" t="s">
        <v>177</v>
      </c>
      <c r="I39" s="808"/>
      <c r="J39" s="809"/>
      <c r="K39" s="810" t="s">
        <v>216</v>
      </c>
      <c r="L39" s="80"/>
    </row>
    <row r="40">
      <c r="B40" s="394"/>
      <c r="C40" s="812" t="s">
        <v>1006</v>
      </c>
      <c r="D40" s="808"/>
      <c r="E40" s="397"/>
      <c r="F40" s="755"/>
      <c r="G40" s="406"/>
      <c r="H40" s="813" t="s">
        <v>1006</v>
      </c>
      <c r="I40" s="808"/>
      <c r="J40" s="397"/>
      <c r="K40" s="755"/>
      <c r="L40" s="406"/>
    </row>
    <row r="41">
      <c r="B41" s="814" t="s">
        <v>1014</v>
      </c>
      <c r="C41" s="74"/>
      <c r="D41" s="74"/>
      <c r="E41" s="74"/>
      <c r="F41" s="74"/>
      <c r="G41" s="74"/>
      <c r="H41" s="74"/>
      <c r="I41" s="74"/>
      <c r="J41" s="74"/>
      <c r="K41" s="74"/>
      <c r="L41" s="75"/>
    </row>
    <row r="43">
      <c r="B43" s="798"/>
      <c r="C43" s="752" t="s">
        <v>1015</v>
      </c>
      <c r="D43" s="77"/>
      <c r="E43" s="77"/>
      <c r="F43" s="77"/>
      <c r="G43" s="77"/>
      <c r="H43" s="77"/>
      <c r="I43" s="77"/>
      <c r="J43" s="77"/>
      <c r="K43" s="77"/>
      <c r="L43" s="78"/>
      <c r="M43" s="815" t="s">
        <v>526</v>
      </c>
      <c r="P43" s="816"/>
      <c r="Q43" s="816"/>
      <c r="R43" s="817"/>
      <c r="S43" s="818"/>
    </row>
    <row r="44">
      <c r="B44" s="157"/>
      <c r="C44" s="81"/>
      <c r="D44" s="82"/>
      <c r="E44" s="82"/>
      <c r="F44" s="82"/>
      <c r="G44" s="82"/>
      <c r="H44" s="82"/>
      <c r="I44" s="82"/>
      <c r="J44" s="82"/>
      <c r="K44" s="82"/>
      <c r="L44" s="83"/>
      <c r="P44" s="816"/>
      <c r="Q44" s="816"/>
      <c r="S44" s="818"/>
    </row>
    <row r="45">
      <c r="B45" s="157"/>
      <c r="C45" s="672"/>
      <c r="D45" s="77"/>
      <c r="E45" s="104"/>
      <c r="F45" s="673" t="s">
        <v>1016</v>
      </c>
      <c r="G45" s="78"/>
      <c r="H45" s="672"/>
      <c r="I45" s="77"/>
      <c r="J45" s="104"/>
      <c r="K45" s="673" t="s">
        <v>1017</v>
      </c>
      <c r="L45" s="78"/>
      <c r="M45" s="819"/>
      <c r="P45" s="296"/>
      <c r="R45" s="820"/>
      <c r="S45" s="818"/>
    </row>
    <row r="46">
      <c r="B46" s="157"/>
      <c r="C46" s="79"/>
      <c r="E46" s="106"/>
      <c r="G46" s="80"/>
      <c r="H46" s="79"/>
      <c r="J46" s="106"/>
      <c r="L46" s="80"/>
      <c r="M46" s="819"/>
      <c r="R46" s="820"/>
      <c r="S46" s="818"/>
    </row>
    <row r="47">
      <c r="B47" s="160"/>
      <c r="C47" s="79"/>
      <c r="E47" s="106"/>
      <c r="G47" s="80"/>
      <c r="H47" s="79"/>
      <c r="J47" s="106"/>
      <c r="L47" s="80"/>
      <c r="M47" s="819"/>
      <c r="R47" s="820"/>
      <c r="S47" s="818"/>
    </row>
    <row r="48">
      <c r="B48" s="801" t="s">
        <v>60</v>
      </c>
      <c r="C48" s="79"/>
      <c r="E48" s="106"/>
      <c r="F48" s="110"/>
      <c r="G48" s="111"/>
      <c r="H48" s="79"/>
      <c r="J48" s="106"/>
      <c r="K48" s="110"/>
      <c r="L48" s="111"/>
      <c r="M48" s="819"/>
      <c r="R48" s="820"/>
      <c r="S48" s="818"/>
    </row>
    <row r="49">
      <c r="B49" s="801" t="s">
        <v>61</v>
      </c>
      <c r="C49" s="79"/>
      <c r="E49" s="106"/>
      <c r="F49" s="802"/>
      <c r="G49" s="140"/>
      <c r="H49" s="79"/>
      <c r="J49" s="106"/>
      <c r="K49" s="802"/>
      <c r="L49" s="140"/>
      <c r="M49" s="819"/>
      <c r="P49" s="821"/>
      <c r="R49" s="820"/>
      <c r="S49" s="818"/>
    </row>
    <row r="50">
      <c r="B50" s="157"/>
      <c r="C50" s="81"/>
      <c r="D50" s="82"/>
      <c r="E50" s="54"/>
      <c r="F50" s="803"/>
      <c r="G50" s="243"/>
      <c r="H50" s="81"/>
      <c r="I50" s="82"/>
      <c r="J50" s="54"/>
      <c r="K50" s="803"/>
      <c r="L50" s="243"/>
      <c r="M50" s="822"/>
      <c r="S50" s="818"/>
    </row>
    <row r="51">
      <c r="B51" s="346" t="s">
        <v>62</v>
      </c>
      <c r="C51" s="805" t="s">
        <v>566</v>
      </c>
      <c r="D51" s="681"/>
      <c r="E51" s="681" t="s">
        <v>63</v>
      </c>
      <c r="F51" s="681" t="s">
        <v>64</v>
      </c>
      <c r="G51" s="806" t="s">
        <v>65</v>
      </c>
      <c r="H51" s="805" t="s">
        <v>566</v>
      </c>
      <c r="I51" s="681"/>
      <c r="J51" s="681" t="s">
        <v>63</v>
      </c>
      <c r="K51" s="681" t="s">
        <v>64</v>
      </c>
      <c r="L51" s="806" t="s">
        <v>65</v>
      </c>
      <c r="P51" s="823"/>
      <c r="Q51" s="823"/>
      <c r="S51" s="818"/>
    </row>
    <row r="52">
      <c r="B52" s="346" t="s">
        <v>66</v>
      </c>
      <c r="C52" s="753" t="s">
        <v>126</v>
      </c>
      <c r="D52" s="685"/>
      <c r="E52" s="807" t="s">
        <v>129</v>
      </c>
      <c r="F52" s="686">
        <v>31.0</v>
      </c>
      <c r="G52" s="688">
        <v>0.0</v>
      </c>
      <c r="H52" s="753" t="s">
        <v>128</v>
      </c>
      <c r="I52" s="685"/>
      <c r="J52" s="807" t="s">
        <v>188</v>
      </c>
      <c r="K52" s="686">
        <v>31.0</v>
      </c>
      <c r="L52" s="688">
        <v>0.0</v>
      </c>
      <c r="P52" s="823"/>
      <c r="Q52" s="823"/>
      <c r="S52" s="818"/>
    </row>
    <row r="53">
      <c r="B53" s="346" t="s">
        <v>72</v>
      </c>
      <c r="C53" s="753" t="s">
        <v>943</v>
      </c>
      <c r="D53" s="685"/>
      <c r="E53" s="807" t="s">
        <v>998</v>
      </c>
      <c r="F53" s="807">
        <v>30.0</v>
      </c>
      <c r="G53" s="688">
        <v>0.0</v>
      </c>
      <c r="H53" s="753" t="s">
        <v>978</v>
      </c>
      <c r="I53" s="685"/>
      <c r="J53" s="807" t="s">
        <v>166</v>
      </c>
      <c r="K53" s="686">
        <v>31.0</v>
      </c>
      <c r="L53" s="688">
        <v>0.0</v>
      </c>
      <c r="P53" s="823"/>
      <c r="Q53" s="823"/>
      <c r="S53" s="818"/>
    </row>
    <row r="54">
      <c r="B54" s="346" t="s">
        <v>79</v>
      </c>
      <c r="C54" s="753" t="s">
        <v>354</v>
      </c>
      <c r="D54" s="685"/>
      <c r="E54" s="807" t="s">
        <v>999</v>
      </c>
      <c r="F54" s="686">
        <v>31.0</v>
      </c>
      <c r="G54" s="688">
        <v>0.0</v>
      </c>
      <c r="H54" s="753" t="s">
        <v>139</v>
      </c>
      <c r="I54" s="685"/>
      <c r="J54" s="807" t="s">
        <v>920</v>
      </c>
      <c r="K54" s="686">
        <v>31.0</v>
      </c>
      <c r="L54" s="688">
        <v>0.0</v>
      </c>
      <c r="P54" s="823"/>
      <c r="Q54" s="823"/>
      <c r="S54" s="818"/>
    </row>
    <row r="55">
      <c r="B55" s="327" t="s">
        <v>85</v>
      </c>
      <c r="C55" s="403" t="s">
        <v>634</v>
      </c>
      <c r="D55" s="808"/>
      <c r="E55" s="416" t="s">
        <v>1000</v>
      </c>
      <c r="F55" s="690">
        <v>31.0</v>
      </c>
      <c r="G55" s="691">
        <v>0.0</v>
      </c>
      <c r="H55" s="403" t="s">
        <v>171</v>
      </c>
      <c r="I55" s="808"/>
      <c r="J55" s="416" t="s">
        <v>91</v>
      </c>
      <c r="K55" s="690">
        <v>31.0</v>
      </c>
      <c r="L55" s="691">
        <v>0.0</v>
      </c>
      <c r="P55" s="823"/>
      <c r="Q55" s="823"/>
      <c r="S55" s="818"/>
    </row>
    <row r="56">
      <c r="B56" s="394"/>
      <c r="C56" s="403" t="s">
        <v>273</v>
      </c>
      <c r="D56" s="808"/>
      <c r="E56" s="416" t="s">
        <v>1001</v>
      </c>
      <c r="F56" s="690">
        <v>31.0</v>
      </c>
      <c r="G56" s="691">
        <v>0.0</v>
      </c>
      <c r="H56" s="403" t="s">
        <v>144</v>
      </c>
      <c r="I56" s="808"/>
      <c r="J56" s="416" t="s">
        <v>516</v>
      </c>
      <c r="K56" s="690">
        <v>31.0</v>
      </c>
      <c r="L56" s="691">
        <v>0.0</v>
      </c>
      <c r="P56" s="823"/>
      <c r="Q56" s="823"/>
      <c r="S56" s="818"/>
    </row>
    <row r="57">
      <c r="B57" s="394"/>
      <c r="C57" s="403" t="s">
        <v>411</v>
      </c>
      <c r="D57" s="808"/>
      <c r="E57" s="416" t="s">
        <v>208</v>
      </c>
      <c r="F57" s="416">
        <v>30.0</v>
      </c>
      <c r="G57" s="691">
        <v>0.0</v>
      </c>
      <c r="H57" s="403" t="s">
        <v>1018</v>
      </c>
      <c r="I57" s="808"/>
      <c r="J57" s="416" t="s">
        <v>814</v>
      </c>
      <c r="K57" s="690">
        <v>31.0</v>
      </c>
      <c r="L57" s="691">
        <v>0.0</v>
      </c>
      <c r="P57" s="823"/>
      <c r="Q57" s="823"/>
      <c r="S57" s="818"/>
    </row>
    <row r="58">
      <c r="B58" s="394"/>
      <c r="C58" s="403" t="s">
        <v>1019</v>
      </c>
      <c r="D58" s="808"/>
      <c r="E58" s="809"/>
      <c r="F58" s="810" t="s">
        <v>1003</v>
      </c>
      <c r="G58" s="80"/>
      <c r="H58" s="811" t="s">
        <v>1020</v>
      </c>
      <c r="I58" s="808"/>
      <c r="J58" s="809"/>
      <c r="K58" s="810" t="s">
        <v>1021</v>
      </c>
      <c r="L58" s="80"/>
      <c r="P58" s="308"/>
      <c r="S58" s="818"/>
    </row>
    <row r="59">
      <c r="B59" s="394"/>
      <c r="C59" s="812" t="s">
        <v>1006</v>
      </c>
      <c r="D59" s="808"/>
      <c r="E59" s="397"/>
      <c r="F59" s="755"/>
      <c r="G59" s="406"/>
      <c r="H59" s="813" t="s">
        <v>1006</v>
      </c>
      <c r="I59" s="808"/>
      <c r="J59" s="397"/>
      <c r="K59" s="755"/>
      <c r="L59" s="406"/>
      <c r="P59" s="308"/>
      <c r="Q59" s="308"/>
      <c r="S59" s="818"/>
    </row>
    <row r="60">
      <c r="B60" s="814" t="s">
        <v>1022</v>
      </c>
      <c r="C60" s="74"/>
      <c r="D60" s="74"/>
      <c r="E60" s="74"/>
      <c r="F60" s="74"/>
      <c r="G60" s="74"/>
      <c r="H60" s="74"/>
      <c r="I60" s="74"/>
      <c r="J60" s="74"/>
      <c r="K60" s="74"/>
      <c r="L60" s="75"/>
      <c r="M60" s="824"/>
      <c r="N60" s="824"/>
      <c r="O60" s="824"/>
      <c r="P60" s="824"/>
      <c r="Q60" s="824"/>
    </row>
    <row r="62">
      <c r="B62" s="797" t="s">
        <v>1023</v>
      </c>
    </row>
    <row r="65">
      <c r="B65" s="825"/>
      <c r="C65" s="826" t="s">
        <v>990</v>
      </c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8"/>
      <c r="R65" s="827" t="s">
        <v>526</v>
      </c>
    </row>
    <row r="66">
      <c r="B66" s="79"/>
      <c r="C66" s="81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3"/>
      <c r="R66" s="488"/>
    </row>
    <row r="67">
      <c r="B67" s="79"/>
      <c r="C67" s="825"/>
      <c r="D67" s="77"/>
      <c r="E67" s="104"/>
      <c r="F67" s="828" t="s">
        <v>1024</v>
      </c>
      <c r="G67" s="78"/>
      <c r="H67" s="825"/>
      <c r="I67" s="77"/>
      <c r="J67" s="104"/>
      <c r="K67" s="828" t="s">
        <v>1025</v>
      </c>
      <c r="L67" s="78"/>
      <c r="M67" s="825"/>
      <c r="N67" s="77"/>
      <c r="O67" s="104"/>
      <c r="P67" s="828" t="s">
        <v>1026</v>
      </c>
      <c r="Q67" s="78"/>
      <c r="R67" s="829" t="s">
        <v>993</v>
      </c>
    </row>
    <row r="68">
      <c r="B68" s="79"/>
      <c r="C68" s="79"/>
      <c r="E68" s="106"/>
      <c r="G68" s="80"/>
      <c r="H68" s="79"/>
      <c r="J68" s="106"/>
      <c r="L68" s="80"/>
      <c r="M68" s="79"/>
      <c r="O68" s="106"/>
      <c r="Q68" s="80"/>
      <c r="R68" s="830" t="s">
        <v>1027</v>
      </c>
    </row>
    <row r="69">
      <c r="B69" s="107"/>
      <c r="C69" s="79"/>
      <c r="E69" s="106"/>
      <c r="G69" s="80"/>
      <c r="H69" s="79"/>
      <c r="J69" s="106"/>
      <c r="L69" s="80"/>
      <c r="M69" s="79"/>
      <c r="O69" s="106"/>
      <c r="Q69" s="80"/>
      <c r="R69" s="830" t="s">
        <v>1024</v>
      </c>
    </row>
    <row r="70">
      <c r="B70" s="831" t="s">
        <v>60</v>
      </c>
      <c r="C70" s="79"/>
      <c r="E70" s="106"/>
      <c r="F70" s="110"/>
      <c r="G70" s="111"/>
      <c r="H70" s="79"/>
      <c r="J70" s="106"/>
      <c r="K70" s="110"/>
      <c r="L70" s="111"/>
      <c r="M70" s="79"/>
      <c r="O70" s="106"/>
      <c r="P70" s="110"/>
      <c r="Q70" s="111"/>
      <c r="R70" s="830" t="s">
        <v>1028</v>
      </c>
    </row>
    <row r="71">
      <c r="B71" s="831" t="s">
        <v>61</v>
      </c>
      <c r="C71" s="79"/>
      <c r="E71" s="106"/>
      <c r="F71" s="832"/>
      <c r="G71" s="138"/>
      <c r="H71" s="79"/>
      <c r="J71" s="106"/>
      <c r="K71" s="832"/>
      <c r="L71" s="138"/>
      <c r="M71" s="79"/>
      <c r="O71" s="106"/>
      <c r="P71" s="832"/>
      <c r="Q71" s="138"/>
      <c r="R71" s="830" t="s">
        <v>1029</v>
      </c>
    </row>
    <row r="72">
      <c r="B72" s="79"/>
      <c r="C72" s="81"/>
      <c r="D72" s="82"/>
      <c r="E72" s="54"/>
      <c r="F72" s="833"/>
      <c r="G72" s="243"/>
      <c r="H72" s="81"/>
      <c r="I72" s="82"/>
      <c r="J72" s="54"/>
      <c r="K72" s="833"/>
      <c r="L72" s="243"/>
      <c r="M72" s="81"/>
      <c r="N72" s="82"/>
      <c r="O72" s="54"/>
      <c r="P72" s="833"/>
      <c r="Q72" s="243"/>
      <c r="R72" s="834"/>
    </row>
    <row r="73">
      <c r="B73" s="835" t="s">
        <v>62</v>
      </c>
      <c r="C73" s="836" t="s">
        <v>566</v>
      </c>
      <c r="D73" s="837"/>
      <c r="E73" s="837" t="s">
        <v>63</v>
      </c>
      <c r="F73" s="837" t="s">
        <v>64</v>
      </c>
      <c r="G73" s="838" t="s">
        <v>65</v>
      </c>
      <c r="H73" s="836" t="s">
        <v>566</v>
      </c>
      <c r="I73" s="110"/>
      <c r="J73" s="837" t="s">
        <v>63</v>
      </c>
      <c r="K73" s="837" t="s">
        <v>64</v>
      </c>
      <c r="L73" s="838" t="s">
        <v>65</v>
      </c>
      <c r="M73" s="836" t="s">
        <v>566</v>
      </c>
      <c r="N73" s="110"/>
      <c r="O73" s="837" t="s">
        <v>63</v>
      </c>
      <c r="P73" s="837" t="s">
        <v>64</v>
      </c>
      <c r="Q73" s="838" t="s">
        <v>65</v>
      </c>
      <c r="R73" s="834"/>
    </row>
    <row r="74">
      <c r="B74" s="835" t="s">
        <v>66</v>
      </c>
      <c r="C74" s="839" t="s">
        <v>128</v>
      </c>
      <c r="D74" s="840"/>
      <c r="E74" s="841" t="s">
        <v>68</v>
      </c>
      <c r="F74" s="842">
        <v>31.0</v>
      </c>
      <c r="G74" s="843">
        <v>6.0</v>
      </c>
      <c r="H74" s="839" t="s">
        <v>1030</v>
      </c>
      <c r="I74" s="840"/>
      <c r="J74" s="841" t="s">
        <v>1031</v>
      </c>
      <c r="K74" s="842">
        <v>31.0</v>
      </c>
      <c r="L74" s="843">
        <v>252.0</v>
      </c>
      <c r="M74" s="839" t="s">
        <v>67</v>
      </c>
      <c r="N74" s="840"/>
      <c r="O74" s="841" t="s">
        <v>380</v>
      </c>
      <c r="P74" s="842">
        <v>31.0</v>
      </c>
      <c r="Q74" s="843">
        <v>6.0</v>
      </c>
      <c r="R74" s="834"/>
    </row>
    <row r="75">
      <c r="B75" s="835" t="s">
        <v>72</v>
      </c>
      <c r="C75" s="839" t="s">
        <v>165</v>
      </c>
      <c r="D75" s="840"/>
      <c r="E75" s="841" t="s">
        <v>431</v>
      </c>
      <c r="F75" s="842">
        <v>31.0</v>
      </c>
      <c r="G75" s="843">
        <v>252.0</v>
      </c>
      <c r="H75" s="839" t="s">
        <v>75</v>
      </c>
      <c r="I75" s="840"/>
      <c r="J75" s="841" t="s">
        <v>915</v>
      </c>
      <c r="K75" s="842">
        <v>31.0</v>
      </c>
      <c r="L75" s="843">
        <v>0.0</v>
      </c>
      <c r="M75" s="839" t="s">
        <v>1032</v>
      </c>
      <c r="N75" s="840"/>
      <c r="O75" s="841" t="s">
        <v>459</v>
      </c>
      <c r="P75" s="842">
        <v>31.0</v>
      </c>
      <c r="Q75" s="843">
        <v>252.0</v>
      </c>
      <c r="R75" s="834"/>
    </row>
    <row r="76">
      <c r="B76" s="835" t="s">
        <v>79</v>
      </c>
      <c r="C76" s="839" t="s">
        <v>169</v>
      </c>
      <c r="D76" s="840"/>
      <c r="E76" s="841" t="s">
        <v>257</v>
      </c>
      <c r="F76" s="842">
        <v>31.0</v>
      </c>
      <c r="G76" s="844">
        <v>0.0</v>
      </c>
      <c r="H76" s="839" t="s">
        <v>488</v>
      </c>
      <c r="I76" s="840"/>
      <c r="J76" s="841" t="s">
        <v>1033</v>
      </c>
      <c r="K76" s="842">
        <v>31.0</v>
      </c>
      <c r="L76" s="844">
        <v>0.0</v>
      </c>
      <c r="M76" s="839" t="s">
        <v>1034</v>
      </c>
      <c r="N76" s="840"/>
      <c r="O76" s="841" t="s">
        <v>388</v>
      </c>
      <c r="P76" s="842">
        <v>31.0</v>
      </c>
      <c r="Q76" s="844">
        <v>0.0</v>
      </c>
      <c r="R76" s="834"/>
    </row>
    <row r="77">
      <c r="B77" s="845" t="s">
        <v>85</v>
      </c>
      <c r="C77" s="846" t="s">
        <v>575</v>
      </c>
      <c r="D77" s="847"/>
      <c r="E77" s="848" t="s">
        <v>172</v>
      </c>
      <c r="F77" s="849">
        <v>31.0</v>
      </c>
      <c r="G77" s="850">
        <v>0.0</v>
      </c>
      <c r="H77" s="846" t="s">
        <v>202</v>
      </c>
      <c r="I77" s="847"/>
      <c r="J77" s="848" t="s">
        <v>262</v>
      </c>
      <c r="K77" s="849">
        <v>31.0</v>
      </c>
      <c r="L77" s="851">
        <v>6.0</v>
      </c>
      <c r="M77" s="846" t="s">
        <v>363</v>
      </c>
      <c r="N77" s="847"/>
      <c r="O77" s="848" t="s">
        <v>362</v>
      </c>
      <c r="P77" s="849">
        <v>31.0</v>
      </c>
      <c r="Q77" s="850">
        <v>0.0</v>
      </c>
      <c r="R77" s="834"/>
    </row>
    <row r="78">
      <c r="B78" s="852"/>
      <c r="C78" s="846" t="s">
        <v>401</v>
      </c>
      <c r="D78" s="847"/>
      <c r="E78" s="848" t="s">
        <v>716</v>
      </c>
      <c r="F78" s="849">
        <v>31.0</v>
      </c>
      <c r="G78" s="850">
        <v>0.0</v>
      </c>
      <c r="H78" s="846" t="s">
        <v>1035</v>
      </c>
      <c r="I78" s="847"/>
      <c r="J78" s="848" t="s">
        <v>1036</v>
      </c>
      <c r="K78" s="849">
        <v>31.0</v>
      </c>
      <c r="L78" s="851">
        <v>252.0</v>
      </c>
      <c r="M78" s="846" t="s">
        <v>364</v>
      </c>
      <c r="N78" s="847"/>
      <c r="O78" s="848" t="s">
        <v>305</v>
      </c>
      <c r="P78" s="849">
        <v>31.0</v>
      </c>
      <c r="Q78" s="850">
        <v>0.0</v>
      </c>
      <c r="R78" s="834"/>
    </row>
    <row r="79">
      <c r="B79" s="852"/>
      <c r="C79" s="846" t="s">
        <v>448</v>
      </c>
      <c r="D79" s="847"/>
      <c r="E79" s="848" t="s">
        <v>102</v>
      </c>
      <c r="F79" s="849">
        <v>31.0</v>
      </c>
      <c r="G79" s="851">
        <v>252.0</v>
      </c>
      <c r="H79" s="846" t="s">
        <v>401</v>
      </c>
      <c r="I79" s="847"/>
      <c r="J79" s="848" t="s">
        <v>1037</v>
      </c>
      <c r="K79" s="849">
        <v>31.0</v>
      </c>
      <c r="L79" s="850">
        <v>0.0</v>
      </c>
      <c r="M79" s="846" t="s">
        <v>903</v>
      </c>
      <c r="N79" s="847"/>
      <c r="O79" s="848" t="s">
        <v>176</v>
      </c>
      <c r="P79" s="849">
        <v>31.0</v>
      </c>
      <c r="Q79" s="851">
        <v>252.0</v>
      </c>
      <c r="R79" s="834"/>
    </row>
    <row r="80">
      <c r="B80" s="852"/>
      <c r="C80" s="846" t="s">
        <v>1038</v>
      </c>
      <c r="D80" s="847"/>
      <c r="E80" s="853"/>
      <c r="F80" s="854" t="s">
        <v>1039</v>
      </c>
      <c r="G80" s="80"/>
      <c r="H80" s="855" t="s">
        <v>1040</v>
      </c>
      <c r="I80" s="847"/>
      <c r="J80" s="853"/>
      <c r="K80" s="854" t="s">
        <v>1041</v>
      </c>
      <c r="L80" s="80"/>
      <c r="M80" s="855" t="s">
        <v>788</v>
      </c>
      <c r="N80" s="847"/>
      <c r="O80" s="853"/>
      <c r="P80" s="854" t="s">
        <v>1042</v>
      </c>
      <c r="Q80" s="80"/>
      <c r="R80" s="834"/>
    </row>
    <row r="81">
      <c r="B81" s="856"/>
      <c r="C81" s="857" t="s">
        <v>605</v>
      </c>
      <c r="D81" s="858"/>
      <c r="E81" s="859"/>
      <c r="F81" s="860"/>
      <c r="G81" s="861"/>
      <c r="H81" s="862" t="s">
        <v>605</v>
      </c>
      <c r="I81" s="858"/>
      <c r="J81" s="859"/>
      <c r="K81" s="860"/>
      <c r="L81" s="861"/>
      <c r="M81" s="862" t="s">
        <v>605</v>
      </c>
      <c r="N81" s="858"/>
      <c r="O81" s="859"/>
      <c r="P81" s="860"/>
      <c r="Q81" s="861"/>
      <c r="R81" s="863"/>
    </row>
    <row r="83">
      <c r="B83" s="825"/>
      <c r="C83" s="826" t="s">
        <v>1008</v>
      </c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8"/>
    </row>
    <row r="84">
      <c r="B84" s="79"/>
      <c r="C84" s="81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3"/>
    </row>
    <row r="85">
      <c r="B85" s="79"/>
      <c r="C85" s="825"/>
      <c r="D85" s="77"/>
      <c r="E85" s="104"/>
      <c r="F85" s="828" t="s">
        <v>1043</v>
      </c>
      <c r="G85" s="78"/>
      <c r="H85" s="825"/>
      <c r="I85" s="77"/>
      <c r="J85" s="104"/>
      <c r="K85" s="828" t="s">
        <v>1027</v>
      </c>
      <c r="L85" s="78"/>
      <c r="M85" s="825"/>
      <c r="N85" s="77"/>
      <c r="O85" s="104"/>
      <c r="P85" s="828" t="s">
        <v>1044</v>
      </c>
      <c r="Q85" s="78"/>
    </row>
    <row r="86">
      <c r="B86" s="79"/>
      <c r="C86" s="79"/>
      <c r="E86" s="106"/>
      <c r="G86" s="80"/>
      <c r="H86" s="79"/>
      <c r="J86" s="106"/>
      <c r="L86" s="80"/>
      <c r="M86" s="79"/>
      <c r="O86" s="106"/>
      <c r="Q86" s="80"/>
    </row>
    <row r="87">
      <c r="B87" s="107"/>
      <c r="C87" s="79"/>
      <c r="E87" s="106"/>
      <c r="G87" s="80"/>
      <c r="H87" s="79"/>
      <c r="J87" s="106"/>
      <c r="L87" s="80"/>
      <c r="M87" s="79"/>
      <c r="O87" s="106"/>
      <c r="Q87" s="80"/>
    </row>
    <row r="88">
      <c r="B88" s="831" t="s">
        <v>60</v>
      </c>
      <c r="C88" s="79"/>
      <c r="E88" s="106"/>
      <c r="F88" s="110"/>
      <c r="G88" s="111"/>
      <c r="H88" s="79"/>
      <c r="J88" s="106"/>
      <c r="K88" s="110"/>
      <c r="L88" s="111"/>
      <c r="M88" s="79"/>
      <c r="O88" s="106"/>
      <c r="P88" s="110"/>
      <c r="Q88" s="111"/>
    </row>
    <row r="89">
      <c r="B89" s="831" t="s">
        <v>61</v>
      </c>
      <c r="C89" s="79"/>
      <c r="E89" s="106"/>
      <c r="F89" s="832"/>
      <c r="G89" s="138"/>
      <c r="H89" s="79"/>
      <c r="J89" s="106"/>
      <c r="K89" s="832"/>
      <c r="L89" s="138"/>
      <c r="M89" s="79"/>
      <c r="O89" s="106"/>
      <c r="P89" s="832"/>
      <c r="Q89" s="138"/>
    </row>
    <row r="90">
      <c r="B90" s="79"/>
      <c r="C90" s="81"/>
      <c r="D90" s="82"/>
      <c r="E90" s="54"/>
      <c r="F90" s="833"/>
      <c r="G90" s="243"/>
      <c r="H90" s="81"/>
      <c r="I90" s="82"/>
      <c r="J90" s="54"/>
      <c r="K90" s="833"/>
      <c r="L90" s="243"/>
      <c r="M90" s="81"/>
      <c r="N90" s="82"/>
      <c r="O90" s="54"/>
      <c r="P90" s="833"/>
      <c r="Q90" s="243"/>
    </row>
    <row r="91">
      <c r="B91" s="835" t="s">
        <v>62</v>
      </c>
      <c r="C91" s="836" t="s">
        <v>566</v>
      </c>
      <c r="D91" s="837"/>
      <c r="E91" s="837" t="s">
        <v>63</v>
      </c>
      <c r="F91" s="837" t="s">
        <v>64</v>
      </c>
      <c r="G91" s="838" t="s">
        <v>65</v>
      </c>
      <c r="H91" s="836" t="s">
        <v>566</v>
      </c>
      <c r="I91" s="837"/>
      <c r="J91" s="837" t="s">
        <v>63</v>
      </c>
      <c r="K91" s="837" t="s">
        <v>64</v>
      </c>
      <c r="L91" s="838" t="s">
        <v>65</v>
      </c>
      <c r="M91" s="836" t="s">
        <v>566</v>
      </c>
      <c r="N91" s="837"/>
      <c r="O91" s="837" t="s">
        <v>63</v>
      </c>
      <c r="P91" s="837" t="s">
        <v>64</v>
      </c>
      <c r="Q91" s="838" t="s">
        <v>65</v>
      </c>
    </row>
    <row r="92">
      <c r="B92" s="835" t="s">
        <v>66</v>
      </c>
      <c r="C92" s="839" t="s">
        <v>128</v>
      </c>
      <c r="D92" s="840"/>
      <c r="E92" s="842" t="s">
        <v>453</v>
      </c>
      <c r="F92" s="842">
        <v>31.0</v>
      </c>
      <c r="G92" s="843">
        <v>6.0</v>
      </c>
      <c r="H92" s="839" t="s">
        <v>128</v>
      </c>
      <c r="I92" s="840"/>
      <c r="J92" s="841" t="s">
        <v>187</v>
      </c>
      <c r="K92" s="842">
        <v>31.0</v>
      </c>
      <c r="L92" s="843">
        <v>6.0</v>
      </c>
      <c r="M92" s="839" t="s">
        <v>126</v>
      </c>
      <c r="N92" s="840"/>
      <c r="O92" s="841" t="s">
        <v>406</v>
      </c>
      <c r="P92" s="842">
        <v>31.0</v>
      </c>
      <c r="Q92" s="843">
        <v>6.0</v>
      </c>
    </row>
    <row r="93">
      <c r="B93" s="835" t="s">
        <v>72</v>
      </c>
      <c r="C93" s="839" t="s">
        <v>381</v>
      </c>
      <c r="D93" s="840"/>
      <c r="E93" s="841" t="s">
        <v>132</v>
      </c>
      <c r="F93" s="842">
        <v>31.0</v>
      </c>
      <c r="G93" s="843">
        <v>252.0</v>
      </c>
      <c r="H93" s="839" t="s">
        <v>608</v>
      </c>
      <c r="I93" s="840"/>
      <c r="J93" s="841" t="s">
        <v>132</v>
      </c>
      <c r="K93" s="842">
        <v>31.0</v>
      </c>
      <c r="L93" s="843">
        <v>252.0</v>
      </c>
      <c r="M93" s="839" t="s">
        <v>1045</v>
      </c>
      <c r="N93" s="840"/>
      <c r="O93" s="841" t="s">
        <v>1046</v>
      </c>
      <c r="P93" s="842">
        <v>31.0</v>
      </c>
      <c r="Q93" s="844">
        <v>0.0</v>
      </c>
    </row>
    <row r="94">
      <c r="B94" s="835" t="s">
        <v>79</v>
      </c>
      <c r="C94" s="839" t="s">
        <v>128</v>
      </c>
      <c r="D94" s="840"/>
      <c r="E94" s="841" t="s">
        <v>388</v>
      </c>
      <c r="F94" s="842">
        <v>31.0</v>
      </c>
      <c r="G94" s="844">
        <v>0.0</v>
      </c>
      <c r="H94" s="839" t="s">
        <v>167</v>
      </c>
      <c r="I94" s="840"/>
      <c r="J94" s="841" t="s">
        <v>388</v>
      </c>
      <c r="K94" s="842">
        <v>31.0</v>
      </c>
      <c r="L94" s="844">
        <v>0.0</v>
      </c>
      <c r="M94" s="839" t="s">
        <v>629</v>
      </c>
      <c r="N94" s="840"/>
      <c r="O94" s="841" t="s">
        <v>1047</v>
      </c>
      <c r="P94" s="842">
        <v>31.0</v>
      </c>
      <c r="Q94" s="844">
        <v>0.0</v>
      </c>
    </row>
    <row r="95">
      <c r="B95" s="845" t="s">
        <v>85</v>
      </c>
      <c r="C95" s="846" t="s">
        <v>951</v>
      </c>
      <c r="D95" s="847"/>
      <c r="E95" s="848" t="s">
        <v>392</v>
      </c>
      <c r="F95" s="849">
        <v>31.0</v>
      </c>
      <c r="G95" s="850">
        <v>0.0</v>
      </c>
      <c r="H95" s="846" t="s">
        <v>500</v>
      </c>
      <c r="I95" s="847"/>
      <c r="J95" s="849" t="s">
        <v>145</v>
      </c>
      <c r="K95" s="849">
        <v>31.0</v>
      </c>
      <c r="L95" s="850">
        <v>0.0</v>
      </c>
      <c r="M95" s="846" t="s">
        <v>715</v>
      </c>
      <c r="N95" s="847"/>
      <c r="O95" s="848" t="s">
        <v>1048</v>
      </c>
      <c r="P95" s="849">
        <v>31.0</v>
      </c>
      <c r="Q95" s="851">
        <v>252.0</v>
      </c>
    </row>
    <row r="96">
      <c r="B96" s="852"/>
      <c r="C96" s="846" t="s">
        <v>1049</v>
      </c>
      <c r="D96" s="847"/>
      <c r="E96" s="848" t="s">
        <v>305</v>
      </c>
      <c r="F96" s="849">
        <v>31.0</v>
      </c>
      <c r="G96" s="850">
        <v>0.0</v>
      </c>
      <c r="H96" s="846" t="s">
        <v>148</v>
      </c>
      <c r="I96" s="847"/>
      <c r="J96" s="848" t="s">
        <v>305</v>
      </c>
      <c r="K96" s="849">
        <v>31.0</v>
      </c>
      <c r="L96" s="850">
        <v>0.0</v>
      </c>
      <c r="M96" s="846" t="s">
        <v>1050</v>
      </c>
      <c r="N96" s="847"/>
      <c r="O96" s="848" t="s">
        <v>1051</v>
      </c>
      <c r="P96" s="849">
        <v>31.0</v>
      </c>
      <c r="Q96" s="850">
        <v>0.0</v>
      </c>
    </row>
    <row r="97">
      <c r="B97" s="852"/>
      <c r="C97" s="846" t="s">
        <v>230</v>
      </c>
      <c r="D97" s="847"/>
      <c r="E97" s="848" t="s">
        <v>369</v>
      </c>
      <c r="F97" s="849">
        <v>31.0</v>
      </c>
      <c r="G97" s="851">
        <v>252.0</v>
      </c>
      <c r="H97" s="846" t="s">
        <v>782</v>
      </c>
      <c r="I97" s="847"/>
      <c r="J97" s="848" t="s">
        <v>443</v>
      </c>
      <c r="K97" s="849">
        <v>31.0</v>
      </c>
      <c r="L97" s="851">
        <v>252.0</v>
      </c>
      <c r="M97" s="846" t="s">
        <v>1052</v>
      </c>
      <c r="N97" s="847"/>
      <c r="O97" s="848" t="s">
        <v>208</v>
      </c>
      <c r="P97" s="849">
        <v>31.0</v>
      </c>
      <c r="Q97" s="851">
        <v>252.0</v>
      </c>
    </row>
    <row r="98">
      <c r="B98" s="852"/>
      <c r="C98" s="846" t="s">
        <v>444</v>
      </c>
      <c r="D98" s="847"/>
      <c r="E98" s="853"/>
      <c r="F98" s="854" t="s">
        <v>1053</v>
      </c>
      <c r="G98" s="80"/>
      <c r="H98" s="855" t="s">
        <v>103</v>
      </c>
      <c r="I98" s="847"/>
      <c r="J98" s="853"/>
      <c r="K98" s="854" t="s">
        <v>1054</v>
      </c>
      <c r="L98" s="80"/>
      <c r="M98" s="855" t="s">
        <v>1055</v>
      </c>
      <c r="N98" s="847"/>
      <c r="O98" s="853"/>
      <c r="P98" s="854" t="s">
        <v>1056</v>
      </c>
      <c r="Q98" s="80"/>
    </row>
    <row r="99">
      <c r="B99" s="856"/>
      <c r="C99" s="857" t="s">
        <v>605</v>
      </c>
      <c r="D99" s="858"/>
      <c r="E99" s="859"/>
      <c r="F99" s="860"/>
      <c r="G99" s="861"/>
      <c r="H99" s="862" t="s">
        <v>605</v>
      </c>
      <c r="I99" s="858"/>
      <c r="J99" s="859"/>
      <c r="K99" s="860"/>
      <c r="L99" s="861"/>
      <c r="M99" s="862" t="s">
        <v>605</v>
      </c>
      <c r="N99" s="858"/>
      <c r="O99" s="859"/>
      <c r="P99" s="860"/>
      <c r="Q99" s="861"/>
    </row>
    <row r="101">
      <c r="B101" s="825"/>
      <c r="C101" s="826" t="s">
        <v>1015</v>
      </c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8"/>
    </row>
    <row r="102">
      <c r="B102" s="79"/>
      <c r="C102" s="81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3"/>
    </row>
    <row r="103">
      <c r="B103" s="79"/>
      <c r="C103" s="825"/>
      <c r="D103" s="77"/>
      <c r="E103" s="104"/>
      <c r="F103" s="828" t="s">
        <v>1057</v>
      </c>
      <c r="G103" s="78"/>
      <c r="H103" s="825"/>
      <c r="I103" s="77"/>
      <c r="J103" s="104"/>
      <c r="K103" s="828" t="s">
        <v>1058</v>
      </c>
      <c r="L103" s="78"/>
      <c r="M103" s="825"/>
      <c r="N103" s="77"/>
      <c r="O103" s="104"/>
      <c r="P103" s="828" t="s">
        <v>1028</v>
      </c>
      <c r="Q103" s="78"/>
    </row>
    <row r="104">
      <c r="B104" s="79"/>
      <c r="C104" s="79"/>
      <c r="E104" s="106"/>
      <c r="G104" s="80"/>
      <c r="H104" s="79"/>
      <c r="J104" s="106"/>
      <c r="L104" s="80"/>
      <c r="M104" s="79"/>
      <c r="O104" s="106"/>
      <c r="Q104" s="80"/>
    </row>
    <row r="105">
      <c r="B105" s="107"/>
      <c r="C105" s="79"/>
      <c r="E105" s="106"/>
      <c r="G105" s="80"/>
      <c r="H105" s="79"/>
      <c r="J105" s="106"/>
      <c r="L105" s="80"/>
      <c r="M105" s="79"/>
      <c r="O105" s="106"/>
      <c r="Q105" s="80"/>
    </row>
    <row r="106">
      <c r="B106" s="831" t="s">
        <v>60</v>
      </c>
      <c r="C106" s="79"/>
      <c r="E106" s="106"/>
      <c r="F106" s="110"/>
      <c r="G106" s="111"/>
      <c r="H106" s="79"/>
      <c r="J106" s="106"/>
      <c r="K106" s="110"/>
      <c r="L106" s="111"/>
      <c r="M106" s="79"/>
      <c r="O106" s="106"/>
      <c r="P106" s="110"/>
      <c r="Q106" s="111"/>
    </row>
    <row r="107">
      <c r="B107" s="831" t="s">
        <v>61</v>
      </c>
      <c r="C107" s="79"/>
      <c r="E107" s="106"/>
      <c r="F107" s="832"/>
      <c r="G107" s="138"/>
      <c r="H107" s="79"/>
      <c r="J107" s="106"/>
      <c r="K107" s="832"/>
      <c r="L107" s="138"/>
      <c r="M107" s="79"/>
      <c r="O107" s="106"/>
      <c r="P107" s="832"/>
      <c r="Q107" s="138"/>
    </row>
    <row r="108">
      <c r="B108" s="79"/>
      <c r="C108" s="81"/>
      <c r="D108" s="82"/>
      <c r="E108" s="54"/>
      <c r="F108" s="833"/>
      <c r="G108" s="243"/>
      <c r="H108" s="81"/>
      <c r="I108" s="82"/>
      <c r="J108" s="54"/>
      <c r="K108" s="833"/>
      <c r="L108" s="243"/>
      <c r="M108" s="81"/>
      <c r="N108" s="82"/>
      <c r="O108" s="54"/>
      <c r="P108" s="833"/>
      <c r="Q108" s="243"/>
    </row>
    <row r="109">
      <c r="B109" s="835" t="s">
        <v>62</v>
      </c>
      <c r="C109" s="836" t="s">
        <v>566</v>
      </c>
      <c r="D109" s="837"/>
      <c r="E109" s="837" t="s">
        <v>63</v>
      </c>
      <c r="F109" s="837" t="s">
        <v>64</v>
      </c>
      <c r="G109" s="838" t="s">
        <v>65</v>
      </c>
      <c r="H109" s="836" t="s">
        <v>566</v>
      </c>
      <c r="I109" s="837"/>
      <c r="J109" s="837" t="s">
        <v>63</v>
      </c>
      <c r="K109" s="837" t="s">
        <v>64</v>
      </c>
      <c r="L109" s="838" t="s">
        <v>65</v>
      </c>
      <c r="M109" s="836" t="s">
        <v>566</v>
      </c>
      <c r="N109" s="837"/>
      <c r="O109" s="837" t="s">
        <v>63</v>
      </c>
      <c r="P109" s="837" t="s">
        <v>64</v>
      </c>
      <c r="Q109" s="838" t="s">
        <v>65</v>
      </c>
    </row>
    <row r="110">
      <c r="B110" s="835" t="s">
        <v>66</v>
      </c>
      <c r="C110" s="839" t="s">
        <v>126</v>
      </c>
      <c r="D110" s="840"/>
      <c r="E110" s="841" t="s">
        <v>187</v>
      </c>
      <c r="F110" s="842">
        <v>31.0</v>
      </c>
      <c r="G110" s="843">
        <v>6.0</v>
      </c>
      <c r="H110" s="839" t="s">
        <v>126</v>
      </c>
      <c r="I110" s="840"/>
      <c r="J110" s="841" t="s">
        <v>161</v>
      </c>
      <c r="K110" s="842">
        <v>31.0</v>
      </c>
      <c r="L110" s="843">
        <v>6.0</v>
      </c>
      <c r="M110" s="839" t="s">
        <v>128</v>
      </c>
      <c r="N110" s="840"/>
      <c r="O110" s="842" t="s">
        <v>71</v>
      </c>
      <c r="P110" s="842">
        <v>31.0</v>
      </c>
      <c r="Q110" s="843">
        <v>6.0</v>
      </c>
    </row>
    <row r="111">
      <c r="B111" s="835" t="s">
        <v>72</v>
      </c>
      <c r="C111" s="839" t="s">
        <v>627</v>
      </c>
      <c r="D111" s="840"/>
      <c r="E111" s="841" t="s">
        <v>190</v>
      </c>
      <c r="F111" s="842">
        <v>31.0</v>
      </c>
      <c r="G111" s="844">
        <v>0.0</v>
      </c>
      <c r="H111" s="839" t="s">
        <v>1059</v>
      </c>
      <c r="I111" s="840"/>
      <c r="J111" s="841" t="s">
        <v>74</v>
      </c>
      <c r="K111" s="842">
        <v>31.0</v>
      </c>
      <c r="L111" s="844">
        <v>0.0</v>
      </c>
      <c r="M111" s="839" t="s">
        <v>1060</v>
      </c>
      <c r="N111" s="840"/>
      <c r="O111" s="841" t="s">
        <v>431</v>
      </c>
      <c r="P111" s="842">
        <v>31.0</v>
      </c>
      <c r="Q111" s="843">
        <v>252.0</v>
      </c>
    </row>
    <row r="112">
      <c r="B112" s="835" t="s">
        <v>79</v>
      </c>
      <c r="C112" s="839" t="s">
        <v>1061</v>
      </c>
      <c r="D112" s="840"/>
      <c r="E112" s="841" t="s">
        <v>1062</v>
      </c>
      <c r="F112" s="842">
        <v>31.0</v>
      </c>
      <c r="G112" s="844">
        <v>0.0</v>
      </c>
      <c r="H112" s="839" t="s">
        <v>354</v>
      </c>
      <c r="I112" s="840"/>
      <c r="J112" s="841" t="s">
        <v>140</v>
      </c>
      <c r="K112" s="842">
        <v>31.0</v>
      </c>
      <c r="L112" s="844">
        <v>0.0</v>
      </c>
      <c r="M112" s="839" t="s">
        <v>354</v>
      </c>
      <c r="N112" s="840"/>
      <c r="O112" s="841" t="s">
        <v>434</v>
      </c>
      <c r="P112" s="842">
        <v>31.0</v>
      </c>
      <c r="Q112" s="844">
        <v>0.0</v>
      </c>
    </row>
    <row r="113">
      <c r="B113" s="845" t="s">
        <v>85</v>
      </c>
      <c r="C113" s="846" t="s">
        <v>275</v>
      </c>
      <c r="D113" s="847"/>
      <c r="E113" s="848" t="s">
        <v>1063</v>
      </c>
      <c r="F113" s="849">
        <v>31.0</v>
      </c>
      <c r="G113" s="851">
        <v>252.0</v>
      </c>
      <c r="H113" s="846" t="s">
        <v>213</v>
      </c>
      <c r="I113" s="847"/>
      <c r="J113" s="848" t="s">
        <v>392</v>
      </c>
      <c r="K113" s="849">
        <v>31.0</v>
      </c>
      <c r="L113" s="851">
        <v>252.0</v>
      </c>
      <c r="M113" s="846" t="s">
        <v>1064</v>
      </c>
      <c r="N113" s="847"/>
      <c r="O113" s="848" t="s">
        <v>145</v>
      </c>
      <c r="P113" s="849">
        <v>31.0</v>
      </c>
      <c r="Q113" s="850">
        <v>0.0</v>
      </c>
    </row>
    <row r="114">
      <c r="B114" s="852"/>
      <c r="C114" s="846" t="s">
        <v>372</v>
      </c>
      <c r="D114" s="847"/>
      <c r="E114" s="848" t="s">
        <v>1065</v>
      </c>
      <c r="F114" s="849">
        <v>31.0</v>
      </c>
      <c r="G114" s="850">
        <v>0.0</v>
      </c>
      <c r="H114" s="846" t="s">
        <v>493</v>
      </c>
      <c r="I114" s="847"/>
      <c r="J114" s="848" t="s">
        <v>716</v>
      </c>
      <c r="K114" s="849">
        <v>31.0</v>
      </c>
      <c r="L114" s="850">
        <v>0.0</v>
      </c>
      <c r="M114" s="846" t="s">
        <v>448</v>
      </c>
      <c r="N114" s="847"/>
      <c r="O114" s="849" t="s">
        <v>206</v>
      </c>
      <c r="P114" s="849">
        <v>31.0</v>
      </c>
      <c r="Q114" s="850">
        <v>0.0</v>
      </c>
    </row>
    <row r="115">
      <c r="B115" s="852"/>
      <c r="C115" s="846" t="s">
        <v>411</v>
      </c>
      <c r="D115" s="847"/>
      <c r="E115" s="848" t="s">
        <v>153</v>
      </c>
      <c r="F115" s="849">
        <v>31.0</v>
      </c>
      <c r="G115" s="851">
        <v>252.0</v>
      </c>
      <c r="H115" s="846" t="s">
        <v>541</v>
      </c>
      <c r="I115" s="847"/>
      <c r="J115" s="848" t="s">
        <v>443</v>
      </c>
      <c r="K115" s="849">
        <v>31.0</v>
      </c>
      <c r="L115" s="851">
        <v>252.0</v>
      </c>
      <c r="M115" s="846" t="s">
        <v>401</v>
      </c>
      <c r="N115" s="847"/>
      <c r="O115" s="848" t="s">
        <v>102</v>
      </c>
      <c r="P115" s="849">
        <v>31.0</v>
      </c>
      <c r="Q115" s="851">
        <v>252.0</v>
      </c>
    </row>
    <row r="116">
      <c r="B116" s="852"/>
      <c r="C116" s="846" t="s">
        <v>439</v>
      </c>
      <c r="D116" s="847"/>
      <c r="E116" s="853"/>
      <c r="F116" s="854" t="s">
        <v>1066</v>
      </c>
      <c r="G116" s="80"/>
      <c r="H116" s="855" t="s">
        <v>200</v>
      </c>
      <c r="I116" s="847"/>
      <c r="J116" s="853"/>
      <c r="K116" s="854" t="s">
        <v>1054</v>
      </c>
      <c r="L116" s="80"/>
      <c r="M116" s="855" t="s">
        <v>156</v>
      </c>
      <c r="N116" s="847"/>
      <c r="O116" s="853"/>
      <c r="P116" s="854" t="s">
        <v>1039</v>
      </c>
      <c r="Q116" s="80"/>
    </row>
    <row r="117">
      <c r="B117" s="856"/>
      <c r="C117" s="857" t="s">
        <v>605</v>
      </c>
      <c r="D117" s="858"/>
      <c r="E117" s="859"/>
      <c r="F117" s="860"/>
      <c r="G117" s="861"/>
      <c r="H117" s="862" t="s">
        <v>605</v>
      </c>
      <c r="I117" s="858"/>
      <c r="J117" s="859"/>
      <c r="K117" s="860"/>
      <c r="L117" s="861"/>
      <c r="M117" s="862" t="s">
        <v>605</v>
      </c>
      <c r="N117" s="858"/>
      <c r="O117" s="859"/>
      <c r="P117" s="860"/>
      <c r="Q117" s="861"/>
    </row>
    <row r="119">
      <c r="B119" s="797" t="s">
        <v>1067</v>
      </c>
    </row>
    <row r="122">
      <c r="B122" s="825"/>
      <c r="C122" s="826" t="s">
        <v>990</v>
      </c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8"/>
      <c r="R122" s="827" t="s">
        <v>526</v>
      </c>
    </row>
    <row r="123">
      <c r="B123" s="79"/>
      <c r="C123" s="81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3"/>
      <c r="R123" s="488"/>
    </row>
    <row r="124">
      <c r="B124" s="79"/>
      <c r="C124" s="825"/>
      <c r="D124" s="77"/>
      <c r="E124" s="104"/>
      <c r="F124" s="828" t="s">
        <v>1068</v>
      </c>
      <c r="G124" s="78"/>
      <c r="H124" s="825"/>
      <c r="I124" s="77"/>
      <c r="J124" s="104"/>
      <c r="K124" s="828" t="s">
        <v>1069</v>
      </c>
      <c r="L124" s="78"/>
      <c r="M124" s="825"/>
      <c r="N124" s="77"/>
      <c r="O124" s="104"/>
      <c r="P124" s="828" t="s">
        <v>1070</v>
      </c>
      <c r="Q124" s="78"/>
      <c r="R124" s="829" t="s">
        <v>993</v>
      </c>
    </row>
    <row r="125">
      <c r="B125" s="79"/>
      <c r="C125" s="79"/>
      <c r="E125" s="106"/>
      <c r="G125" s="80"/>
      <c r="H125" s="79"/>
      <c r="J125" s="106"/>
      <c r="L125" s="80"/>
      <c r="M125" s="79"/>
      <c r="O125" s="106"/>
      <c r="Q125" s="80"/>
      <c r="R125" s="830" t="s">
        <v>1071</v>
      </c>
    </row>
    <row r="126">
      <c r="B126" s="107"/>
      <c r="C126" s="79"/>
      <c r="E126" s="106"/>
      <c r="G126" s="80"/>
      <c r="H126" s="79"/>
      <c r="J126" s="106"/>
      <c r="L126" s="80"/>
      <c r="M126" s="79"/>
      <c r="O126" s="106"/>
      <c r="Q126" s="80"/>
      <c r="R126" s="830" t="s">
        <v>1072</v>
      </c>
    </row>
    <row r="127">
      <c r="B127" s="831" t="s">
        <v>60</v>
      </c>
      <c r="C127" s="79"/>
      <c r="E127" s="106"/>
      <c r="F127" s="110"/>
      <c r="G127" s="111"/>
      <c r="H127" s="79"/>
      <c r="J127" s="106"/>
      <c r="K127" s="110"/>
      <c r="L127" s="111"/>
      <c r="M127" s="79"/>
      <c r="O127" s="106"/>
      <c r="P127" s="110"/>
      <c r="Q127" s="111"/>
      <c r="R127" s="830" t="s">
        <v>1073</v>
      </c>
    </row>
    <row r="128">
      <c r="B128" s="831" t="s">
        <v>61</v>
      </c>
      <c r="C128" s="79"/>
      <c r="E128" s="106"/>
      <c r="F128" s="832"/>
      <c r="G128" s="138"/>
      <c r="H128" s="79"/>
      <c r="J128" s="106"/>
      <c r="K128" s="832"/>
      <c r="L128" s="138"/>
      <c r="M128" s="79"/>
      <c r="O128" s="106"/>
      <c r="P128" s="832"/>
      <c r="Q128" s="138"/>
      <c r="R128" s="830" t="s">
        <v>1074</v>
      </c>
    </row>
    <row r="129">
      <c r="B129" s="79"/>
      <c r="C129" s="81"/>
      <c r="D129" s="82"/>
      <c r="E129" s="54"/>
      <c r="F129" s="833"/>
      <c r="G129" s="243"/>
      <c r="H129" s="81"/>
      <c r="I129" s="82"/>
      <c r="J129" s="54"/>
      <c r="K129" s="864"/>
      <c r="L129" s="243"/>
      <c r="M129" s="81"/>
      <c r="N129" s="82"/>
      <c r="O129" s="54"/>
      <c r="P129" s="833"/>
      <c r="Q129" s="243"/>
      <c r="R129" s="834"/>
    </row>
    <row r="130">
      <c r="B130" s="835" t="s">
        <v>62</v>
      </c>
      <c r="C130" s="836" t="s">
        <v>565</v>
      </c>
      <c r="D130" s="837"/>
      <c r="E130" s="837" t="s">
        <v>63</v>
      </c>
      <c r="F130" s="837" t="s">
        <v>64</v>
      </c>
      <c r="G130" s="838" t="s">
        <v>65</v>
      </c>
      <c r="H130" s="836" t="s">
        <v>565</v>
      </c>
      <c r="I130" s="837"/>
      <c r="J130" s="837" t="s">
        <v>63</v>
      </c>
      <c r="K130" s="837" t="s">
        <v>64</v>
      </c>
      <c r="L130" s="838" t="s">
        <v>65</v>
      </c>
      <c r="M130" s="836" t="s">
        <v>565</v>
      </c>
      <c r="N130" s="837"/>
      <c r="O130" s="837" t="s">
        <v>63</v>
      </c>
      <c r="P130" s="837" t="s">
        <v>64</v>
      </c>
      <c r="Q130" s="838" t="s">
        <v>65</v>
      </c>
      <c r="R130" s="834"/>
    </row>
    <row r="131">
      <c r="B131" s="835" t="s">
        <v>66</v>
      </c>
      <c r="C131" s="839" t="s">
        <v>126</v>
      </c>
      <c r="D131" s="840"/>
      <c r="E131" s="841" t="s">
        <v>1075</v>
      </c>
      <c r="F131" s="842">
        <v>31.0</v>
      </c>
      <c r="G131" s="843">
        <v>6.0</v>
      </c>
      <c r="H131" s="839" t="s">
        <v>531</v>
      </c>
      <c r="I131" s="840"/>
      <c r="J131" s="841" t="s">
        <v>505</v>
      </c>
      <c r="K131" s="842">
        <v>31.0</v>
      </c>
      <c r="L131" s="843">
        <v>6.0</v>
      </c>
      <c r="M131" s="839" t="s">
        <v>69</v>
      </c>
      <c r="N131" s="840"/>
      <c r="O131" s="841" t="s">
        <v>68</v>
      </c>
      <c r="P131" s="842">
        <v>31.0</v>
      </c>
      <c r="Q131" s="843">
        <v>252.0</v>
      </c>
      <c r="R131" s="834"/>
    </row>
    <row r="132">
      <c r="B132" s="835" t="s">
        <v>72</v>
      </c>
      <c r="C132" s="839" t="s">
        <v>429</v>
      </c>
      <c r="D132" s="840"/>
      <c r="E132" s="841" t="s">
        <v>251</v>
      </c>
      <c r="F132" s="842">
        <v>31.0</v>
      </c>
      <c r="G132" s="844">
        <v>0.0</v>
      </c>
      <c r="H132" s="839" t="s">
        <v>75</v>
      </c>
      <c r="I132" s="840"/>
      <c r="J132" s="841" t="s">
        <v>289</v>
      </c>
      <c r="K132" s="842">
        <v>31.0</v>
      </c>
      <c r="L132" s="844">
        <v>0.0</v>
      </c>
      <c r="M132" s="839" t="s">
        <v>1076</v>
      </c>
      <c r="N132" s="840"/>
      <c r="O132" s="841" t="s">
        <v>1077</v>
      </c>
      <c r="P132" s="842">
        <v>31.0</v>
      </c>
      <c r="Q132" s="844">
        <v>0.0</v>
      </c>
      <c r="R132" s="834"/>
    </row>
    <row r="133">
      <c r="B133" s="835" t="s">
        <v>79</v>
      </c>
      <c r="C133" s="839" t="s">
        <v>260</v>
      </c>
      <c r="D133" s="840"/>
      <c r="E133" s="841" t="s">
        <v>1078</v>
      </c>
      <c r="F133" s="842">
        <v>31.0</v>
      </c>
      <c r="G133" s="844">
        <v>0.0</v>
      </c>
      <c r="H133" s="839" t="s">
        <v>293</v>
      </c>
      <c r="I133" s="840"/>
      <c r="J133" s="841" t="s">
        <v>170</v>
      </c>
      <c r="K133" s="842">
        <v>31.0</v>
      </c>
      <c r="L133" s="844">
        <v>0.0</v>
      </c>
      <c r="M133" s="839" t="s">
        <v>1079</v>
      </c>
      <c r="N133" s="840"/>
      <c r="O133" s="841" t="s">
        <v>434</v>
      </c>
      <c r="P133" s="842">
        <v>31.0</v>
      </c>
      <c r="Q133" s="844">
        <v>0.0</v>
      </c>
      <c r="R133" s="834"/>
    </row>
    <row r="134">
      <c r="B134" s="845" t="s">
        <v>85</v>
      </c>
      <c r="C134" s="846" t="s">
        <v>200</v>
      </c>
      <c r="D134" s="847"/>
      <c r="E134" s="848" t="s">
        <v>1080</v>
      </c>
      <c r="F134" s="849">
        <v>31.0</v>
      </c>
      <c r="G134" s="851">
        <v>252.0</v>
      </c>
      <c r="H134" s="846" t="s">
        <v>715</v>
      </c>
      <c r="I134" s="847"/>
      <c r="J134" s="848" t="s">
        <v>231</v>
      </c>
      <c r="K134" s="849">
        <v>31.0</v>
      </c>
      <c r="L134" s="851">
        <v>252.0</v>
      </c>
      <c r="M134" s="846" t="s">
        <v>265</v>
      </c>
      <c r="N134" s="847"/>
      <c r="O134" s="848" t="s">
        <v>1081</v>
      </c>
      <c r="P134" s="849">
        <v>31.0</v>
      </c>
      <c r="Q134" s="851">
        <v>4.0</v>
      </c>
      <c r="R134" s="834"/>
    </row>
    <row r="135">
      <c r="B135" s="852"/>
      <c r="C135" s="846" t="s">
        <v>228</v>
      </c>
      <c r="D135" s="847"/>
      <c r="E135" s="848" t="s">
        <v>925</v>
      </c>
      <c r="F135" s="849">
        <v>31.0</v>
      </c>
      <c r="G135" s="850">
        <v>0.0</v>
      </c>
      <c r="H135" s="846" t="s">
        <v>410</v>
      </c>
      <c r="I135" s="847"/>
      <c r="J135" s="848" t="s">
        <v>716</v>
      </c>
      <c r="K135" s="849">
        <v>31.0</v>
      </c>
      <c r="L135" s="850">
        <v>0.0</v>
      </c>
      <c r="M135" s="846" t="s">
        <v>154</v>
      </c>
      <c r="N135" s="847"/>
      <c r="O135" s="848" t="s">
        <v>267</v>
      </c>
      <c r="P135" s="849">
        <v>31.0</v>
      </c>
      <c r="Q135" s="850">
        <v>0.0</v>
      </c>
      <c r="R135" s="834"/>
    </row>
    <row r="136">
      <c r="B136" s="852"/>
      <c r="C136" s="846" t="s">
        <v>439</v>
      </c>
      <c r="D136" s="847"/>
      <c r="E136" s="848" t="s">
        <v>369</v>
      </c>
      <c r="F136" s="849">
        <v>31.0</v>
      </c>
      <c r="G136" s="851">
        <v>252.0</v>
      </c>
      <c r="H136" s="846" t="s">
        <v>477</v>
      </c>
      <c r="I136" s="847"/>
      <c r="J136" s="848" t="s">
        <v>152</v>
      </c>
      <c r="K136" s="849">
        <v>31.0</v>
      </c>
      <c r="L136" s="851">
        <v>252.0</v>
      </c>
      <c r="M136" s="846" t="s">
        <v>1082</v>
      </c>
      <c r="N136" s="847"/>
      <c r="O136" s="848" t="s">
        <v>414</v>
      </c>
      <c r="P136" s="849">
        <v>31.0</v>
      </c>
      <c r="Q136" s="851">
        <v>252.0</v>
      </c>
      <c r="R136" s="834"/>
    </row>
    <row r="137">
      <c r="B137" s="852"/>
      <c r="C137" s="846" t="s">
        <v>1083</v>
      </c>
      <c r="D137" s="847"/>
      <c r="E137" s="853"/>
      <c r="F137" s="854" t="s">
        <v>1084</v>
      </c>
      <c r="G137" s="80"/>
      <c r="H137" s="855" t="s">
        <v>100</v>
      </c>
      <c r="I137" s="847"/>
      <c r="J137" s="853"/>
      <c r="K137" s="854" t="s">
        <v>1085</v>
      </c>
      <c r="L137" s="80"/>
      <c r="M137" s="855" t="s">
        <v>587</v>
      </c>
      <c r="N137" s="847"/>
      <c r="O137" s="853"/>
      <c r="P137" s="854" t="s">
        <v>1086</v>
      </c>
      <c r="Q137" s="80"/>
      <c r="R137" s="834"/>
    </row>
    <row r="138">
      <c r="B138" s="852"/>
      <c r="C138" s="857" t="s">
        <v>1087</v>
      </c>
      <c r="D138" s="858"/>
      <c r="E138" s="859"/>
      <c r="F138" s="865"/>
      <c r="G138" s="866"/>
      <c r="H138" s="862" t="s">
        <v>1087</v>
      </c>
      <c r="I138" s="858"/>
      <c r="J138" s="859"/>
      <c r="K138" s="865"/>
      <c r="L138" s="866"/>
      <c r="M138" s="862" t="s">
        <v>1087</v>
      </c>
      <c r="N138" s="858"/>
      <c r="O138" s="859"/>
      <c r="P138" s="865"/>
      <c r="Q138" s="866"/>
      <c r="R138" s="863"/>
    </row>
    <row r="139">
      <c r="B139" s="867"/>
      <c r="C139" s="825"/>
      <c r="D139" s="77"/>
      <c r="E139" s="104"/>
      <c r="F139" s="828" t="s">
        <v>1088</v>
      </c>
      <c r="G139" s="78"/>
      <c r="H139" s="868"/>
      <c r="I139" s="77"/>
      <c r="J139" s="104"/>
      <c r="K139" s="869"/>
      <c r="L139" s="78"/>
      <c r="M139" s="870"/>
      <c r="N139" s="77"/>
      <c r="O139" s="104"/>
      <c r="P139" s="869"/>
      <c r="Q139" s="78"/>
    </row>
    <row r="140">
      <c r="B140" s="79"/>
      <c r="C140" s="79"/>
      <c r="E140" s="106"/>
      <c r="G140" s="80"/>
      <c r="J140" s="106"/>
      <c r="L140" s="80"/>
      <c r="M140" s="491"/>
      <c r="O140" s="106"/>
      <c r="Q140" s="80"/>
    </row>
    <row r="141">
      <c r="B141" s="79"/>
      <c r="C141" s="79"/>
      <c r="E141" s="106"/>
      <c r="G141" s="80"/>
      <c r="J141" s="106"/>
      <c r="L141" s="80"/>
      <c r="M141" s="491"/>
      <c r="O141" s="106"/>
      <c r="Q141" s="80"/>
    </row>
    <row r="142">
      <c r="B142" s="831" t="s">
        <v>60</v>
      </c>
      <c r="C142" s="79"/>
      <c r="E142" s="106"/>
      <c r="F142" s="110"/>
      <c r="G142" s="111"/>
      <c r="J142" s="106"/>
      <c r="K142" s="110"/>
      <c r="L142" s="111"/>
      <c r="M142" s="491"/>
      <c r="O142" s="106"/>
      <c r="P142" s="110"/>
      <c r="Q142" s="111"/>
    </row>
    <row r="143">
      <c r="B143" s="831" t="s">
        <v>61</v>
      </c>
      <c r="C143" s="79"/>
      <c r="E143" s="106"/>
      <c r="F143" s="832"/>
      <c r="G143" s="138"/>
      <c r="J143" s="106"/>
      <c r="K143" s="832"/>
      <c r="L143" s="138"/>
      <c r="M143" s="491"/>
      <c r="O143" s="106"/>
      <c r="P143" s="832"/>
      <c r="Q143" s="138"/>
    </row>
    <row r="144">
      <c r="B144" s="79"/>
      <c r="C144" s="81"/>
      <c r="D144" s="82"/>
      <c r="E144" s="54"/>
      <c r="F144" s="833"/>
      <c r="G144" s="243"/>
      <c r="H144" s="82"/>
      <c r="I144" s="82"/>
      <c r="J144" s="54"/>
      <c r="K144" s="190"/>
      <c r="L144" s="83"/>
      <c r="M144" s="190"/>
      <c r="N144" s="82"/>
      <c r="O144" s="54"/>
      <c r="P144" s="190"/>
      <c r="Q144" s="83"/>
    </row>
    <row r="145">
      <c r="B145" s="835" t="s">
        <v>62</v>
      </c>
      <c r="C145" s="836" t="s">
        <v>565</v>
      </c>
      <c r="D145" s="837"/>
      <c r="E145" s="837" t="s">
        <v>63</v>
      </c>
      <c r="F145" s="837" t="s">
        <v>64</v>
      </c>
      <c r="G145" s="838" t="s">
        <v>65</v>
      </c>
      <c r="H145" s="871"/>
      <c r="I145" s="837"/>
      <c r="J145" s="837"/>
      <c r="K145" s="837"/>
      <c r="L145" s="838"/>
      <c r="M145" s="871"/>
      <c r="N145" s="837"/>
      <c r="O145" s="837"/>
      <c r="P145" s="837"/>
      <c r="Q145" s="838"/>
    </row>
    <row r="146">
      <c r="B146" s="835" t="s">
        <v>66</v>
      </c>
      <c r="C146" s="839" t="s">
        <v>128</v>
      </c>
      <c r="D146" s="840"/>
      <c r="E146" s="841" t="s">
        <v>68</v>
      </c>
      <c r="F146" s="842">
        <v>31.0</v>
      </c>
      <c r="G146" s="843">
        <v>6.0</v>
      </c>
      <c r="H146" s="872"/>
      <c r="I146" s="840"/>
      <c r="J146" s="842"/>
      <c r="K146" s="842"/>
      <c r="L146" s="844"/>
      <c r="M146" s="872"/>
      <c r="N146" s="840"/>
      <c r="O146" s="842"/>
      <c r="P146" s="842"/>
      <c r="Q146" s="844"/>
    </row>
    <row r="147">
      <c r="B147" s="835" t="s">
        <v>72</v>
      </c>
      <c r="C147" s="839" t="s">
        <v>978</v>
      </c>
      <c r="D147" s="840"/>
      <c r="E147" s="841" t="s">
        <v>351</v>
      </c>
      <c r="F147" s="842">
        <v>31.0</v>
      </c>
      <c r="G147" s="843">
        <v>252.0</v>
      </c>
      <c r="H147" s="872"/>
      <c r="I147" s="840"/>
      <c r="J147" s="842"/>
      <c r="K147" s="842"/>
      <c r="L147" s="844"/>
      <c r="M147" s="872"/>
      <c r="N147" s="840"/>
      <c r="O147" s="842"/>
      <c r="P147" s="842"/>
      <c r="Q147" s="844"/>
    </row>
    <row r="148">
      <c r="B148" s="835" t="s">
        <v>79</v>
      </c>
      <c r="C148" s="839" t="s">
        <v>1089</v>
      </c>
      <c r="D148" s="840"/>
      <c r="E148" s="841" t="s">
        <v>388</v>
      </c>
      <c r="F148" s="842">
        <v>31.0</v>
      </c>
      <c r="G148" s="844">
        <v>0.0</v>
      </c>
      <c r="H148" s="872"/>
      <c r="I148" s="840"/>
      <c r="J148" s="842"/>
      <c r="K148" s="842"/>
      <c r="L148" s="844"/>
      <c r="M148" s="872"/>
      <c r="N148" s="840"/>
      <c r="O148" s="842"/>
      <c r="P148" s="842"/>
      <c r="Q148" s="844"/>
    </row>
    <row r="149">
      <c r="B149" s="845" t="s">
        <v>85</v>
      </c>
      <c r="C149" s="846" t="s">
        <v>1090</v>
      </c>
      <c r="D149" s="847"/>
      <c r="E149" s="848" t="s">
        <v>436</v>
      </c>
      <c r="F149" s="849">
        <v>31.0</v>
      </c>
      <c r="G149" s="851">
        <v>0.0</v>
      </c>
      <c r="H149" s="873"/>
      <c r="I149" s="847"/>
      <c r="J149" s="849"/>
      <c r="K149" s="849"/>
      <c r="L149" s="850"/>
      <c r="M149" s="873"/>
      <c r="N149" s="847"/>
      <c r="O149" s="849"/>
      <c r="P149" s="849"/>
      <c r="Q149" s="850"/>
    </row>
    <row r="150">
      <c r="B150" s="852"/>
      <c r="C150" s="846" t="s">
        <v>1091</v>
      </c>
      <c r="D150" s="847"/>
      <c r="E150" s="848" t="s">
        <v>305</v>
      </c>
      <c r="F150" s="849">
        <v>31.0</v>
      </c>
      <c r="G150" s="850">
        <v>0.0</v>
      </c>
      <c r="H150" s="873"/>
      <c r="I150" s="847"/>
      <c r="J150" s="849"/>
      <c r="K150" s="849"/>
      <c r="L150" s="850"/>
      <c r="M150" s="873"/>
      <c r="N150" s="847"/>
      <c r="O150" s="849"/>
      <c r="P150" s="849"/>
      <c r="Q150" s="850"/>
    </row>
    <row r="151">
      <c r="B151" s="852"/>
      <c r="C151" s="846" t="s">
        <v>179</v>
      </c>
      <c r="D151" s="847"/>
      <c r="E151" s="848" t="s">
        <v>270</v>
      </c>
      <c r="F151" s="849">
        <v>31.0</v>
      </c>
      <c r="G151" s="851">
        <v>252.0</v>
      </c>
      <c r="H151" s="873"/>
      <c r="I151" s="847"/>
      <c r="J151" s="849"/>
      <c r="K151" s="849"/>
      <c r="L151" s="850"/>
      <c r="M151" s="873"/>
      <c r="N151" s="847"/>
      <c r="O151" s="849"/>
      <c r="P151" s="849"/>
      <c r="Q151" s="850"/>
    </row>
    <row r="152">
      <c r="B152" s="852"/>
      <c r="C152" s="846" t="s">
        <v>368</v>
      </c>
      <c r="D152" s="847"/>
      <c r="E152" s="853"/>
      <c r="F152" s="854" t="s">
        <v>1092</v>
      </c>
      <c r="G152" s="80"/>
      <c r="H152" s="847"/>
      <c r="I152" s="847"/>
      <c r="J152" s="853"/>
      <c r="K152" s="865"/>
      <c r="L152" s="80"/>
      <c r="M152" s="873"/>
      <c r="N152" s="847"/>
      <c r="O152" s="853"/>
      <c r="P152" s="865"/>
      <c r="Q152" s="80"/>
    </row>
    <row r="153">
      <c r="B153" s="852"/>
      <c r="C153" s="857" t="s">
        <v>1087</v>
      </c>
      <c r="D153" s="858"/>
      <c r="E153" s="859"/>
      <c r="F153" s="860"/>
      <c r="G153" s="866"/>
      <c r="H153" s="847"/>
      <c r="I153" s="847"/>
      <c r="J153" s="853"/>
      <c r="K153" s="865"/>
      <c r="L153" s="866"/>
      <c r="M153" s="847"/>
      <c r="N153" s="847"/>
      <c r="O153" s="853"/>
      <c r="P153" s="865"/>
      <c r="Q153" s="866"/>
    </row>
    <row r="154">
      <c r="B154" s="874" t="s">
        <v>1093</v>
      </c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5"/>
    </row>
    <row r="156">
      <c r="B156" s="825"/>
      <c r="C156" s="826" t="s">
        <v>1008</v>
      </c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8"/>
    </row>
    <row r="157">
      <c r="B157" s="79"/>
      <c r="C157" s="81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3"/>
    </row>
    <row r="158">
      <c r="B158" s="79"/>
      <c r="C158" s="825"/>
      <c r="D158" s="77"/>
      <c r="E158" s="104"/>
      <c r="F158" s="828" t="s">
        <v>1094</v>
      </c>
      <c r="G158" s="78"/>
      <c r="H158" s="825"/>
      <c r="I158" s="77"/>
      <c r="J158" s="104"/>
      <c r="K158" s="828" t="s">
        <v>1095</v>
      </c>
      <c r="L158" s="78"/>
      <c r="M158" s="825"/>
      <c r="N158" s="77"/>
      <c r="O158" s="104"/>
      <c r="P158" s="828" t="s">
        <v>1096</v>
      </c>
      <c r="Q158" s="78"/>
    </row>
    <row r="159">
      <c r="B159" s="79"/>
      <c r="C159" s="79"/>
      <c r="E159" s="106"/>
      <c r="G159" s="80"/>
      <c r="H159" s="79"/>
      <c r="J159" s="106"/>
      <c r="L159" s="80"/>
      <c r="M159" s="79"/>
      <c r="O159" s="106"/>
      <c r="Q159" s="80"/>
    </row>
    <row r="160">
      <c r="B160" s="107"/>
      <c r="C160" s="79"/>
      <c r="E160" s="106"/>
      <c r="G160" s="80"/>
      <c r="H160" s="79"/>
      <c r="J160" s="106"/>
      <c r="L160" s="80"/>
      <c r="M160" s="79"/>
      <c r="O160" s="106"/>
      <c r="Q160" s="80"/>
    </row>
    <row r="161">
      <c r="B161" s="831" t="s">
        <v>60</v>
      </c>
      <c r="C161" s="79"/>
      <c r="E161" s="106"/>
      <c r="F161" s="110"/>
      <c r="G161" s="111"/>
      <c r="H161" s="79"/>
      <c r="J161" s="106"/>
      <c r="K161" s="110"/>
      <c r="L161" s="111"/>
      <c r="M161" s="79"/>
      <c r="O161" s="106"/>
      <c r="P161" s="110"/>
      <c r="Q161" s="111"/>
    </row>
    <row r="162">
      <c r="B162" s="831" t="s">
        <v>61</v>
      </c>
      <c r="C162" s="79"/>
      <c r="E162" s="106"/>
      <c r="F162" s="832"/>
      <c r="G162" s="138"/>
      <c r="H162" s="79"/>
      <c r="J162" s="106"/>
      <c r="K162" s="832"/>
      <c r="L162" s="138"/>
      <c r="M162" s="79"/>
      <c r="O162" s="106"/>
      <c r="P162" s="832"/>
      <c r="Q162" s="138"/>
    </row>
    <row r="163">
      <c r="B163" s="79"/>
      <c r="C163" s="81"/>
      <c r="D163" s="82"/>
      <c r="E163" s="54"/>
      <c r="F163" s="833"/>
      <c r="G163" s="243"/>
      <c r="H163" s="81"/>
      <c r="I163" s="82"/>
      <c r="J163" s="54"/>
      <c r="K163" s="864"/>
      <c r="L163" s="243"/>
      <c r="M163" s="81"/>
      <c r="N163" s="82"/>
      <c r="O163" s="54"/>
      <c r="P163" s="833"/>
      <c r="Q163" s="243"/>
    </row>
    <row r="164">
      <c r="B164" s="835" t="s">
        <v>62</v>
      </c>
      <c r="C164" s="836" t="s">
        <v>565</v>
      </c>
      <c r="D164" s="837"/>
      <c r="E164" s="837" t="s">
        <v>63</v>
      </c>
      <c r="F164" s="837" t="s">
        <v>64</v>
      </c>
      <c r="G164" s="838" t="s">
        <v>65</v>
      </c>
      <c r="H164" s="836" t="s">
        <v>565</v>
      </c>
      <c r="I164" s="837"/>
      <c r="J164" s="837" t="s">
        <v>63</v>
      </c>
      <c r="K164" s="837" t="s">
        <v>64</v>
      </c>
      <c r="L164" s="838" t="s">
        <v>65</v>
      </c>
      <c r="M164" s="836" t="s">
        <v>565</v>
      </c>
      <c r="N164" s="837"/>
      <c r="O164" s="837" t="s">
        <v>63</v>
      </c>
      <c r="P164" s="837" t="s">
        <v>64</v>
      </c>
      <c r="Q164" s="838" t="s">
        <v>65</v>
      </c>
    </row>
    <row r="165">
      <c r="B165" s="835" t="s">
        <v>66</v>
      </c>
      <c r="C165" s="839" t="s">
        <v>126</v>
      </c>
      <c r="D165" s="840"/>
      <c r="E165" s="841" t="s">
        <v>1097</v>
      </c>
      <c r="F165" s="842">
        <v>31.0</v>
      </c>
      <c r="G165" s="843">
        <v>6.0</v>
      </c>
      <c r="H165" s="839" t="s">
        <v>128</v>
      </c>
      <c r="I165" s="840"/>
      <c r="J165" s="841" t="s">
        <v>71</v>
      </c>
      <c r="K165" s="842">
        <v>31.0</v>
      </c>
      <c r="L165" s="843">
        <v>6.0</v>
      </c>
      <c r="M165" s="839" t="s">
        <v>126</v>
      </c>
      <c r="N165" s="840"/>
      <c r="O165" s="841" t="s">
        <v>1098</v>
      </c>
      <c r="P165" s="842">
        <v>31.0</v>
      </c>
      <c r="Q165" s="843">
        <v>6.0</v>
      </c>
    </row>
    <row r="166">
      <c r="B166" s="835" t="s">
        <v>72</v>
      </c>
      <c r="C166" s="839" t="s">
        <v>1099</v>
      </c>
      <c r="D166" s="840"/>
      <c r="E166" s="841" t="s">
        <v>130</v>
      </c>
      <c r="F166" s="842">
        <v>31.0</v>
      </c>
      <c r="G166" s="844">
        <v>0.0</v>
      </c>
      <c r="H166" s="839" t="s">
        <v>1100</v>
      </c>
      <c r="I166" s="840"/>
      <c r="J166" s="841" t="s">
        <v>223</v>
      </c>
      <c r="K166" s="842">
        <v>31.0</v>
      </c>
      <c r="L166" s="843">
        <v>252.0</v>
      </c>
      <c r="M166" s="839" t="s">
        <v>1101</v>
      </c>
      <c r="N166" s="840"/>
      <c r="O166" s="841" t="s">
        <v>78</v>
      </c>
      <c r="P166" s="842">
        <v>31.0</v>
      </c>
      <c r="Q166" s="843">
        <v>0.0</v>
      </c>
    </row>
    <row r="167">
      <c r="B167" s="835" t="s">
        <v>79</v>
      </c>
      <c r="C167" s="839" t="s">
        <v>326</v>
      </c>
      <c r="D167" s="840"/>
      <c r="E167" s="842" t="s">
        <v>225</v>
      </c>
      <c r="F167" s="842">
        <v>31.0</v>
      </c>
      <c r="G167" s="844">
        <v>0.0</v>
      </c>
      <c r="H167" s="839" t="s">
        <v>260</v>
      </c>
      <c r="I167" s="840"/>
      <c r="J167" s="841" t="s">
        <v>296</v>
      </c>
      <c r="K167" s="842">
        <v>31.0</v>
      </c>
      <c r="L167" s="844">
        <v>0.0</v>
      </c>
      <c r="M167" s="839" t="s">
        <v>1102</v>
      </c>
      <c r="N167" s="840"/>
      <c r="O167" s="841" t="s">
        <v>434</v>
      </c>
      <c r="P167" s="842">
        <v>31.0</v>
      </c>
      <c r="Q167" s="844">
        <v>0.0</v>
      </c>
    </row>
    <row r="168">
      <c r="B168" s="845" t="s">
        <v>85</v>
      </c>
      <c r="C168" s="846" t="s">
        <v>756</v>
      </c>
      <c r="D168" s="847"/>
      <c r="E168" s="848" t="s">
        <v>436</v>
      </c>
      <c r="F168" s="849">
        <v>31.0</v>
      </c>
      <c r="G168" s="851">
        <v>252.0</v>
      </c>
      <c r="H168" s="846" t="s">
        <v>462</v>
      </c>
      <c r="I168" s="847"/>
      <c r="J168" s="848" t="s">
        <v>362</v>
      </c>
      <c r="K168" s="849">
        <v>31.0</v>
      </c>
      <c r="L168" s="850">
        <v>0.0</v>
      </c>
      <c r="M168" s="846" t="s">
        <v>1103</v>
      </c>
      <c r="N168" s="847"/>
      <c r="O168" s="848" t="s">
        <v>231</v>
      </c>
      <c r="P168" s="849">
        <v>31.0</v>
      </c>
      <c r="Q168" s="851">
        <v>252.0</v>
      </c>
    </row>
    <row r="169">
      <c r="B169" s="852"/>
      <c r="C169" s="846" t="s">
        <v>442</v>
      </c>
      <c r="D169" s="847"/>
      <c r="E169" s="848" t="s">
        <v>365</v>
      </c>
      <c r="F169" s="849">
        <v>31.0</v>
      </c>
      <c r="G169" s="850">
        <v>0.0</v>
      </c>
      <c r="H169" s="846" t="s">
        <v>1064</v>
      </c>
      <c r="I169" s="847"/>
      <c r="J169" s="848" t="s">
        <v>97</v>
      </c>
      <c r="K169" s="849">
        <v>31.0</v>
      </c>
      <c r="L169" s="850">
        <v>0.0</v>
      </c>
      <c r="M169" s="846" t="s">
        <v>477</v>
      </c>
      <c r="N169" s="847"/>
      <c r="O169" s="848" t="s">
        <v>232</v>
      </c>
      <c r="P169" s="849">
        <v>31.0</v>
      </c>
      <c r="Q169" s="850">
        <v>0.0</v>
      </c>
    </row>
    <row r="170">
      <c r="B170" s="852"/>
      <c r="C170" s="846" t="s">
        <v>413</v>
      </c>
      <c r="D170" s="847"/>
      <c r="E170" s="848" t="s">
        <v>308</v>
      </c>
      <c r="F170" s="849">
        <v>31.0</v>
      </c>
      <c r="G170" s="851">
        <v>252.0</v>
      </c>
      <c r="H170" s="846" t="s">
        <v>1104</v>
      </c>
      <c r="I170" s="847"/>
      <c r="J170" s="848" t="s">
        <v>369</v>
      </c>
      <c r="K170" s="849">
        <v>31.0</v>
      </c>
      <c r="L170" s="851">
        <v>252.0</v>
      </c>
      <c r="M170" s="846" t="s">
        <v>335</v>
      </c>
      <c r="N170" s="847"/>
      <c r="O170" s="848" t="s">
        <v>1105</v>
      </c>
      <c r="P170" s="849">
        <v>31.0</v>
      </c>
      <c r="Q170" s="851">
        <v>252.0</v>
      </c>
    </row>
    <row r="171">
      <c r="B171" s="852"/>
      <c r="C171" s="846" t="s">
        <v>631</v>
      </c>
      <c r="D171" s="847"/>
      <c r="E171" s="853"/>
      <c r="F171" s="854" t="s">
        <v>1106</v>
      </c>
      <c r="G171" s="80"/>
      <c r="H171" s="855" t="s">
        <v>500</v>
      </c>
      <c r="I171" s="847"/>
      <c r="J171" s="853"/>
      <c r="K171" s="854" t="s">
        <v>1084</v>
      </c>
      <c r="L171" s="80"/>
      <c r="M171" s="855" t="s">
        <v>980</v>
      </c>
      <c r="N171" s="847"/>
      <c r="O171" s="853"/>
      <c r="P171" s="854" t="s">
        <v>1107</v>
      </c>
      <c r="Q171" s="80"/>
    </row>
    <row r="172">
      <c r="B172" s="852"/>
      <c r="C172" s="875"/>
      <c r="D172" s="858"/>
      <c r="E172" s="859"/>
      <c r="F172" s="865"/>
      <c r="G172" s="866"/>
      <c r="H172" s="876"/>
      <c r="I172" s="858"/>
      <c r="J172" s="859"/>
      <c r="K172" s="865"/>
      <c r="L172" s="866"/>
      <c r="M172" s="876"/>
      <c r="N172" s="858"/>
      <c r="O172" s="859"/>
      <c r="P172" s="865"/>
      <c r="Q172" s="866"/>
    </row>
    <row r="173">
      <c r="B173" s="867"/>
      <c r="C173" s="825"/>
      <c r="D173" s="77"/>
      <c r="E173" s="104"/>
      <c r="F173" s="828" t="s">
        <v>1108</v>
      </c>
      <c r="G173" s="78"/>
      <c r="H173" s="868"/>
      <c r="I173" s="77"/>
      <c r="J173" s="104"/>
      <c r="K173" s="869"/>
      <c r="L173" s="78"/>
      <c r="M173" s="870"/>
      <c r="N173" s="77"/>
      <c r="O173" s="104"/>
      <c r="P173" s="869"/>
      <c r="Q173" s="78"/>
    </row>
    <row r="174">
      <c r="B174" s="79"/>
      <c r="C174" s="79"/>
      <c r="E174" s="106"/>
      <c r="G174" s="80"/>
      <c r="J174" s="106"/>
      <c r="L174" s="80"/>
      <c r="M174" s="491"/>
      <c r="O174" s="106"/>
      <c r="Q174" s="80"/>
    </row>
    <row r="175">
      <c r="B175" s="79"/>
      <c r="C175" s="79"/>
      <c r="E175" s="106"/>
      <c r="G175" s="80"/>
      <c r="J175" s="106"/>
      <c r="L175" s="80"/>
      <c r="M175" s="491"/>
      <c r="O175" s="106"/>
      <c r="Q175" s="80"/>
    </row>
    <row r="176">
      <c r="B176" s="831" t="s">
        <v>60</v>
      </c>
      <c r="C176" s="79"/>
      <c r="E176" s="106"/>
      <c r="F176" s="110"/>
      <c r="G176" s="111"/>
      <c r="J176" s="106"/>
      <c r="K176" s="110"/>
      <c r="L176" s="111"/>
      <c r="M176" s="491"/>
      <c r="O176" s="106"/>
      <c r="P176" s="110"/>
      <c r="Q176" s="111"/>
    </row>
    <row r="177">
      <c r="B177" s="831" t="s">
        <v>61</v>
      </c>
      <c r="C177" s="79"/>
      <c r="E177" s="106"/>
      <c r="F177" s="832"/>
      <c r="G177" s="138"/>
      <c r="J177" s="106"/>
      <c r="K177" s="832"/>
      <c r="L177" s="138"/>
      <c r="M177" s="491"/>
      <c r="O177" s="106"/>
      <c r="P177" s="832"/>
      <c r="Q177" s="138"/>
    </row>
    <row r="178">
      <c r="B178" s="79"/>
      <c r="C178" s="81"/>
      <c r="D178" s="82"/>
      <c r="E178" s="54"/>
      <c r="F178" s="833"/>
      <c r="G178" s="243"/>
      <c r="H178" s="82"/>
      <c r="I178" s="82"/>
      <c r="J178" s="54"/>
      <c r="K178" s="190"/>
      <c r="L178" s="83"/>
      <c r="M178" s="190"/>
      <c r="N178" s="82"/>
      <c r="O178" s="54"/>
      <c r="P178" s="190"/>
      <c r="Q178" s="83"/>
    </row>
    <row r="179">
      <c r="B179" s="835" t="s">
        <v>62</v>
      </c>
      <c r="C179" s="836" t="s">
        <v>565</v>
      </c>
      <c r="D179" s="837"/>
      <c r="E179" s="837" t="s">
        <v>63</v>
      </c>
      <c r="F179" s="837" t="s">
        <v>64</v>
      </c>
      <c r="G179" s="838" t="s">
        <v>65</v>
      </c>
      <c r="H179" s="871"/>
      <c r="I179" s="837"/>
      <c r="J179" s="837"/>
      <c r="K179" s="837"/>
      <c r="L179" s="838"/>
      <c r="M179" s="871"/>
      <c r="N179" s="837"/>
      <c r="O179" s="837"/>
      <c r="P179" s="837"/>
      <c r="Q179" s="838"/>
    </row>
    <row r="180">
      <c r="B180" s="835" t="s">
        <v>66</v>
      </c>
      <c r="C180" s="839" t="s">
        <v>67</v>
      </c>
      <c r="D180" s="840"/>
      <c r="E180" s="841" t="s">
        <v>380</v>
      </c>
      <c r="F180" s="842">
        <v>31.0</v>
      </c>
      <c r="G180" s="843">
        <v>6.0</v>
      </c>
      <c r="H180" s="872"/>
      <c r="I180" s="840"/>
      <c r="J180" s="842"/>
      <c r="K180" s="842"/>
      <c r="L180" s="844"/>
      <c r="M180" s="872"/>
      <c r="N180" s="840"/>
      <c r="O180" s="842"/>
      <c r="P180" s="842"/>
      <c r="Q180" s="844"/>
    </row>
    <row r="181">
      <c r="B181" s="835" t="s">
        <v>72</v>
      </c>
      <c r="C181" s="839" t="s">
        <v>713</v>
      </c>
      <c r="D181" s="840"/>
      <c r="E181" s="841" t="s">
        <v>1109</v>
      </c>
      <c r="F181" s="842">
        <v>31.0</v>
      </c>
      <c r="G181" s="843">
        <v>252.0</v>
      </c>
      <c r="H181" s="872"/>
      <c r="I181" s="840"/>
      <c r="J181" s="842"/>
      <c r="K181" s="842"/>
      <c r="L181" s="844"/>
      <c r="M181" s="872"/>
      <c r="N181" s="840"/>
      <c r="O181" s="842"/>
      <c r="P181" s="842"/>
      <c r="Q181" s="844"/>
    </row>
    <row r="182">
      <c r="B182" s="835" t="s">
        <v>79</v>
      </c>
      <c r="C182" s="839" t="s">
        <v>1110</v>
      </c>
      <c r="D182" s="840"/>
      <c r="E182" s="841" t="s">
        <v>296</v>
      </c>
      <c r="F182" s="842">
        <v>31.0</v>
      </c>
      <c r="G182" s="844">
        <v>0.0</v>
      </c>
      <c r="H182" s="872"/>
      <c r="I182" s="840"/>
      <c r="J182" s="842"/>
      <c r="K182" s="842"/>
      <c r="L182" s="844"/>
      <c r="M182" s="872"/>
      <c r="N182" s="840"/>
      <c r="O182" s="842"/>
      <c r="P182" s="842"/>
      <c r="Q182" s="844"/>
    </row>
    <row r="183">
      <c r="B183" s="845" t="s">
        <v>85</v>
      </c>
      <c r="C183" s="846" t="s">
        <v>1111</v>
      </c>
      <c r="D183" s="847"/>
      <c r="E183" s="848" t="s">
        <v>360</v>
      </c>
      <c r="F183" s="849">
        <v>31.0</v>
      </c>
      <c r="G183" s="851">
        <v>0.0</v>
      </c>
      <c r="H183" s="873"/>
      <c r="I183" s="847"/>
      <c r="J183" s="849"/>
      <c r="K183" s="849"/>
      <c r="L183" s="850"/>
      <c r="M183" s="873"/>
      <c r="N183" s="847"/>
      <c r="O183" s="849"/>
      <c r="P183" s="849"/>
      <c r="Q183" s="850"/>
    </row>
    <row r="184">
      <c r="B184" s="852"/>
      <c r="C184" s="846" t="s">
        <v>371</v>
      </c>
      <c r="D184" s="847"/>
      <c r="E184" s="848" t="s">
        <v>516</v>
      </c>
      <c r="F184" s="849">
        <v>31.0</v>
      </c>
      <c r="G184" s="850">
        <v>0.0</v>
      </c>
      <c r="H184" s="873"/>
      <c r="I184" s="847"/>
      <c r="J184" s="849"/>
      <c r="K184" s="849"/>
      <c r="L184" s="850"/>
      <c r="M184" s="873"/>
      <c r="N184" s="847"/>
      <c r="O184" s="849"/>
      <c r="P184" s="849"/>
      <c r="Q184" s="850"/>
    </row>
    <row r="185">
      <c r="B185" s="852"/>
      <c r="C185" s="846" t="s">
        <v>368</v>
      </c>
      <c r="D185" s="847"/>
      <c r="E185" s="848" t="s">
        <v>210</v>
      </c>
      <c r="F185" s="849">
        <v>31.0</v>
      </c>
      <c r="G185" s="851">
        <v>252.0</v>
      </c>
      <c r="H185" s="873"/>
      <c r="I185" s="847"/>
      <c r="J185" s="849"/>
      <c r="K185" s="849"/>
      <c r="L185" s="850"/>
      <c r="M185" s="873"/>
      <c r="N185" s="847"/>
      <c r="O185" s="849"/>
      <c r="P185" s="849"/>
      <c r="Q185" s="850"/>
    </row>
    <row r="186">
      <c r="B186" s="852"/>
      <c r="C186" s="846" t="s">
        <v>1112</v>
      </c>
      <c r="D186" s="847"/>
      <c r="E186" s="853"/>
      <c r="F186" s="854" t="s">
        <v>1113</v>
      </c>
      <c r="G186" s="80"/>
      <c r="H186" s="847"/>
      <c r="I186" s="847"/>
      <c r="J186" s="853"/>
      <c r="K186" s="865"/>
      <c r="L186" s="80"/>
      <c r="M186" s="873"/>
      <c r="N186" s="847"/>
      <c r="O186" s="853"/>
      <c r="P186" s="865"/>
      <c r="Q186" s="80"/>
    </row>
    <row r="187">
      <c r="B187" s="852"/>
      <c r="C187" s="857" t="s">
        <v>1087</v>
      </c>
      <c r="D187" s="858"/>
      <c r="E187" s="859"/>
      <c r="F187" s="860"/>
      <c r="G187" s="866"/>
      <c r="H187" s="847"/>
      <c r="I187" s="847"/>
      <c r="J187" s="853"/>
      <c r="K187" s="865"/>
      <c r="L187" s="866"/>
      <c r="M187" s="847"/>
      <c r="N187" s="847"/>
      <c r="O187" s="853"/>
      <c r="P187" s="865"/>
      <c r="Q187" s="866"/>
    </row>
    <row r="188">
      <c r="B188" s="877" t="s">
        <v>1114</v>
      </c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5"/>
    </row>
    <row r="190">
      <c r="B190" s="825"/>
      <c r="C190" s="826" t="s">
        <v>1015</v>
      </c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8"/>
    </row>
    <row r="191">
      <c r="B191" s="79"/>
      <c r="C191" s="81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3"/>
    </row>
    <row r="192">
      <c r="B192" s="79"/>
      <c r="C192" s="825"/>
      <c r="D192" s="77"/>
      <c r="E192" s="104"/>
      <c r="F192" s="828" t="s">
        <v>1115</v>
      </c>
      <c r="G192" s="78"/>
      <c r="H192" s="825"/>
      <c r="I192" s="77"/>
      <c r="J192" s="104"/>
      <c r="K192" s="828" t="s">
        <v>1116</v>
      </c>
      <c r="L192" s="78"/>
      <c r="M192" s="825"/>
      <c r="N192" s="77"/>
      <c r="O192" s="104"/>
      <c r="P192" s="828" t="s">
        <v>1117</v>
      </c>
      <c r="Q192" s="78"/>
    </row>
    <row r="193">
      <c r="B193" s="79"/>
      <c r="C193" s="79"/>
      <c r="E193" s="106"/>
      <c r="G193" s="80"/>
      <c r="H193" s="79"/>
      <c r="J193" s="106"/>
      <c r="L193" s="80"/>
      <c r="M193" s="79"/>
      <c r="O193" s="106"/>
      <c r="Q193" s="80"/>
    </row>
    <row r="194">
      <c r="B194" s="107"/>
      <c r="C194" s="79"/>
      <c r="E194" s="106"/>
      <c r="G194" s="80"/>
      <c r="H194" s="79"/>
      <c r="J194" s="106"/>
      <c r="L194" s="80"/>
      <c r="M194" s="79"/>
      <c r="O194" s="106"/>
      <c r="Q194" s="80"/>
    </row>
    <row r="195">
      <c r="B195" s="831" t="s">
        <v>60</v>
      </c>
      <c r="C195" s="79"/>
      <c r="E195" s="106"/>
      <c r="F195" s="110"/>
      <c r="G195" s="111"/>
      <c r="H195" s="79"/>
      <c r="J195" s="106"/>
      <c r="K195" s="110"/>
      <c r="L195" s="111"/>
      <c r="M195" s="79"/>
      <c r="O195" s="106"/>
      <c r="P195" s="110"/>
      <c r="Q195" s="111"/>
    </row>
    <row r="196">
      <c r="B196" s="831" t="s">
        <v>61</v>
      </c>
      <c r="C196" s="79"/>
      <c r="E196" s="106"/>
      <c r="F196" s="832"/>
      <c r="G196" s="138"/>
      <c r="H196" s="79"/>
      <c r="J196" s="106"/>
      <c r="K196" s="832"/>
      <c r="L196" s="138"/>
      <c r="M196" s="79"/>
      <c r="O196" s="106"/>
      <c r="P196" s="832"/>
      <c r="Q196" s="138"/>
    </row>
    <row r="197">
      <c r="B197" s="79"/>
      <c r="C197" s="81"/>
      <c r="D197" s="82"/>
      <c r="E197" s="54"/>
      <c r="F197" s="833"/>
      <c r="G197" s="243"/>
      <c r="H197" s="81"/>
      <c r="I197" s="82"/>
      <c r="J197" s="54"/>
      <c r="K197" s="864"/>
      <c r="L197" s="243"/>
      <c r="M197" s="81"/>
      <c r="N197" s="82"/>
      <c r="O197" s="54"/>
      <c r="P197" s="833"/>
      <c r="Q197" s="243"/>
    </row>
    <row r="198">
      <c r="B198" s="835" t="s">
        <v>62</v>
      </c>
      <c r="C198" s="836" t="s">
        <v>565</v>
      </c>
      <c r="D198" s="837"/>
      <c r="E198" s="837" t="s">
        <v>63</v>
      </c>
      <c r="F198" s="837" t="s">
        <v>64</v>
      </c>
      <c r="G198" s="838" t="s">
        <v>65</v>
      </c>
      <c r="H198" s="836" t="s">
        <v>565</v>
      </c>
      <c r="I198" s="837"/>
      <c r="J198" s="837" t="s">
        <v>63</v>
      </c>
      <c r="K198" s="837" t="s">
        <v>64</v>
      </c>
      <c r="L198" s="838" t="s">
        <v>65</v>
      </c>
      <c r="M198" s="836" t="s">
        <v>565</v>
      </c>
      <c r="N198" s="837"/>
      <c r="O198" s="837" t="s">
        <v>63</v>
      </c>
      <c r="P198" s="837" t="s">
        <v>64</v>
      </c>
      <c r="Q198" s="838" t="s">
        <v>65</v>
      </c>
    </row>
    <row r="199">
      <c r="B199" s="835" t="s">
        <v>66</v>
      </c>
      <c r="C199" s="839" t="s">
        <v>286</v>
      </c>
      <c r="D199" s="840"/>
      <c r="E199" s="841" t="s">
        <v>1118</v>
      </c>
      <c r="F199" s="842">
        <v>31.0</v>
      </c>
      <c r="G199" s="843">
        <v>6.0</v>
      </c>
      <c r="H199" s="839" t="s">
        <v>128</v>
      </c>
      <c r="I199" s="840"/>
      <c r="J199" s="841" t="s">
        <v>71</v>
      </c>
      <c r="K199" s="842">
        <v>31.0</v>
      </c>
      <c r="L199" s="843">
        <v>6.0</v>
      </c>
      <c r="M199" s="839" t="s">
        <v>67</v>
      </c>
      <c r="N199" s="840"/>
      <c r="O199" s="841" t="s">
        <v>220</v>
      </c>
      <c r="P199" s="842">
        <v>31.0</v>
      </c>
      <c r="Q199" s="843">
        <v>6.0</v>
      </c>
    </row>
    <row r="200">
      <c r="B200" s="835" t="s">
        <v>72</v>
      </c>
      <c r="C200" s="839" t="s">
        <v>1119</v>
      </c>
      <c r="D200" s="840"/>
      <c r="E200" s="841" t="s">
        <v>1120</v>
      </c>
      <c r="F200" s="842">
        <v>31.0</v>
      </c>
      <c r="G200" s="844">
        <v>0.0</v>
      </c>
      <c r="H200" s="839" t="s">
        <v>1121</v>
      </c>
      <c r="I200" s="840"/>
      <c r="J200" s="841" t="s">
        <v>223</v>
      </c>
      <c r="K200" s="842">
        <v>31.0</v>
      </c>
      <c r="L200" s="843">
        <v>252.0</v>
      </c>
      <c r="M200" s="839" t="s">
        <v>455</v>
      </c>
      <c r="N200" s="840"/>
      <c r="O200" s="841" t="s">
        <v>1122</v>
      </c>
      <c r="P200" s="842">
        <v>31.0</v>
      </c>
      <c r="Q200" s="843">
        <v>252.0</v>
      </c>
    </row>
    <row r="201">
      <c r="B201" s="835" t="s">
        <v>79</v>
      </c>
      <c r="C201" s="839" t="s">
        <v>293</v>
      </c>
      <c r="D201" s="840"/>
      <c r="E201" s="841" t="s">
        <v>1123</v>
      </c>
      <c r="F201" s="842">
        <v>31.0</v>
      </c>
      <c r="G201" s="843">
        <v>252.0</v>
      </c>
      <c r="H201" s="839" t="s">
        <v>1124</v>
      </c>
      <c r="I201" s="840"/>
      <c r="J201" s="841" t="s">
        <v>385</v>
      </c>
      <c r="K201" s="842">
        <v>31.0</v>
      </c>
      <c r="L201" s="844">
        <v>0.0</v>
      </c>
      <c r="M201" s="839" t="s">
        <v>1125</v>
      </c>
      <c r="N201" s="840"/>
      <c r="O201" s="841" t="s">
        <v>168</v>
      </c>
      <c r="P201" s="842">
        <v>31.0</v>
      </c>
      <c r="Q201" s="844">
        <v>0.0</v>
      </c>
    </row>
    <row r="202">
      <c r="B202" s="845" t="s">
        <v>85</v>
      </c>
      <c r="C202" s="846" t="s">
        <v>442</v>
      </c>
      <c r="D202" s="847"/>
      <c r="E202" s="848" t="s">
        <v>1126</v>
      </c>
      <c r="F202" s="849">
        <v>31.0</v>
      </c>
      <c r="G202" s="851">
        <v>252.0</v>
      </c>
      <c r="H202" s="846" t="s">
        <v>980</v>
      </c>
      <c r="I202" s="847"/>
      <c r="J202" s="848" t="s">
        <v>543</v>
      </c>
      <c r="K202" s="849">
        <v>31.0</v>
      </c>
      <c r="L202" s="850">
        <v>0.0</v>
      </c>
      <c r="M202" s="846" t="s">
        <v>1127</v>
      </c>
      <c r="N202" s="847"/>
      <c r="O202" s="848" t="s">
        <v>360</v>
      </c>
      <c r="P202" s="849">
        <v>31.0</v>
      </c>
      <c r="Q202" s="850">
        <v>0.0</v>
      </c>
    </row>
    <row r="203">
      <c r="B203" s="852"/>
      <c r="C203" s="846" t="s">
        <v>477</v>
      </c>
      <c r="D203" s="847"/>
      <c r="E203" s="848" t="s">
        <v>1128</v>
      </c>
      <c r="F203" s="849">
        <v>31.0</v>
      </c>
      <c r="G203" s="851">
        <v>0.0</v>
      </c>
      <c r="H203" s="846" t="s">
        <v>1129</v>
      </c>
      <c r="I203" s="847"/>
      <c r="J203" s="848" t="s">
        <v>267</v>
      </c>
      <c r="K203" s="849">
        <v>31.0</v>
      </c>
      <c r="L203" s="850">
        <v>0.0</v>
      </c>
      <c r="M203" s="846" t="s">
        <v>474</v>
      </c>
      <c r="N203" s="847"/>
      <c r="O203" s="849" t="s">
        <v>206</v>
      </c>
      <c r="P203" s="849">
        <v>31.0</v>
      </c>
      <c r="Q203" s="850">
        <v>0.0</v>
      </c>
    </row>
    <row r="204">
      <c r="B204" s="852"/>
      <c r="C204" s="846" t="s">
        <v>599</v>
      </c>
      <c r="D204" s="847"/>
      <c r="E204" s="848" t="s">
        <v>471</v>
      </c>
      <c r="F204" s="849">
        <v>31.0</v>
      </c>
      <c r="G204" s="850">
        <v>0.0</v>
      </c>
      <c r="H204" s="846" t="s">
        <v>361</v>
      </c>
      <c r="I204" s="847"/>
      <c r="J204" s="848" t="s">
        <v>369</v>
      </c>
      <c r="K204" s="849">
        <v>31.0</v>
      </c>
      <c r="L204" s="851">
        <v>252.0</v>
      </c>
      <c r="M204" s="846" t="s">
        <v>468</v>
      </c>
      <c r="N204" s="847"/>
      <c r="O204" s="848" t="s">
        <v>151</v>
      </c>
      <c r="P204" s="849">
        <v>31.0</v>
      </c>
      <c r="Q204" s="851">
        <v>252.0</v>
      </c>
    </row>
    <row r="205">
      <c r="B205" s="852"/>
      <c r="C205" s="846" t="s">
        <v>1130</v>
      </c>
      <c r="D205" s="847"/>
      <c r="E205" s="853"/>
      <c r="F205" s="854" t="s">
        <v>1131</v>
      </c>
      <c r="G205" s="80"/>
      <c r="H205" s="855" t="s">
        <v>783</v>
      </c>
      <c r="I205" s="847"/>
      <c r="J205" s="853"/>
      <c r="K205" s="854" t="s">
        <v>1084</v>
      </c>
      <c r="L205" s="80"/>
      <c r="M205" s="855" t="s">
        <v>765</v>
      </c>
      <c r="N205" s="847"/>
      <c r="O205" s="853"/>
      <c r="P205" s="854" t="s">
        <v>1132</v>
      </c>
      <c r="Q205" s="80"/>
    </row>
    <row r="206">
      <c r="B206" s="852"/>
      <c r="C206" s="857" t="s">
        <v>1087</v>
      </c>
      <c r="D206" s="858"/>
      <c r="E206" s="859"/>
      <c r="F206" s="865"/>
      <c r="G206" s="866"/>
      <c r="H206" s="862" t="s">
        <v>1087</v>
      </c>
      <c r="I206" s="858"/>
      <c r="J206" s="859"/>
      <c r="K206" s="865"/>
      <c r="L206" s="866"/>
      <c r="M206" s="862" t="s">
        <v>1087</v>
      </c>
      <c r="N206" s="858"/>
      <c r="O206" s="859"/>
      <c r="P206" s="865"/>
      <c r="Q206" s="866"/>
    </row>
    <row r="207">
      <c r="B207" s="867"/>
      <c r="C207" s="825"/>
      <c r="D207" s="77"/>
      <c r="E207" s="104"/>
      <c r="F207" s="828" t="s">
        <v>1133</v>
      </c>
      <c r="G207" s="78"/>
      <c r="H207" s="868"/>
      <c r="I207" s="77"/>
      <c r="J207" s="104"/>
      <c r="K207" s="869"/>
      <c r="L207" s="78"/>
      <c r="M207" s="870"/>
      <c r="N207" s="77"/>
      <c r="O207" s="104"/>
      <c r="P207" s="869"/>
      <c r="Q207" s="78"/>
    </row>
    <row r="208">
      <c r="B208" s="79"/>
      <c r="C208" s="79"/>
      <c r="E208" s="106"/>
      <c r="G208" s="80"/>
      <c r="J208" s="106"/>
      <c r="L208" s="80"/>
      <c r="M208" s="491"/>
      <c r="O208" s="106"/>
      <c r="Q208" s="80"/>
    </row>
    <row r="209">
      <c r="B209" s="79"/>
      <c r="C209" s="79"/>
      <c r="E209" s="106"/>
      <c r="G209" s="80"/>
      <c r="J209" s="106"/>
      <c r="L209" s="80"/>
      <c r="M209" s="491"/>
      <c r="O209" s="106"/>
      <c r="Q209" s="80"/>
    </row>
    <row r="210">
      <c r="B210" s="831" t="s">
        <v>60</v>
      </c>
      <c r="C210" s="79"/>
      <c r="E210" s="106"/>
      <c r="F210" s="110"/>
      <c r="G210" s="111"/>
      <c r="J210" s="106"/>
      <c r="K210" s="110"/>
      <c r="L210" s="111"/>
      <c r="M210" s="491"/>
      <c r="O210" s="106"/>
      <c r="P210" s="110"/>
      <c r="Q210" s="111"/>
    </row>
    <row r="211">
      <c r="B211" s="831" t="s">
        <v>61</v>
      </c>
      <c r="C211" s="79"/>
      <c r="E211" s="106"/>
      <c r="F211" s="832"/>
      <c r="G211" s="138"/>
      <c r="J211" s="106"/>
      <c r="K211" s="832"/>
      <c r="L211" s="138"/>
      <c r="M211" s="491"/>
      <c r="O211" s="106"/>
      <c r="P211" s="832"/>
      <c r="Q211" s="138"/>
    </row>
    <row r="212">
      <c r="B212" s="79"/>
      <c r="C212" s="81"/>
      <c r="D212" s="82"/>
      <c r="E212" s="54"/>
      <c r="F212" s="833"/>
      <c r="G212" s="243"/>
      <c r="H212" s="82"/>
      <c r="I212" s="82"/>
      <c r="J212" s="54"/>
      <c r="K212" s="190"/>
      <c r="L212" s="83"/>
      <c r="M212" s="190"/>
      <c r="N212" s="82"/>
      <c r="O212" s="54"/>
      <c r="P212" s="190"/>
      <c r="Q212" s="83"/>
    </row>
    <row r="213">
      <c r="B213" s="835" t="s">
        <v>62</v>
      </c>
      <c r="C213" s="836" t="s">
        <v>565</v>
      </c>
      <c r="D213" s="837"/>
      <c r="E213" s="837" t="s">
        <v>63</v>
      </c>
      <c r="F213" s="837" t="s">
        <v>64</v>
      </c>
      <c r="G213" s="838" t="s">
        <v>65</v>
      </c>
      <c r="H213" s="871"/>
      <c r="I213" s="837"/>
      <c r="J213" s="837"/>
      <c r="K213" s="837"/>
      <c r="L213" s="838"/>
      <c r="M213" s="871"/>
      <c r="N213" s="837"/>
      <c r="O213" s="837"/>
      <c r="P213" s="837"/>
      <c r="Q213" s="838"/>
    </row>
    <row r="214">
      <c r="B214" s="835" t="s">
        <v>66</v>
      </c>
      <c r="C214" s="839" t="s">
        <v>67</v>
      </c>
      <c r="D214" s="840"/>
      <c r="E214" s="841" t="s">
        <v>187</v>
      </c>
      <c r="F214" s="842">
        <v>31.0</v>
      </c>
      <c r="G214" s="843">
        <v>6.0</v>
      </c>
      <c r="H214" s="872"/>
      <c r="I214" s="840"/>
      <c r="J214" s="842"/>
      <c r="K214" s="842"/>
      <c r="L214" s="844"/>
      <c r="M214" s="872"/>
      <c r="N214" s="840"/>
      <c r="O214" s="842"/>
      <c r="P214" s="842"/>
      <c r="Q214" s="844"/>
    </row>
    <row r="215">
      <c r="B215" s="835" t="s">
        <v>72</v>
      </c>
      <c r="C215" s="839" t="s">
        <v>608</v>
      </c>
      <c r="D215" s="840"/>
      <c r="E215" s="841" t="s">
        <v>694</v>
      </c>
      <c r="F215" s="842">
        <v>31.0</v>
      </c>
      <c r="G215" s="843">
        <v>252.0</v>
      </c>
      <c r="H215" s="872"/>
      <c r="I215" s="840"/>
      <c r="J215" s="842"/>
      <c r="K215" s="842"/>
      <c r="L215" s="844"/>
      <c r="M215" s="872"/>
      <c r="N215" s="840"/>
      <c r="O215" s="842"/>
      <c r="P215" s="842"/>
      <c r="Q215" s="844"/>
    </row>
    <row r="216">
      <c r="B216" s="835" t="s">
        <v>79</v>
      </c>
      <c r="C216" s="839" t="s">
        <v>1134</v>
      </c>
      <c r="D216" s="840"/>
      <c r="E216" s="841" t="s">
        <v>257</v>
      </c>
      <c r="F216" s="842">
        <v>31.0</v>
      </c>
      <c r="G216" s="844">
        <v>0.0</v>
      </c>
      <c r="H216" s="872"/>
      <c r="I216" s="840"/>
      <c r="J216" s="842"/>
      <c r="K216" s="842"/>
      <c r="L216" s="844"/>
      <c r="M216" s="872"/>
      <c r="N216" s="840"/>
      <c r="O216" s="842"/>
      <c r="P216" s="842"/>
      <c r="Q216" s="844"/>
    </row>
    <row r="217">
      <c r="B217" s="845" t="s">
        <v>85</v>
      </c>
      <c r="C217" s="846" t="s">
        <v>1135</v>
      </c>
      <c r="D217" s="847"/>
      <c r="E217" s="848" t="s">
        <v>231</v>
      </c>
      <c r="F217" s="849">
        <v>31.0</v>
      </c>
      <c r="G217" s="851">
        <v>0.0</v>
      </c>
      <c r="H217" s="873"/>
      <c r="I217" s="847"/>
      <c r="J217" s="849"/>
      <c r="K217" s="849"/>
      <c r="L217" s="850"/>
      <c r="M217" s="873"/>
      <c r="N217" s="847"/>
      <c r="O217" s="849"/>
      <c r="P217" s="849"/>
      <c r="Q217" s="850"/>
    </row>
    <row r="218">
      <c r="B218" s="852"/>
      <c r="C218" s="846" t="s">
        <v>972</v>
      </c>
      <c r="D218" s="847"/>
      <c r="E218" s="848" t="s">
        <v>695</v>
      </c>
      <c r="F218" s="849">
        <v>31.0</v>
      </c>
      <c r="G218" s="850">
        <v>0.0</v>
      </c>
      <c r="H218" s="873"/>
      <c r="I218" s="847"/>
      <c r="J218" s="849"/>
      <c r="K218" s="849"/>
      <c r="L218" s="850"/>
      <c r="M218" s="873"/>
      <c r="N218" s="847"/>
      <c r="O218" s="849"/>
      <c r="P218" s="849"/>
      <c r="Q218" s="850"/>
    </row>
    <row r="219">
      <c r="B219" s="852"/>
      <c r="C219" s="846" t="s">
        <v>86</v>
      </c>
      <c r="D219" s="847"/>
      <c r="E219" s="848" t="s">
        <v>1136</v>
      </c>
      <c r="F219" s="849">
        <v>31.0</v>
      </c>
      <c r="G219" s="851">
        <v>252.0</v>
      </c>
      <c r="H219" s="873"/>
      <c r="I219" s="847"/>
      <c r="J219" s="849"/>
      <c r="K219" s="849"/>
      <c r="L219" s="850"/>
      <c r="M219" s="873"/>
      <c r="N219" s="847"/>
      <c r="O219" s="849"/>
      <c r="P219" s="849"/>
      <c r="Q219" s="850"/>
    </row>
    <row r="220">
      <c r="B220" s="852"/>
      <c r="C220" s="846" t="s">
        <v>1137</v>
      </c>
      <c r="D220" s="847"/>
      <c r="E220" s="853"/>
      <c r="F220" s="854" t="s">
        <v>1138</v>
      </c>
      <c r="G220" s="80"/>
      <c r="H220" s="847"/>
      <c r="I220" s="847"/>
      <c r="J220" s="853"/>
      <c r="K220" s="865"/>
      <c r="L220" s="80"/>
      <c r="M220" s="873"/>
      <c r="N220" s="847"/>
      <c r="O220" s="853"/>
      <c r="P220" s="865"/>
      <c r="Q220" s="80"/>
    </row>
    <row r="221">
      <c r="B221" s="852"/>
      <c r="C221" s="857" t="s">
        <v>1087</v>
      </c>
      <c r="D221" s="858"/>
      <c r="E221" s="859"/>
      <c r="F221" s="860"/>
      <c r="G221" s="866"/>
      <c r="H221" s="847"/>
      <c r="I221" s="847"/>
      <c r="J221" s="853"/>
      <c r="K221" s="865"/>
      <c r="L221" s="866"/>
      <c r="M221" s="847"/>
      <c r="N221" s="847"/>
      <c r="O221" s="853"/>
      <c r="P221" s="865"/>
      <c r="Q221" s="866"/>
    </row>
    <row r="222">
      <c r="B222" s="874" t="s">
        <v>1139</v>
      </c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5"/>
    </row>
    <row r="224">
      <c r="B224" s="797" t="s">
        <v>1140</v>
      </c>
    </row>
    <row r="227">
      <c r="B227" s="825"/>
      <c r="C227" s="826" t="s">
        <v>990</v>
      </c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8"/>
      <c r="R227" s="827" t="s">
        <v>526</v>
      </c>
    </row>
    <row r="228">
      <c r="B228" s="79"/>
      <c r="C228" s="81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3"/>
      <c r="R228" s="488"/>
    </row>
    <row r="229">
      <c r="B229" s="79"/>
      <c r="C229" s="825"/>
      <c r="D229" s="77"/>
      <c r="E229" s="104"/>
      <c r="F229" s="828"/>
      <c r="G229" s="878"/>
      <c r="H229" s="825"/>
      <c r="I229" s="77"/>
      <c r="J229" s="104"/>
      <c r="K229" s="828"/>
      <c r="L229" s="878"/>
      <c r="M229" s="825"/>
      <c r="N229" s="77"/>
      <c r="O229" s="104"/>
      <c r="P229" s="828"/>
      <c r="Q229" s="878"/>
      <c r="R229" s="829" t="s">
        <v>993</v>
      </c>
    </row>
    <row r="230">
      <c r="B230" s="79"/>
      <c r="C230" s="79"/>
      <c r="E230" s="106"/>
      <c r="F230" s="879"/>
      <c r="G230" s="880"/>
      <c r="H230" s="79"/>
      <c r="J230" s="106"/>
      <c r="K230" s="879"/>
      <c r="L230" s="880"/>
      <c r="M230" s="79"/>
      <c r="O230" s="106"/>
      <c r="P230" s="879"/>
      <c r="Q230" s="880"/>
      <c r="R230" s="830" t="s">
        <v>1141</v>
      </c>
    </row>
    <row r="231">
      <c r="B231" s="107"/>
      <c r="C231" s="79"/>
      <c r="E231" s="106"/>
      <c r="F231" s="879" t="s">
        <v>1142</v>
      </c>
      <c r="G231" s="80"/>
      <c r="H231" s="79"/>
      <c r="J231" s="106"/>
      <c r="K231" s="879" t="s">
        <v>1143</v>
      </c>
      <c r="L231" s="80"/>
      <c r="M231" s="79"/>
      <c r="O231" s="106"/>
      <c r="P231" s="879" t="s">
        <v>1144</v>
      </c>
      <c r="Q231" s="80"/>
      <c r="R231" s="830" t="s">
        <v>1145</v>
      </c>
    </row>
    <row r="232">
      <c r="B232" s="831" t="s">
        <v>60</v>
      </c>
      <c r="C232" s="79"/>
      <c r="E232" s="106"/>
      <c r="F232" s="881"/>
      <c r="G232" s="882"/>
      <c r="H232" s="79"/>
      <c r="J232" s="106"/>
      <c r="K232" s="881"/>
      <c r="L232" s="882"/>
      <c r="M232" s="79"/>
      <c r="O232" s="106"/>
      <c r="P232" s="883" t="s">
        <v>1146</v>
      </c>
      <c r="Q232" s="111"/>
      <c r="R232" s="830"/>
    </row>
    <row r="233">
      <c r="B233" s="831" t="s">
        <v>61</v>
      </c>
      <c r="C233" s="79"/>
      <c r="E233" s="106"/>
      <c r="F233" s="832"/>
      <c r="G233" s="138"/>
      <c r="H233" s="79"/>
      <c r="J233" s="106"/>
      <c r="K233" s="832"/>
      <c r="L233" s="138"/>
      <c r="M233" s="79"/>
      <c r="O233" s="106"/>
      <c r="P233" s="832"/>
      <c r="Q233" s="138"/>
      <c r="R233" s="830"/>
    </row>
    <row r="234">
      <c r="B234" s="79"/>
      <c r="C234" s="81"/>
      <c r="D234" s="82"/>
      <c r="E234" s="54"/>
      <c r="F234" s="833"/>
      <c r="G234" s="243"/>
      <c r="H234" s="81"/>
      <c r="I234" s="82"/>
      <c r="J234" s="54"/>
      <c r="K234" s="864"/>
      <c r="L234" s="243"/>
      <c r="M234" s="81"/>
      <c r="N234" s="82"/>
      <c r="O234" s="54"/>
      <c r="P234" s="833"/>
      <c r="Q234" s="243"/>
      <c r="R234" s="834"/>
    </row>
    <row r="235">
      <c r="B235" s="835" t="s">
        <v>62</v>
      </c>
      <c r="C235" s="836" t="s">
        <v>565</v>
      </c>
      <c r="D235" s="837"/>
      <c r="E235" s="837" t="s">
        <v>63</v>
      </c>
      <c r="F235" s="837" t="s">
        <v>64</v>
      </c>
      <c r="G235" s="838" t="s">
        <v>65</v>
      </c>
      <c r="H235" s="836" t="s">
        <v>565</v>
      </c>
      <c r="I235" s="837"/>
      <c r="J235" s="837" t="s">
        <v>63</v>
      </c>
      <c r="K235" s="837" t="s">
        <v>64</v>
      </c>
      <c r="L235" s="838" t="s">
        <v>65</v>
      </c>
      <c r="M235" s="836" t="s">
        <v>565</v>
      </c>
      <c r="N235" s="837"/>
      <c r="O235" s="837" t="s">
        <v>63</v>
      </c>
      <c r="P235" s="837" t="s">
        <v>64</v>
      </c>
      <c r="Q235" s="838" t="s">
        <v>65</v>
      </c>
      <c r="R235" s="834"/>
    </row>
    <row r="236">
      <c r="B236" s="835" t="s">
        <v>66</v>
      </c>
      <c r="C236" s="839" t="s">
        <v>109</v>
      </c>
      <c r="D236" s="840"/>
      <c r="E236" s="841" t="s">
        <v>1147</v>
      </c>
      <c r="F236" s="842">
        <v>31.0</v>
      </c>
      <c r="G236" s="843">
        <v>6.0</v>
      </c>
      <c r="H236" s="839" t="s">
        <v>126</v>
      </c>
      <c r="I236" s="840"/>
      <c r="J236" s="841" t="s">
        <v>187</v>
      </c>
      <c r="K236" s="842">
        <v>31.0</v>
      </c>
      <c r="L236" s="843">
        <v>6.0</v>
      </c>
      <c r="M236" s="839" t="s">
        <v>109</v>
      </c>
      <c r="N236" s="840"/>
      <c r="O236" s="841" t="s">
        <v>287</v>
      </c>
      <c r="P236" s="842">
        <v>31.0</v>
      </c>
      <c r="Q236" s="843">
        <v>6.0</v>
      </c>
      <c r="R236" s="834"/>
    </row>
    <row r="237">
      <c r="B237" s="835" t="s">
        <v>72</v>
      </c>
      <c r="C237" s="839" t="s">
        <v>535</v>
      </c>
      <c r="D237" s="840"/>
      <c r="E237" s="841" t="s">
        <v>132</v>
      </c>
      <c r="F237" s="842">
        <v>31.0</v>
      </c>
      <c r="G237" s="843">
        <v>252.0</v>
      </c>
      <c r="H237" s="839" t="s">
        <v>1148</v>
      </c>
      <c r="I237" s="840"/>
      <c r="J237" s="841" t="s">
        <v>130</v>
      </c>
      <c r="K237" s="842">
        <v>31.0</v>
      </c>
      <c r="L237" s="844">
        <v>0.0</v>
      </c>
      <c r="M237" s="839" t="s">
        <v>1149</v>
      </c>
      <c r="N237" s="840"/>
      <c r="O237" s="841" t="s">
        <v>223</v>
      </c>
      <c r="P237" s="842">
        <v>31.0</v>
      </c>
      <c r="Q237" s="843">
        <v>252.0</v>
      </c>
      <c r="R237" s="834"/>
    </row>
    <row r="238">
      <c r="B238" s="835" t="s">
        <v>79</v>
      </c>
      <c r="C238" s="839" t="s">
        <v>326</v>
      </c>
      <c r="D238" s="840"/>
      <c r="E238" s="841" t="s">
        <v>140</v>
      </c>
      <c r="F238" s="842">
        <v>31.0</v>
      </c>
      <c r="G238" s="843">
        <v>252.0</v>
      </c>
      <c r="H238" s="839" t="s">
        <v>258</v>
      </c>
      <c r="I238" s="840"/>
      <c r="J238" s="841" t="s">
        <v>81</v>
      </c>
      <c r="K238" s="842">
        <v>31.0</v>
      </c>
      <c r="L238" s="844">
        <v>0.0</v>
      </c>
      <c r="M238" s="839" t="s">
        <v>293</v>
      </c>
      <c r="N238" s="840"/>
      <c r="O238" s="841" t="s">
        <v>388</v>
      </c>
      <c r="P238" s="842">
        <v>31.0</v>
      </c>
      <c r="Q238" s="843">
        <v>252.0</v>
      </c>
      <c r="R238" s="834"/>
    </row>
    <row r="239">
      <c r="B239" s="845" t="s">
        <v>85</v>
      </c>
      <c r="C239" s="846" t="s">
        <v>444</v>
      </c>
      <c r="D239" s="847"/>
      <c r="E239" s="848" t="s">
        <v>543</v>
      </c>
      <c r="F239" s="849">
        <v>31.0</v>
      </c>
      <c r="G239" s="850">
        <v>0.0</v>
      </c>
      <c r="H239" s="846" t="s">
        <v>439</v>
      </c>
      <c r="I239" s="847"/>
      <c r="J239" s="848" t="s">
        <v>360</v>
      </c>
      <c r="K239" s="849">
        <v>31.0</v>
      </c>
      <c r="L239" s="851">
        <v>252.0</v>
      </c>
      <c r="M239" s="846" t="s">
        <v>1150</v>
      </c>
      <c r="N239" s="847"/>
      <c r="O239" s="848" t="s">
        <v>362</v>
      </c>
      <c r="P239" s="849">
        <v>31.0</v>
      </c>
      <c r="Q239" s="850">
        <v>0.0</v>
      </c>
      <c r="R239" s="834"/>
    </row>
    <row r="240">
      <c r="B240" s="852"/>
      <c r="C240" s="846" t="s">
        <v>1151</v>
      </c>
      <c r="D240" s="847"/>
      <c r="E240" s="848" t="s">
        <v>516</v>
      </c>
      <c r="F240" s="849">
        <v>31.0</v>
      </c>
      <c r="G240" s="850">
        <v>0.0</v>
      </c>
      <c r="H240" s="846" t="s">
        <v>477</v>
      </c>
      <c r="I240" s="847"/>
      <c r="J240" s="848" t="s">
        <v>516</v>
      </c>
      <c r="K240" s="848">
        <v>30.0</v>
      </c>
      <c r="L240" s="850">
        <v>0.0</v>
      </c>
      <c r="M240" s="846" t="s">
        <v>1152</v>
      </c>
      <c r="N240" s="847"/>
      <c r="O240" s="848" t="s">
        <v>174</v>
      </c>
      <c r="P240" s="849">
        <v>31.0</v>
      </c>
      <c r="Q240" s="850">
        <v>0.0</v>
      </c>
      <c r="R240" s="834"/>
    </row>
    <row r="241">
      <c r="B241" s="852"/>
      <c r="C241" s="873"/>
      <c r="D241" s="847"/>
      <c r="E241" s="848" t="s">
        <v>118</v>
      </c>
      <c r="F241" s="849">
        <v>31.0</v>
      </c>
      <c r="G241" s="850">
        <v>0.0</v>
      </c>
      <c r="H241" s="846" t="s">
        <v>299</v>
      </c>
      <c r="I241" s="847"/>
      <c r="J241" s="848" t="s">
        <v>152</v>
      </c>
      <c r="K241" s="848">
        <v>30.0</v>
      </c>
      <c r="L241" s="851">
        <v>252.0</v>
      </c>
      <c r="M241" s="846" t="s">
        <v>1153</v>
      </c>
      <c r="N241" s="847"/>
      <c r="O241" s="849" t="s">
        <v>210</v>
      </c>
      <c r="P241" s="849">
        <v>31.0</v>
      </c>
      <c r="Q241" s="850">
        <v>0.0</v>
      </c>
      <c r="R241" s="834"/>
    </row>
    <row r="242">
      <c r="B242" s="852"/>
      <c r="C242" s="873"/>
      <c r="D242" s="847"/>
      <c r="E242" s="853"/>
      <c r="F242" s="854" t="s">
        <v>216</v>
      </c>
      <c r="G242" s="80"/>
      <c r="H242" s="855" t="s">
        <v>1013</v>
      </c>
      <c r="I242" s="847"/>
      <c r="J242" s="853"/>
      <c r="K242" s="854" t="s">
        <v>1154</v>
      </c>
      <c r="L242" s="80"/>
      <c r="M242" s="855" t="s">
        <v>401</v>
      </c>
      <c r="N242" s="847"/>
      <c r="O242" s="853"/>
      <c r="P242" s="854" t="s">
        <v>1155</v>
      </c>
      <c r="Q242" s="80"/>
      <c r="R242" s="834"/>
    </row>
    <row r="243">
      <c r="B243" s="852"/>
      <c r="C243" s="873"/>
      <c r="D243" s="847"/>
      <c r="E243" s="853"/>
      <c r="F243" s="865"/>
      <c r="G243" s="865"/>
      <c r="H243" s="846"/>
      <c r="I243" s="847"/>
      <c r="J243" s="853"/>
      <c r="K243" s="854" t="s">
        <v>1156</v>
      </c>
      <c r="L243" s="865"/>
      <c r="M243" s="846"/>
      <c r="N243" s="847"/>
      <c r="O243" s="853"/>
      <c r="P243" s="865"/>
      <c r="Q243" s="865"/>
      <c r="R243" s="834"/>
    </row>
    <row r="244">
      <c r="B244" s="852"/>
      <c r="C244" s="857" t="s">
        <v>725</v>
      </c>
      <c r="D244" s="858"/>
      <c r="E244" s="859"/>
      <c r="F244" s="865"/>
      <c r="G244" s="866"/>
      <c r="H244" s="862" t="s">
        <v>725</v>
      </c>
      <c r="I244" s="858"/>
      <c r="J244" s="859"/>
      <c r="K244" s="865"/>
      <c r="L244" s="866"/>
      <c r="M244" s="862" t="s">
        <v>725</v>
      </c>
      <c r="N244" s="858"/>
      <c r="O244" s="859"/>
      <c r="P244" s="865"/>
      <c r="Q244" s="866"/>
      <c r="R244" s="884"/>
    </row>
    <row r="245">
      <c r="B245" s="867"/>
      <c r="C245" s="825"/>
      <c r="D245" s="77"/>
      <c r="E245" s="104"/>
      <c r="F245" s="828"/>
      <c r="G245" s="878"/>
      <c r="H245" s="868"/>
      <c r="I245" s="77"/>
      <c r="J245" s="104"/>
      <c r="K245" s="869"/>
      <c r="L245" s="885"/>
      <c r="M245" s="868"/>
      <c r="N245" s="77"/>
      <c r="O245" s="104"/>
      <c r="P245" s="869"/>
      <c r="Q245" s="78"/>
    </row>
    <row r="246">
      <c r="B246" s="79"/>
      <c r="C246" s="79"/>
      <c r="E246" s="106"/>
      <c r="F246" s="879"/>
      <c r="G246" s="880"/>
      <c r="J246" s="106"/>
      <c r="K246" s="886"/>
      <c r="L246" s="887"/>
      <c r="O246" s="106"/>
      <c r="Q246" s="80"/>
    </row>
    <row r="247">
      <c r="B247" s="79"/>
      <c r="C247" s="79"/>
      <c r="E247" s="106"/>
      <c r="F247" s="879" t="s">
        <v>1157</v>
      </c>
      <c r="G247" s="80"/>
      <c r="J247" s="106"/>
      <c r="K247" s="879" t="s">
        <v>822</v>
      </c>
      <c r="L247" s="80"/>
      <c r="O247" s="106"/>
      <c r="Q247" s="80"/>
    </row>
    <row r="248">
      <c r="B248" s="831" t="s">
        <v>60</v>
      </c>
      <c r="C248" s="79"/>
      <c r="E248" s="106"/>
      <c r="F248" s="881"/>
      <c r="G248" s="882"/>
      <c r="J248" s="106"/>
      <c r="K248" s="888"/>
      <c r="L248" s="889"/>
      <c r="O248" s="106"/>
      <c r="P248" s="110"/>
      <c r="Q248" s="111"/>
    </row>
    <row r="249">
      <c r="B249" s="831" t="s">
        <v>61</v>
      </c>
      <c r="C249" s="79"/>
      <c r="E249" s="106"/>
      <c r="F249" s="832"/>
      <c r="G249" s="138"/>
      <c r="J249" s="106"/>
      <c r="K249" s="832"/>
      <c r="L249" s="138"/>
      <c r="O249" s="106"/>
      <c r="P249" s="832"/>
      <c r="Q249" s="138"/>
    </row>
    <row r="250">
      <c r="B250" s="79"/>
      <c r="C250" s="81"/>
      <c r="D250" s="82"/>
      <c r="E250" s="54"/>
      <c r="F250" s="833"/>
      <c r="G250" s="243"/>
      <c r="H250" s="82"/>
      <c r="I250" s="82"/>
      <c r="J250" s="54"/>
      <c r="K250" s="890"/>
      <c r="L250" s="83"/>
      <c r="M250" s="82"/>
      <c r="N250" s="82"/>
      <c r="O250" s="54"/>
      <c r="P250" s="190"/>
      <c r="Q250" s="83"/>
    </row>
    <row r="251">
      <c r="B251" s="835" t="s">
        <v>62</v>
      </c>
      <c r="C251" s="836" t="s">
        <v>565</v>
      </c>
      <c r="D251" s="837"/>
      <c r="E251" s="837" t="s">
        <v>63</v>
      </c>
      <c r="F251" s="837" t="s">
        <v>64</v>
      </c>
      <c r="G251" s="838" t="s">
        <v>65</v>
      </c>
      <c r="H251" s="836" t="s">
        <v>565</v>
      </c>
      <c r="I251" s="837"/>
      <c r="J251" s="891" t="s">
        <v>63</v>
      </c>
      <c r="K251" s="891" t="s">
        <v>64</v>
      </c>
      <c r="L251" s="892" t="s">
        <v>65</v>
      </c>
      <c r="M251" s="871"/>
      <c r="N251" s="837"/>
      <c r="O251" s="837"/>
      <c r="P251" s="837"/>
      <c r="Q251" s="838"/>
    </row>
    <row r="252">
      <c r="B252" s="835" t="s">
        <v>66</v>
      </c>
      <c r="C252" s="839" t="s">
        <v>126</v>
      </c>
      <c r="D252" s="840"/>
      <c r="E252" s="841" t="s">
        <v>161</v>
      </c>
      <c r="F252" s="842">
        <v>31.0</v>
      </c>
      <c r="G252" s="843">
        <v>6.0</v>
      </c>
      <c r="H252" s="839" t="s">
        <v>773</v>
      </c>
      <c r="I252" s="840"/>
      <c r="J252" s="841" t="s">
        <v>129</v>
      </c>
      <c r="K252" s="841">
        <v>31.0</v>
      </c>
      <c r="L252" s="843">
        <v>6.0</v>
      </c>
      <c r="M252" s="872"/>
      <c r="N252" s="840"/>
      <c r="O252" s="842"/>
      <c r="P252" s="842"/>
      <c r="Q252" s="844"/>
    </row>
    <row r="253">
      <c r="B253" s="835" t="s">
        <v>72</v>
      </c>
      <c r="C253" s="839" t="s">
        <v>664</v>
      </c>
      <c r="D253" s="840"/>
      <c r="E253" s="841" t="s">
        <v>459</v>
      </c>
      <c r="F253" s="842">
        <v>31.0</v>
      </c>
      <c r="G253" s="844">
        <v>0.0</v>
      </c>
      <c r="H253" s="839" t="s">
        <v>752</v>
      </c>
      <c r="I253" s="840"/>
      <c r="J253" s="841" t="s">
        <v>431</v>
      </c>
      <c r="K253" s="841">
        <v>31.0</v>
      </c>
      <c r="L253" s="843">
        <v>252.0</v>
      </c>
      <c r="M253" s="872"/>
      <c r="N253" s="840"/>
      <c r="O253" s="842"/>
      <c r="P253" s="842"/>
      <c r="Q253" s="844"/>
    </row>
    <row r="254">
      <c r="B254" s="835" t="s">
        <v>79</v>
      </c>
      <c r="C254" s="839" t="s">
        <v>1158</v>
      </c>
      <c r="D254" s="840"/>
      <c r="E254" s="841" t="s">
        <v>81</v>
      </c>
      <c r="F254" s="842">
        <v>31.0</v>
      </c>
      <c r="G254" s="844">
        <v>0.0</v>
      </c>
      <c r="H254" s="839" t="s">
        <v>825</v>
      </c>
      <c r="I254" s="840"/>
      <c r="J254" s="841" t="s">
        <v>826</v>
      </c>
      <c r="K254" s="841">
        <v>31.0</v>
      </c>
      <c r="L254" s="843">
        <v>252.0</v>
      </c>
      <c r="M254" s="872"/>
      <c r="N254" s="840"/>
      <c r="O254" s="842"/>
      <c r="P254" s="842"/>
      <c r="Q254" s="844"/>
    </row>
    <row r="255">
      <c r="B255" s="845" t="s">
        <v>85</v>
      </c>
      <c r="C255" s="846" t="s">
        <v>200</v>
      </c>
      <c r="D255" s="847"/>
      <c r="E255" s="848" t="s">
        <v>203</v>
      </c>
      <c r="F255" s="849">
        <v>31.0</v>
      </c>
      <c r="G255" s="851">
        <v>252.0</v>
      </c>
      <c r="H255" s="846" t="s">
        <v>1159</v>
      </c>
      <c r="I255" s="847"/>
      <c r="J255" s="848" t="s">
        <v>145</v>
      </c>
      <c r="K255" s="848">
        <v>31.0</v>
      </c>
      <c r="L255" s="851">
        <v>0.0</v>
      </c>
      <c r="M255" s="873"/>
      <c r="N255" s="847"/>
      <c r="O255" s="849"/>
      <c r="P255" s="849"/>
      <c r="Q255" s="850"/>
    </row>
    <row r="256">
      <c r="B256" s="852"/>
      <c r="C256" s="846" t="s">
        <v>435</v>
      </c>
      <c r="D256" s="847"/>
      <c r="E256" s="849" t="s">
        <v>440</v>
      </c>
      <c r="F256" s="849">
        <v>31.0</v>
      </c>
      <c r="G256" s="850">
        <v>0.0</v>
      </c>
      <c r="H256" s="846" t="s">
        <v>1160</v>
      </c>
      <c r="I256" s="847"/>
      <c r="J256" s="848" t="s">
        <v>716</v>
      </c>
      <c r="K256" s="848">
        <v>31.0</v>
      </c>
      <c r="L256" s="851">
        <v>0.0</v>
      </c>
      <c r="M256" s="873"/>
      <c r="N256" s="847"/>
      <c r="O256" s="849"/>
      <c r="P256" s="849"/>
      <c r="Q256" s="850"/>
    </row>
    <row r="257">
      <c r="B257" s="852"/>
      <c r="C257" s="846" t="s">
        <v>1161</v>
      </c>
      <c r="D257" s="847"/>
      <c r="E257" s="849" t="s">
        <v>414</v>
      </c>
      <c r="F257" s="849">
        <v>31.0</v>
      </c>
      <c r="G257" s="851">
        <v>252.0</v>
      </c>
      <c r="H257" s="846" t="s">
        <v>371</v>
      </c>
      <c r="I257" s="847"/>
      <c r="J257" s="848" t="s">
        <v>118</v>
      </c>
      <c r="K257" s="848">
        <v>31.0</v>
      </c>
      <c r="L257" s="851">
        <v>0.0</v>
      </c>
      <c r="M257" s="873"/>
      <c r="N257" s="847"/>
      <c r="O257" s="849"/>
      <c r="P257" s="849"/>
      <c r="Q257" s="850"/>
    </row>
    <row r="258">
      <c r="B258" s="852"/>
      <c r="C258" s="846" t="s">
        <v>261</v>
      </c>
      <c r="D258" s="847"/>
      <c r="E258" s="853"/>
      <c r="F258" s="854" t="s">
        <v>1162</v>
      </c>
      <c r="G258" s="80"/>
      <c r="H258" s="855" t="s">
        <v>494</v>
      </c>
      <c r="I258" s="847"/>
      <c r="J258" s="853"/>
      <c r="K258" s="854" t="s">
        <v>1163</v>
      </c>
      <c r="L258" s="80"/>
      <c r="M258" s="873"/>
      <c r="N258" s="847"/>
      <c r="O258" s="853"/>
      <c r="P258" s="865"/>
      <c r="Q258" s="80"/>
    </row>
    <row r="259">
      <c r="B259" s="852"/>
      <c r="C259" s="857" t="s">
        <v>725</v>
      </c>
      <c r="D259" s="858"/>
      <c r="E259" s="859"/>
      <c r="F259" s="860"/>
      <c r="G259" s="866"/>
      <c r="H259" s="893" t="s">
        <v>725</v>
      </c>
      <c r="I259" s="847"/>
      <c r="J259" s="853"/>
      <c r="K259" s="865"/>
      <c r="L259" s="866"/>
      <c r="M259" s="847"/>
      <c r="N259" s="847"/>
      <c r="O259" s="853"/>
      <c r="P259" s="865"/>
      <c r="Q259" s="866"/>
    </row>
    <row r="260">
      <c r="B260" s="874" t="s">
        <v>1164</v>
      </c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5"/>
    </row>
    <row r="262">
      <c r="B262" s="825"/>
      <c r="C262" s="826" t="s">
        <v>1008</v>
      </c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8"/>
    </row>
    <row r="263">
      <c r="B263" s="79"/>
      <c r="C263" s="81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3"/>
    </row>
    <row r="264">
      <c r="B264" s="79"/>
      <c r="C264" s="825"/>
      <c r="D264" s="77"/>
      <c r="E264" s="104"/>
      <c r="F264" s="828"/>
      <c r="G264" s="878"/>
      <c r="H264" s="825"/>
      <c r="I264" s="77"/>
      <c r="J264" s="104"/>
      <c r="K264" s="828"/>
      <c r="L264" s="878"/>
      <c r="M264" s="825"/>
      <c r="N264" s="77"/>
      <c r="O264" s="104"/>
      <c r="P264" s="828"/>
      <c r="Q264" s="878"/>
    </row>
    <row r="265">
      <c r="B265" s="79"/>
      <c r="C265" s="79"/>
      <c r="E265" s="106"/>
      <c r="F265" s="879"/>
      <c r="G265" s="880"/>
      <c r="H265" s="79"/>
      <c r="J265" s="106"/>
      <c r="K265" s="879"/>
      <c r="L265" s="880"/>
      <c r="M265" s="79"/>
      <c r="O265" s="106"/>
      <c r="P265" s="879"/>
      <c r="Q265" s="880"/>
    </row>
    <row r="266">
      <c r="B266" s="107"/>
      <c r="C266" s="79"/>
      <c r="E266" s="106"/>
      <c r="F266" s="879" t="s">
        <v>1165</v>
      </c>
      <c r="G266" s="80"/>
      <c r="H266" s="79"/>
      <c r="J266" s="106"/>
      <c r="K266" s="879" t="s">
        <v>1166</v>
      </c>
      <c r="L266" s="80"/>
      <c r="M266" s="79"/>
      <c r="O266" s="106"/>
      <c r="P266" s="879" t="s">
        <v>1167</v>
      </c>
      <c r="Q266" s="80"/>
    </row>
    <row r="267">
      <c r="B267" s="831" t="s">
        <v>60</v>
      </c>
      <c r="C267" s="79"/>
      <c r="E267" s="106"/>
      <c r="F267" s="881"/>
      <c r="G267" s="882"/>
      <c r="H267" s="79"/>
      <c r="J267" s="106"/>
      <c r="K267" s="881"/>
      <c r="L267" s="882"/>
      <c r="M267" s="79"/>
      <c r="O267" s="106"/>
      <c r="P267" s="881"/>
      <c r="Q267" s="882"/>
    </row>
    <row r="268">
      <c r="B268" s="831" t="s">
        <v>61</v>
      </c>
      <c r="C268" s="79"/>
      <c r="E268" s="106"/>
      <c r="F268" s="832"/>
      <c r="G268" s="138"/>
      <c r="H268" s="79"/>
      <c r="J268" s="106"/>
      <c r="K268" s="832"/>
      <c r="L268" s="138"/>
      <c r="M268" s="79"/>
      <c r="O268" s="106"/>
      <c r="P268" s="832"/>
      <c r="Q268" s="138"/>
    </row>
    <row r="269">
      <c r="B269" s="79"/>
      <c r="C269" s="81"/>
      <c r="D269" s="82"/>
      <c r="E269" s="54"/>
      <c r="F269" s="833"/>
      <c r="G269" s="243"/>
      <c r="H269" s="81"/>
      <c r="I269" s="82"/>
      <c r="J269" s="54"/>
      <c r="K269" s="833"/>
      <c r="L269" s="243"/>
      <c r="M269" s="81"/>
      <c r="N269" s="82"/>
      <c r="O269" s="54"/>
      <c r="P269" s="833"/>
      <c r="Q269" s="243"/>
    </row>
    <row r="270">
      <c r="B270" s="835" t="s">
        <v>62</v>
      </c>
      <c r="C270" s="836" t="s">
        <v>565</v>
      </c>
      <c r="D270" s="837"/>
      <c r="E270" s="837" t="s">
        <v>63</v>
      </c>
      <c r="F270" s="837" t="s">
        <v>64</v>
      </c>
      <c r="G270" s="838" t="s">
        <v>65</v>
      </c>
      <c r="H270" s="836" t="s">
        <v>565</v>
      </c>
      <c r="I270" s="837"/>
      <c r="J270" s="837" t="s">
        <v>63</v>
      </c>
      <c r="K270" s="837" t="s">
        <v>64</v>
      </c>
      <c r="L270" s="838" t="s">
        <v>65</v>
      </c>
      <c r="M270" s="836" t="s">
        <v>565</v>
      </c>
      <c r="N270" s="837"/>
      <c r="O270" s="837" t="s">
        <v>63</v>
      </c>
      <c r="P270" s="837" t="s">
        <v>64</v>
      </c>
      <c r="Q270" s="838" t="s">
        <v>65</v>
      </c>
    </row>
    <row r="271">
      <c r="B271" s="835" t="s">
        <v>66</v>
      </c>
      <c r="C271" s="839" t="s">
        <v>286</v>
      </c>
      <c r="D271" s="840"/>
      <c r="E271" s="841" t="s">
        <v>188</v>
      </c>
      <c r="F271" s="842">
        <v>31.0</v>
      </c>
      <c r="G271" s="843">
        <v>6.0</v>
      </c>
      <c r="H271" s="839" t="s">
        <v>69</v>
      </c>
      <c r="I271" s="840"/>
      <c r="J271" s="841" t="s">
        <v>187</v>
      </c>
      <c r="K271" s="842">
        <v>31.0</v>
      </c>
      <c r="L271" s="843">
        <v>6.0</v>
      </c>
      <c r="M271" s="839" t="s">
        <v>67</v>
      </c>
      <c r="N271" s="840"/>
      <c r="O271" s="841" t="s">
        <v>187</v>
      </c>
      <c r="P271" s="842">
        <v>31.0</v>
      </c>
      <c r="Q271" s="843">
        <v>6.0</v>
      </c>
    </row>
    <row r="272">
      <c r="B272" s="835" t="s">
        <v>72</v>
      </c>
      <c r="C272" s="839" t="s">
        <v>111</v>
      </c>
      <c r="D272" s="840"/>
      <c r="E272" s="841" t="s">
        <v>459</v>
      </c>
      <c r="F272" s="842">
        <v>31.0</v>
      </c>
      <c r="G272" s="843">
        <v>0.0</v>
      </c>
      <c r="H272" s="839" t="s">
        <v>1168</v>
      </c>
      <c r="I272" s="840"/>
      <c r="J272" s="841" t="s">
        <v>192</v>
      </c>
      <c r="K272" s="841">
        <v>30.0</v>
      </c>
      <c r="L272" s="844">
        <v>0.0</v>
      </c>
      <c r="M272" s="839" t="s">
        <v>1169</v>
      </c>
      <c r="N272" s="840"/>
      <c r="O272" s="841" t="s">
        <v>166</v>
      </c>
      <c r="P272" s="842">
        <v>31.0</v>
      </c>
      <c r="Q272" s="843">
        <v>252.0</v>
      </c>
    </row>
    <row r="273">
      <c r="B273" s="835" t="s">
        <v>79</v>
      </c>
      <c r="C273" s="839" t="s">
        <v>1170</v>
      </c>
      <c r="D273" s="840"/>
      <c r="E273" s="841" t="s">
        <v>1171</v>
      </c>
      <c r="F273" s="842">
        <v>31.0</v>
      </c>
      <c r="G273" s="843">
        <v>252.0</v>
      </c>
      <c r="H273" s="839" t="s">
        <v>1172</v>
      </c>
      <c r="I273" s="840"/>
      <c r="J273" s="841" t="s">
        <v>487</v>
      </c>
      <c r="K273" s="842">
        <v>31.0</v>
      </c>
      <c r="L273" s="843">
        <v>252.0</v>
      </c>
      <c r="M273" s="839" t="s">
        <v>1061</v>
      </c>
      <c r="N273" s="840"/>
      <c r="O273" s="841" t="s">
        <v>140</v>
      </c>
      <c r="P273" s="842">
        <v>31.0</v>
      </c>
      <c r="Q273" s="844">
        <v>0.0</v>
      </c>
    </row>
    <row r="274">
      <c r="B274" s="845" t="s">
        <v>85</v>
      </c>
      <c r="C274" s="846" t="s">
        <v>435</v>
      </c>
      <c r="D274" s="847"/>
      <c r="E274" s="848" t="s">
        <v>142</v>
      </c>
      <c r="F274" s="849">
        <v>31.0</v>
      </c>
      <c r="G274" s="851">
        <v>252.0</v>
      </c>
      <c r="H274" s="846" t="s">
        <v>299</v>
      </c>
      <c r="I274" s="847"/>
      <c r="J274" s="848" t="s">
        <v>436</v>
      </c>
      <c r="K274" s="848">
        <v>30.0</v>
      </c>
      <c r="L274" s="851">
        <v>252.0</v>
      </c>
      <c r="M274" s="846" t="s">
        <v>1173</v>
      </c>
      <c r="N274" s="847"/>
      <c r="O274" s="848" t="s">
        <v>115</v>
      </c>
      <c r="P274" s="849">
        <v>31.0</v>
      </c>
      <c r="Q274" s="850">
        <v>0.0</v>
      </c>
    </row>
    <row r="275">
      <c r="B275" s="852"/>
      <c r="C275" s="846" t="s">
        <v>399</v>
      </c>
      <c r="D275" s="847"/>
      <c r="E275" s="848" t="s">
        <v>1174</v>
      </c>
      <c r="F275" s="849">
        <v>31.0</v>
      </c>
      <c r="G275" s="850">
        <v>0.0</v>
      </c>
      <c r="H275" s="846" t="s">
        <v>868</v>
      </c>
      <c r="I275" s="847"/>
      <c r="J275" s="848" t="s">
        <v>117</v>
      </c>
      <c r="K275" s="849">
        <v>31.0</v>
      </c>
      <c r="L275" s="850">
        <v>0.0</v>
      </c>
      <c r="M275" s="846" t="s">
        <v>1175</v>
      </c>
      <c r="N275" s="847"/>
      <c r="O275" s="848" t="s">
        <v>695</v>
      </c>
      <c r="P275" s="849">
        <v>31.0</v>
      </c>
      <c r="Q275" s="850">
        <v>0.0</v>
      </c>
    </row>
    <row r="276">
      <c r="B276" s="852"/>
      <c r="C276" s="846" t="s">
        <v>1176</v>
      </c>
      <c r="D276" s="847"/>
      <c r="E276" s="848" t="s">
        <v>176</v>
      </c>
      <c r="F276" s="849">
        <v>31.0</v>
      </c>
      <c r="G276" s="850">
        <v>0.0</v>
      </c>
      <c r="H276" s="846" t="s">
        <v>442</v>
      </c>
      <c r="I276" s="847"/>
      <c r="J276" s="848" t="s">
        <v>471</v>
      </c>
      <c r="K276" s="849">
        <v>31.0</v>
      </c>
      <c r="L276" s="850">
        <v>0.0</v>
      </c>
      <c r="M276" s="846" t="s">
        <v>1177</v>
      </c>
      <c r="N276" s="847"/>
      <c r="O276" s="848" t="s">
        <v>209</v>
      </c>
      <c r="P276" s="849">
        <v>31.0</v>
      </c>
      <c r="Q276" s="851">
        <v>252.0</v>
      </c>
    </row>
    <row r="277">
      <c r="B277" s="852"/>
      <c r="C277" s="846" t="s">
        <v>1178</v>
      </c>
      <c r="D277" s="847"/>
      <c r="E277" s="853"/>
      <c r="F277" s="854" t="s">
        <v>1179</v>
      </c>
      <c r="G277" s="80"/>
      <c r="H277" s="855" t="s">
        <v>399</v>
      </c>
      <c r="I277" s="847"/>
      <c r="J277" s="853"/>
      <c r="K277" s="854" t="s">
        <v>1180</v>
      </c>
      <c r="L277" s="80"/>
      <c r="M277" s="855" t="s">
        <v>143</v>
      </c>
      <c r="N277" s="847"/>
      <c r="O277" s="853"/>
      <c r="P277" s="854" t="s">
        <v>1181</v>
      </c>
      <c r="Q277" s="80"/>
    </row>
    <row r="278">
      <c r="B278" s="852"/>
      <c r="C278" s="857" t="s">
        <v>725</v>
      </c>
      <c r="D278" s="858"/>
      <c r="E278" s="859"/>
      <c r="F278" s="865"/>
      <c r="G278" s="866"/>
      <c r="H278" s="862" t="s">
        <v>725</v>
      </c>
      <c r="I278" s="858"/>
      <c r="J278" s="859"/>
      <c r="K278" s="865"/>
      <c r="L278" s="866"/>
      <c r="M278" s="862" t="s">
        <v>725</v>
      </c>
      <c r="N278" s="858"/>
      <c r="O278" s="859"/>
      <c r="P278" s="865"/>
      <c r="Q278" s="866"/>
    </row>
    <row r="279">
      <c r="B279" s="867"/>
      <c r="C279" s="825"/>
      <c r="D279" s="77"/>
      <c r="E279" s="104"/>
      <c r="F279" s="828"/>
      <c r="G279" s="878"/>
      <c r="H279" s="868"/>
      <c r="I279" s="77"/>
      <c r="J279" s="104"/>
      <c r="K279" s="869"/>
      <c r="L279" s="885"/>
      <c r="M279" s="868"/>
      <c r="N279" s="77"/>
      <c r="O279" s="104"/>
      <c r="P279" s="869"/>
      <c r="Q279" s="78"/>
    </row>
    <row r="280">
      <c r="B280" s="79"/>
      <c r="C280" s="79"/>
      <c r="E280" s="106"/>
      <c r="F280" s="879"/>
      <c r="G280" s="880"/>
      <c r="J280" s="106"/>
      <c r="K280" s="886"/>
      <c r="L280" s="887"/>
      <c r="O280" s="106"/>
      <c r="Q280" s="80"/>
    </row>
    <row r="281">
      <c r="B281" s="79"/>
      <c r="C281" s="79"/>
      <c r="E281" s="106"/>
      <c r="F281" s="879" t="s">
        <v>1182</v>
      </c>
      <c r="G281" s="80"/>
      <c r="J281" s="106"/>
      <c r="K281" s="879" t="s">
        <v>1183</v>
      </c>
      <c r="L281" s="80"/>
      <c r="O281" s="106"/>
      <c r="Q281" s="80"/>
    </row>
    <row r="282">
      <c r="B282" s="831" t="s">
        <v>60</v>
      </c>
      <c r="C282" s="79"/>
      <c r="E282" s="106"/>
      <c r="F282" s="881"/>
      <c r="G282" s="882"/>
      <c r="J282" s="106"/>
      <c r="K282" s="888"/>
      <c r="L282" s="889"/>
      <c r="O282" s="106"/>
      <c r="P282" s="110"/>
      <c r="Q282" s="111"/>
    </row>
    <row r="283">
      <c r="B283" s="831" t="s">
        <v>61</v>
      </c>
      <c r="C283" s="79"/>
      <c r="E283" s="106"/>
      <c r="F283" s="832"/>
      <c r="G283" s="138"/>
      <c r="J283" s="106"/>
      <c r="K283" s="832"/>
      <c r="L283" s="138"/>
      <c r="O283" s="106"/>
      <c r="P283" s="832"/>
      <c r="Q283" s="138"/>
    </row>
    <row r="284">
      <c r="B284" s="79"/>
      <c r="C284" s="81"/>
      <c r="D284" s="82"/>
      <c r="E284" s="54"/>
      <c r="F284" s="833"/>
      <c r="G284" s="243"/>
      <c r="H284" s="82"/>
      <c r="I284" s="82"/>
      <c r="J284" s="54"/>
      <c r="K284" s="890"/>
      <c r="L284" s="83"/>
      <c r="M284" s="82"/>
      <c r="N284" s="82"/>
      <c r="O284" s="54"/>
      <c r="P284" s="190"/>
      <c r="Q284" s="83"/>
    </row>
    <row r="285">
      <c r="B285" s="835" t="s">
        <v>62</v>
      </c>
      <c r="C285" s="836" t="s">
        <v>565</v>
      </c>
      <c r="D285" s="837"/>
      <c r="E285" s="837" t="s">
        <v>63</v>
      </c>
      <c r="F285" s="837" t="s">
        <v>64</v>
      </c>
      <c r="G285" s="838" t="s">
        <v>65</v>
      </c>
      <c r="H285" s="836" t="s">
        <v>565</v>
      </c>
      <c r="I285" s="837"/>
      <c r="J285" s="891" t="s">
        <v>63</v>
      </c>
      <c r="K285" s="891" t="s">
        <v>64</v>
      </c>
      <c r="L285" s="892" t="s">
        <v>65</v>
      </c>
      <c r="M285" s="871"/>
      <c r="N285" s="837"/>
      <c r="O285" s="837"/>
      <c r="P285" s="837"/>
      <c r="Q285" s="838"/>
    </row>
    <row r="286">
      <c r="B286" s="835" t="s">
        <v>66</v>
      </c>
      <c r="C286" s="839" t="s">
        <v>67</v>
      </c>
      <c r="D286" s="840"/>
      <c r="E286" s="841" t="s">
        <v>220</v>
      </c>
      <c r="F286" s="842">
        <v>31.0</v>
      </c>
      <c r="G286" s="843">
        <v>6.0</v>
      </c>
      <c r="H286" s="839" t="s">
        <v>126</v>
      </c>
      <c r="I286" s="840"/>
      <c r="J286" s="841" t="s">
        <v>1097</v>
      </c>
      <c r="K286" s="841">
        <v>31.0</v>
      </c>
      <c r="L286" s="843">
        <v>6.0</v>
      </c>
      <c r="M286" s="872"/>
      <c r="N286" s="840"/>
      <c r="O286" s="842"/>
      <c r="P286" s="842"/>
      <c r="Q286" s="844"/>
    </row>
    <row r="287">
      <c r="B287" s="835" t="s">
        <v>72</v>
      </c>
      <c r="C287" s="839" t="s">
        <v>569</v>
      </c>
      <c r="D287" s="840"/>
      <c r="E287" s="841" t="s">
        <v>164</v>
      </c>
      <c r="F287" s="842">
        <v>31.0</v>
      </c>
      <c r="G287" s="843">
        <v>252.0</v>
      </c>
      <c r="H287" s="839" t="s">
        <v>1184</v>
      </c>
      <c r="I287" s="840"/>
      <c r="J287" s="841" t="s">
        <v>291</v>
      </c>
      <c r="K287" s="841">
        <v>31.0</v>
      </c>
      <c r="L287" s="843">
        <v>0.0</v>
      </c>
      <c r="M287" s="872"/>
      <c r="N287" s="840"/>
      <c r="O287" s="842"/>
      <c r="P287" s="842"/>
      <c r="Q287" s="844"/>
    </row>
    <row r="288">
      <c r="B288" s="835" t="s">
        <v>79</v>
      </c>
      <c r="C288" s="839" t="s">
        <v>354</v>
      </c>
      <c r="D288" s="840"/>
      <c r="E288" s="841" t="s">
        <v>168</v>
      </c>
      <c r="F288" s="842">
        <v>31.0</v>
      </c>
      <c r="G288" s="844">
        <v>0.0</v>
      </c>
      <c r="H288" s="839" t="s">
        <v>1185</v>
      </c>
      <c r="I288" s="840"/>
      <c r="J288" s="841" t="s">
        <v>388</v>
      </c>
      <c r="K288" s="841">
        <v>31.0</v>
      </c>
      <c r="L288" s="843">
        <v>0.0</v>
      </c>
      <c r="M288" s="872"/>
      <c r="N288" s="840"/>
      <c r="O288" s="842"/>
      <c r="P288" s="842"/>
      <c r="Q288" s="844"/>
    </row>
    <row r="289">
      <c r="B289" s="845" t="s">
        <v>85</v>
      </c>
      <c r="C289" s="846" t="s">
        <v>1186</v>
      </c>
      <c r="D289" s="847"/>
      <c r="E289" s="849" t="s">
        <v>264</v>
      </c>
      <c r="F289" s="849">
        <v>31.0</v>
      </c>
      <c r="G289" s="851">
        <v>0.0</v>
      </c>
      <c r="H289" s="846" t="s">
        <v>719</v>
      </c>
      <c r="I289" s="847"/>
      <c r="J289" s="848" t="s">
        <v>512</v>
      </c>
      <c r="K289" s="848">
        <v>31.0</v>
      </c>
      <c r="L289" s="851">
        <v>252.0</v>
      </c>
      <c r="M289" s="873"/>
      <c r="N289" s="847"/>
      <c r="O289" s="849"/>
      <c r="P289" s="849"/>
      <c r="Q289" s="850"/>
    </row>
    <row r="290">
      <c r="B290" s="852"/>
      <c r="C290" s="846" t="s">
        <v>1187</v>
      </c>
      <c r="D290" s="847"/>
      <c r="E290" s="848" t="s">
        <v>232</v>
      </c>
      <c r="F290" s="849">
        <v>31.0</v>
      </c>
      <c r="G290" s="850">
        <v>0.0</v>
      </c>
      <c r="H290" s="846" t="s">
        <v>1188</v>
      </c>
      <c r="I290" s="847"/>
      <c r="J290" s="848" t="s">
        <v>305</v>
      </c>
      <c r="K290" s="848">
        <v>31.0</v>
      </c>
      <c r="L290" s="851">
        <v>0.0</v>
      </c>
      <c r="M290" s="873"/>
      <c r="N290" s="847"/>
      <c r="O290" s="849"/>
      <c r="P290" s="849"/>
      <c r="Q290" s="850"/>
    </row>
    <row r="291">
      <c r="B291" s="852"/>
      <c r="C291" s="846" t="s">
        <v>361</v>
      </c>
      <c r="D291" s="847"/>
      <c r="E291" s="848" t="s">
        <v>310</v>
      </c>
      <c r="F291" s="849">
        <v>31.0</v>
      </c>
      <c r="G291" s="851">
        <v>252.0</v>
      </c>
      <c r="H291" s="846" t="s">
        <v>335</v>
      </c>
      <c r="I291" s="847"/>
      <c r="J291" s="848" t="s">
        <v>367</v>
      </c>
      <c r="K291" s="848">
        <v>31.0</v>
      </c>
      <c r="L291" s="851">
        <v>252.0</v>
      </c>
      <c r="M291" s="873"/>
      <c r="N291" s="847"/>
      <c r="O291" s="849"/>
      <c r="P291" s="849"/>
      <c r="Q291" s="850"/>
    </row>
    <row r="292">
      <c r="B292" s="852"/>
      <c r="C292" s="846" t="s">
        <v>698</v>
      </c>
      <c r="D292" s="847"/>
      <c r="E292" s="853"/>
      <c r="F292" s="854" t="s">
        <v>1189</v>
      </c>
      <c r="G292" s="80"/>
      <c r="H292" s="855" t="s">
        <v>472</v>
      </c>
      <c r="I292" s="847"/>
      <c r="J292" s="853"/>
      <c r="K292" s="854" t="s">
        <v>1190</v>
      </c>
      <c r="L292" s="80"/>
      <c r="M292" s="873"/>
      <c r="N292" s="847"/>
      <c r="O292" s="853"/>
      <c r="P292" s="865"/>
      <c r="Q292" s="80"/>
    </row>
    <row r="293">
      <c r="B293" s="852"/>
      <c r="C293" s="857" t="s">
        <v>725</v>
      </c>
      <c r="D293" s="858"/>
      <c r="E293" s="859"/>
      <c r="F293" s="860"/>
      <c r="G293" s="866"/>
      <c r="H293" s="893" t="s">
        <v>725</v>
      </c>
      <c r="I293" s="847"/>
      <c r="J293" s="853"/>
      <c r="K293" s="865"/>
      <c r="L293" s="866"/>
      <c r="M293" s="847"/>
      <c r="N293" s="847"/>
      <c r="O293" s="853"/>
      <c r="P293" s="865"/>
      <c r="Q293" s="866"/>
    </row>
    <row r="294">
      <c r="B294" s="877" t="s">
        <v>1114</v>
      </c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5"/>
    </row>
    <row r="296">
      <c r="B296" s="825"/>
      <c r="C296" s="826" t="s">
        <v>1015</v>
      </c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8"/>
    </row>
    <row r="297">
      <c r="B297" s="79"/>
      <c r="C297" s="81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3"/>
    </row>
    <row r="298">
      <c r="B298" s="79"/>
      <c r="C298" s="825"/>
      <c r="D298" s="77"/>
      <c r="E298" s="104"/>
      <c r="F298" s="828"/>
      <c r="G298" s="878"/>
      <c r="H298" s="825"/>
      <c r="I298" s="77"/>
      <c r="J298" s="104"/>
      <c r="K298" s="828"/>
      <c r="L298" s="878"/>
      <c r="M298" s="825"/>
      <c r="N298" s="77"/>
      <c r="O298" s="104"/>
      <c r="P298" s="828"/>
      <c r="Q298" s="878"/>
    </row>
    <row r="299">
      <c r="B299" s="79"/>
      <c r="C299" s="79"/>
      <c r="E299" s="106"/>
      <c r="F299" s="879"/>
      <c r="G299" s="880"/>
      <c r="H299" s="79"/>
      <c r="J299" s="106"/>
      <c r="K299" s="879"/>
      <c r="L299" s="880"/>
      <c r="M299" s="79"/>
      <c r="O299" s="106"/>
      <c r="P299" s="879"/>
      <c r="Q299" s="880"/>
    </row>
    <row r="300">
      <c r="B300" s="107"/>
      <c r="C300" s="79"/>
      <c r="E300" s="106"/>
      <c r="F300" s="879" t="s">
        <v>1191</v>
      </c>
      <c r="G300" s="80"/>
      <c r="H300" s="79"/>
      <c r="J300" s="106"/>
      <c r="K300" s="879" t="s">
        <v>1192</v>
      </c>
      <c r="L300" s="80"/>
      <c r="M300" s="79"/>
      <c r="O300" s="106"/>
      <c r="P300" s="879" t="s">
        <v>1193</v>
      </c>
      <c r="Q300" s="80"/>
    </row>
    <row r="301">
      <c r="B301" s="831" t="s">
        <v>60</v>
      </c>
      <c r="C301" s="79"/>
      <c r="E301" s="106"/>
      <c r="F301" s="894" t="s">
        <v>1194</v>
      </c>
      <c r="G301" s="111"/>
      <c r="H301" s="79"/>
      <c r="J301" s="106"/>
      <c r="K301" s="881"/>
      <c r="L301" s="882"/>
      <c r="M301" s="79"/>
      <c r="O301" s="106"/>
      <c r="P301" s="881"/>
      <c r="Q301" s="882"/>
    </row>
    <row r="302">
      <c r="B302" s="831" t="s">
        <v>61</v>
      </c>
      <c r="C302" s="79"/>
      <c r="E302" s="106"/>
      <c r="F302" s="832"/>
      <c r="G302" s="138"/>
      <c r="H302" s="79"/>
      <c r="J302" s="106"/>
      <c r="K302" s="832"/>
      <c r="L302" s="138"/>
      <c r="M302" s="79"/>
      <c r="O302" s="106"/>
      <c r="P302" s="832"/>
      <c r="Q302" s="138"/>
    </row>
    <row r="303">
      <c r="B303" s="79"/>
      <c r="C303" s="81"/>
      <c r="D303" s="82"/>
      <c r="E303" s="54"/>
      <c r="F303" s="833"/>
      <c r="G303" s="243"/>
      <c r="H303" s="81"/>
      <c r="I303" s="82"/>
      <c r="J303" s="54"/>
      <c r="K303" s="864"/>
      <c r="L303" s="243"/>
      <c r="M303" s="81"/>
      <c r="N303" s="82"/>
      <c r="O303" s="54"/>
      <c r="P303" s="833"/>
      <c r="Q303" s="243"/>
    </row>
    <row r="304">
      <c r="B304" s="835" t="s">
        <v>62</v>
      </c>
      <c r="C304" s="836" t="s">
        <v>565</v>
      </c>
      <c r="D304" s="837"/>
      <c r="E304" s="837" t="s">
        <v>63</v>
      </c>
      <c r="F304" s="837" t="s">
        <v>64</v>
      </c>
      <c r="G304" s="838" t="s">
        <v>65</v>
      </c>
      <c r="H304" s="836" t="s">
        <v>565</v>
      </c>
      <c r="I304" s="837"/>
      <c r="J304" s="837" t="s">
        <v>63</v>
      </c>
      <c r="K304" s="837" t="s">
        <v>64</v>
      </c>
      <c r="L304" s="838" t="s">
        <v>65</v>
      </c>
      <c r="M304" s="836" t="s">
        <v>565</v>
      </c>
      <c r="N304" s="837"/>
      <c r="O304" s="837" t="s">
        <v>63</v>
      </c>
      <c r="P304" s="837" t="s">
        <v>64</v>
      </c>
      <c r="Q304" s="838" t="s">
        <v>65</v>
      </c>
    </row>
    <row r="305">
      <c r="B305" s="835" t="s">
        <v>66</v>
      </c>
      <c r="C305" s="839" t="s">
        <v>128</v>
      </c>
      <c r="D305" s="840"/>
      <c r="E305" s="841" t="s">
        <v>287</v>
      </c>
      <c r="F305" s="842">
        <v>31.0</v>
      </c>
      <c r="G305" s="843">
        <v>6.0</v>
      </c>
      <c r="H305" s="839" t="s">
        <v>67</v>
      </c>
      <c r="I305" s="840"/>
      <c r="J305" s="841" t="s">
        <v>127</v>
      </c>
      <c r="K305" s="842">
        <v>31.0</v>
      </c>
      <c r="L305" s="843">
        <v>6.0</v>
      </c>
      <c r="M305" s="839" t="s">
        <v>126</v>
      </c>
      <c r="N305" s="840"/>
      <c r="O305" s="841" t="s">
        <v>1075</v>
      </c>
      <c r="P305" s="842">
        <v>31.0</v>
      </c>
      <c r="Q305" s="843">
        <v>6.0</v>
      </c>
    </row>
    <row r="306">
      <c r="B306" s="835" t="s">
        <v>72</v>
      </c>
      <c r="C306" s="839" t="s">
        <v>165</v>
      </c>
      <c r="D306" s="840"/>
      <c r="E306" s="841" t="s">
        <v>74</v>
      </c>
      <c r="F306" s="842">
        <v>31.0</v>
      </c>
      <c r="G306" s="843">
        <v>252.0</v>
      </c>
      <c r="H306" s="839" t="s">
        <v>1195</v>
      </c>
      <c r="I306" s="840"/>
      <c r="J306" s="841" t="s">
        <v>323</v>
      </c>
      <c r="K306" s="842">
        <v>31.0</v>
      </c>
      <c r="L306" s="843">
        <v>252.0</v>
      </c>
      <c r="M306" s="839" t="s">
        <v>691</v>
      </c>
      <c r="N306" s="840"/>
      <c r="O306" s="841" t="s">
        <v>554</v>
      </c>
      <c r="P306" s="842">
        <v>31.0</v>
      </c>
      <c r="Q306" s="844">
        <v>0.0</v>
      </c>
    </row>
    <row r="307">
      <c r="B307" s="835" t="s">
        <v>79</v>
      </c>
      <c r="C307" s="839" t="s">
        <v>169</v>
      </c>
      <c r="D307" s="840"/>
      <c r="E307" s="841" t="s">
        <v>170</v>
      </c>
      <c r="F307" s="842">
        <v>31.0</v>
      </c>
      <c r="G307" s="844">
        <v>0.0</v>
      </c>
      <c r="H307" s="839" t="s">
        <v>326</v>
      </c>
      <c r="I307" s="840"/>
      <c r="J307" s="841" t="s">
        <v>538</v>
      </c>
      <c r="K307" s="842">
        <v>31.0</v>
      </c>
      <c r="L307" s="844">
        <v>0.0</v>
      </c>
      <c r="M307" s="839" t="s">
        <v>1102</v>
      </c>
      <c r="N307" s="840"/>
      <c r="O307" s="841" t="s">
        <v>1196</v>
      </c>
      <c r="P307" s="842">
        <v>31.0</v>
      </c>
      <c r="Q307" s="844">
        <v>0.0</v>
      </c>
    </row>
    <row r="308">
      <c r="B308" s="845" t="s">
        <v>85</v>
      </c>
      <c r="C308" s="846" t="s">
        <v>549</v>
      </c>
      <c r="D308" s="847"/>
      <c r="E308" s="848" t="s">
        <v>1197</v>
      </c>
      <c r="F308" s="849">
        <v>31.0</v>
      </c>
      <c r="G308" s="850">
        <v>0.0</v>
      </c>
      <c r="H308" s="846" t="s">
        <v>371</v>
      </c>
      <c r="I308" s="847"/>
      <c r="J308" s="848" t="s">
        <v>142</v>
      </c>
      <c r="K308" s="849">
        <v>31.0</v>
      </c>
      <c r="L308" s="850">
        <v>0.0</v>
      </c>
      <c r="M308" s="846" t="s">
        <v>335</v>
      </c>
      <c r="N308" s="847"/>
      <c r="O308" s="848" t="s">
        <v>1198</v>
      </c>
      <c r="P308" s="849">
        <v>31.0</v>
      </c>
      <c r="Q308" s="851">
        <v>252.0</v>
      </c>
    </row>
    <row r="309">
      <c r="B309" s="852"/>
      <c r="C309" s="846" t="s">
        <v>361</v>
      </c>
      <c r="D309" s="847"/>
      <c r="E309" s="848" t="s">
        <v>147</v>
      </c>
      <c r="F309" s="849">
        <v>31.0</v>
      </c>
      <c r="G309" s="850">
        <v>0.0</v>
      </c>
      <c r="H309" s="846" t="s">
        <v>494</v>
      </c>
      <c r="I309" s="847"/>
      <c r="J309" s="848" t="s">
        <v>206</v>
      </c>
      <c r="K309" s="849">
        <v>31.0</v>
      </c>
      <c r="L309" s="850">
        <v>0.0</v>
      </c>
      <c r="M309" s="846" t="s">
        <v>1103</v>
      </c>
      <c r="N309" s="847"/>
      <c r="O309" s="848" t="s">
        <v>1199</v>
      </c>
      <c r="P309" s="849">
        <v>31.0</v>
      </c>
      <c r="Q309" s="850">
        <v>0.0</v>
      </c>
    </row>
    <row r="310">
      <c r="B310" s="852"/>
      <c r="C310" s="846" t="s">
        <v>397</v>
      </c>
      <c r="D310" s="847"/>
      <c r="E310" s="848" t="s">
        <v>209</v>
      </c>
      <c r="F310" s="849">
        <v>31.0</v>
      </c>
      <c r="G310" s="851">
        <v>252.0</v>
      </c>
      <c r="H310" s="846" t="s">
        <v>500</v>
      </c>
      <c r="I310" s="847"/>
      <c r="J310" s="848" t="s">
        <v>311</v>
      </c>
      <c r="K310" s="849">
        <v>31.0</v>
      </c>
      <c r="L310" s="851">
        <v>252.0</v>
      </c>
      <c r="M310" s="846" t="s">
        <v>275</v>
      </c>
      <c r="N310" s="847"/>
      <c r="O310" s="848" t="s">
        <v>1200</v>
      </c>
      <c r="P310" s="849">
        <v>31.0</v>
      </c>
      <c r="Q310" s="851">
        <v>252.0</v>
      </c>
    </row>
    <row r="311">
      <c r="B311" s="852"/>
      <c r="C311" s="846" t="s">
        <v>389</v>
      </c>
      <c r="D311" s="847"/>
      <c r="E311" s="853"/>
      <c r="F311" s="854" t="s">
        <v>1201</v>
      </c>
      <c r="G311" s="80"/>
      <c r="H311" s="855" t="s">
        <v>372</v>
      </c>
      <c r="I311" s="847"/>
      <c r="J311" s="853"/>
      <c r="K311" s="854" t="s">
        <v>1202</v>
      </c>
      <c r="L311" s="80"/>
      <c r="M311" s="855" t="s">
        <v>1203</v>
      </c>
      <c r="N311" s="847"/>
      <c r="O311" s="853"/>
      <c r="P311" s="854" t="s">
        <v>1204</v>
      </c>
      <c r="Q311" s="80"/>
    </row>
    <row r="312">
      <c r="B312" s="852"/>
      <c r="C312" s="857" t="s">
        <v>725</v>
      </c>
      <c r="D312" s="858"/>
      <c r="E312" s="859"/>
      <c r="F312" s="865"/>
      <c r="G312" s="866"/>
      <c r="H312" s="862" t="s">
        <v>725</v>
      </c>
      <c r="I312" s="858"/>
      <c r="J312" s="859"/>
      <c r="K312" s="865"/>
      <c r="L312" s="866"/>
      <c r="M312" s="862" t="s">
        <v>725</v>
      </c>
      <c r="N312" s="858"/>
      <c r="O312" s="859"/>
      <c r="P312" s="865"/>
      <c r="Q312" s="866"/>
    </row>
    <row r="313">
      <c r="B313" s="867"/>
      <c r="C313" s="825"/>
      <c r="D313" s="77"/>
      <c r="E313" s="104"/>
      <c r="F313" s="828"/>
      <c r="G313" s="878"/>
      <c r="H313" s="868"/>
      <c r="I313" s="77"/>
      <c r="J313" s="104"/>
      <c r="K313" s="869"/>
      <c r="L313" s="885"/>
      <c r="M313" s="868"/>
      <c r="N313" s="77"/>
      <c r="O313" s="104"/>
      <c r="P313" s="869"/>
      <c r="Q313" s="78"/>
    </row>
    <row r="314">
      <c r="B314" s="79"/>
      <c r="C314" s="79"/>
      <c r="E314" s="106"/>
      <c r="F314" s="879"/>
      <c r="G314" s="880"/>
      <c r="J314" s="106"/>
      <c r="K314" s="886"/>
      <c r="L314" s="887"/>
      <c r="O314" s="106"/>
      <c r="Q314" s="80"/>
    </row>
    <row r="315">
      <c r="B315" s="79"/>
      <c r="C315" s="79"/>
      <c r="E315" s="106"/>
      <c r="F315" s="879" t="s">
        <v>1205</v>
      </c>
      <c r="G315" s="80"/>
      <c r="J315" s="106"/>
      <c r="K315" s="879" t="s">
        <v>1206</v>
      </c>
      <c r="L315" s="80"/>
      <c r="O315" s="106"/>
      <c r="Q315" s="80"/>
    </row>
    <row r="316">
      <c r="B316" s="831" t="s">
        <v>60</v>
      </c>
      <c r="C316" s="79"/>
      <c r="E316" s="106"/>
      <c r="F316" s="881"/>
      <c r="G316" s="882"/>
      <c r="J316" s="106"/>
      <c r="K316" s="888"/>
      <c r="L316" s="889"/>
      <c r="O316" s="106"/>
      <c r="P316" s="110"/>
      <c r="Q316" s="111"/>
    </row>
    <row r="317">
      <c r="B317" s="831" t="s">
        <v>61</v>
      </c>
      <c r="C317" s="79"/>
      <c r="E317" s="106"/>
      <c r="F317" s="832"/>
      <c r="G317" s="138"/>
      <c r="J317" s="106"/>
      <c r="K317" s="832"/>
      <c r="L317" s="138"/>
      <c r="O317" s="106"/>
      <c r="P317" s="832"/>
      <c r="Q317" s="138"/>
    </row>
    <row r="318">
      <c r="B318" s="79"/>
      <c r="C318" s="81"/>
      <c r="D318" s="82"/>
      <c r="E318" s="54"/>
      <c r="F318" s="833"/>
      <c r="G318" s="243"/>
      <c r="H318" s="82"/>
      <c r="I318" s="82"/>
      <c r="J318" s="54"/>
      <c r="K318" s="890"/>
      <c r="L318" s="83"/>
      <c r="M318" s="82"/>
      <c r="N318" s="82"/>
      <c r="O318" s="54"/>
      <c r="P318" s="190"/>
      <c r="Q318" s="83"/>
    </row>
    <row r="319">
      <c r="B319" s="835" t="s">
        <v>62</v>
      </c>
      <c r="C319" s="836" t="s">
        <v>565</v>
      </c>
      <c r="D319" s="837"/>
      <c r="E319" s="837" t="s">
        <v>63</v>
      </c>
      <c r="F319" s="837" t="s">
        <v>64</v>
      </c>
      <c r="G319" s="838" t="s">
        <v>65</v>
      </c>
      <c r="H319" s="836" t="s">
        <v>565</v>
      </c>
      <c r="I319" s="837"/>
      <c r="J319" s="891" t="s">
        <v>63</v>
      </c>
      <c r="K319" s="891" t="s">
        <v>64</v>
      </c>
      <c r="L319" s="892" t="s">
        <v>65</v>
      </c>
      <c r="M319" s="871"/>
      <c r="N319" s="837"/>
      <c r="O319" s="837"/>
      <c r="P319" s="837"/>
      <c r="Q319" s="838"/>
    </row>
    <row r="320">
      <c r="B320" s="835" t="s">
        <v>66</v>
      </c>
      <c r="C320" s="839" t="s">
        <v>69</v>
      </c>
      <c r="D320" s="840"/>
      <c r="E320" s="841" t="s">
        <v>187</v>
      </c>
      <c r="F320" s="842">
        <v>31.0</v>
      </c>
      <c r="G320" s="843">
        <v>6.0</v>
      </c>
      <c r="H320" s="839" t="s">
        <v>69</v>
      </c>
      <c r="I320" s="840"/>
      <c r="J320" s="841" t="s">
        <v>453</v>
      </c>
      <c r="K320" s="841">
        <v>31.0</v>
      </c>
      <c r="L320" s="843">
        <v>6.0</v>
      </c>
      <c r="M320" s="872"/>
      <c r="N320" s="840"/>
      <c r="O320" s="842"/>
      <c r="P320" s="842"/>
      <c r="Q320" s="844"/>
    </row>
    <row r="321">
      <c r="B321" s="835" t="s">
        <v>72</v>
      </c>
      <c r="C321" s="839" t="s">
        <v>221</v>
      </c>
      <c r="D321" s="840"/>
      <c r="E321" s="841" t="s">
        <v>194</v>
      </c>
      <c r="F321" s="842">
        <v>31.0</v>
      </c>
      <c r="G321" s="844">
        <v>0.0</v>
      </c>
      <c r="H321" s="839" t="s">
        <v>1060</v>
      </c>
      <c r="I321" s="840"/>
      <c r="J321" s="841" t="s">
        <v>349</v>
      </c>
      <c r="K321" s="841">
        <v>31.0</v>
      </c>
      <c r="L321" s="843">
        <v>0.0</v>
      </c>
      <c r="M321" s="872"/>
      <c r="N321" s="840"/>
      <c r="O321" s="842"/>
      <c r="P321" s="842"/>
      <c r="Q321" s="844"/>
    </row>
    <row r="322">
      <c r="B322" s="835" t="s">
        <v>79</v>
      </c>
      <c r="C322" s="839" t="s">
        <v>260</v>
      </c>
      <c r="D322" s="840"/>
      <c r="E322" s="841" t="s">
        <v>385</v>
      </c>
      <c r="F322" s="842">
        <v>31.0</v>
      </c>
      <c r="G322" s="844">
        <v>0.0</v>
      </c>
      <c r="H322" s="839" t="s">
        <v>1207</v>
      </c>
      <c r="I322" s="840"/>
      <c r="J322" s="841" t="s">
        <v>84</v>
      </c>
      <c r="K322" s="841">
        <v>31.0</v>
      </c>
      <c r="L322" s="843">
        <v>0.0</v>
      </c>
      <c r="M322" s="872"/>
      <c r="N322" s="840"/>
      <c r="O322" s="842"/>
      <c r="P322" s="842"/>
      <c r="Q322" s="844"/>
    </row>
    <row r="323">
      <c r="B323" s="845" t="s">
        <v>85</v>
      </c>
      <c r="C323" s="846" t="s">
        <v>470</v>
      </c>
      <c r="D323" s="847"/>
      <c r="E323" s="848" t="s">
        <v>201</v>
      </c>
      <c r="F323" s="849">
        <v>31.0</v>
      </c>
      <c r="G323" s="851">
        <v>252.0</v>
      </c>
      <c r="H323" s="846" t="s">
        <v>299</v>
      </c>
      <c r="I323" s="847"/>
      <c r="J323" s="848" t="s">
        <v>1208</v>
      </c>
      <c r="K323" s="848">
        <v>31.0</v>
      </c>
      <c r="L323" s="851">
        <v>252.0</v>
      </c>
      <c r="M323" s="873"/>
      <c r="N323" s="847"/>
      <c r="O323" s="849"/>
      <c r="P323" s="849"/>
      <c r="Q323" s="850"/>
    </row>
    <row r="324">
      <c r="B324" s="852"/>
      <c r="C324" s="846" t="s">
        <v>477</v>
      </c>
      <c r="D324" s="847"/>
      <c r="E324" s="848" t="s">
        <v>412</v>
      </c>
      <c r="F324" s="849">
        <v>31.0</v>
      </c>
      <c r="G324" s="850">
        <v>0.0</v>
      </c>
      <c r="H324" s="846" t="s">
        <v>271</v>
      </c>
      <c r="I324" s="847"/>
      <c r="J324" s="848" t="s">
        <v>516</v>
      </c>
      <c r="K324" s="848">
        <v>31.0</v>
      </c>
      <c r="L324" s="851">
        <v>0.0</v>
      </c>
      <c r="M324" s="873"/>
      <c r="N324" s="847"/>
      <c r="O324" s="849"/>
      <c r="P324" s="849"/>
      <c r="Q324" s="850"/>
    </row>
    <row r="325">
      <c r="B325" s="852"/>
      <c r="C325" s="846" t="s">
        <v>439</v>
      </c>
      <c r="D325" s="847"/>
      <c r="E325" s="848" t="s">
        <v>443</v>
      </c>
      <c r="F325" s="849">
        <v>31.0</v>
      </c>
      <c r="G325" s="851">
        <v>252.0</v>
      </c>
      <c r="H325" s="846" t="s">
        <v>332</v>
      </c>
      <c r="I325" s="847"/>
      <c r="J325" s="848" t="s">
        <v>310</v>
      </c>
      <c r="K325" s="848">
        <v>31.0</v>
      </c>
      <c r="L325" s="851">
        <v>252.0</v>
      </c>
      <c r="M325" s="873"/>
      <c r="N325" s="847"/>
      <c r="O325" s="849"/>
      <c r="P325" s="849"/>
      <c r="Q325" s="850"/>
    </row>
    <row r="326">
      <c r="B326" s="852"/>
      <c r="C326" s="846" t="s">
        <v>235</v>
      </c>
      <c r="D326" s="847"/>
      <c r="E326" s="853"/>
      <c r="F326" s="854" t="s">
        <v>1209</v>
      </c>
      <c r="G326" s="80"/>
      <c r="H326" s="855" t="s">
        <v>1210</v>
      </c>
      <c r="I326" s="847"/>
      <c r="J326" s="853"/>
      <c r="K326" s="854" t="s">
        <v>1189</v>
      </c>
      <c r="L326" s="80"/>
      <c r="M326" s="873"/>
      <c r="N326" s="847"/>
      <c r="O326" s="853"/>
      <c r="P326" s="865"/>
      <c r="Q326" s="80"/>
    </row>
    <row r="327">
      <c r="B327" s="852"/>
      <c r="C327" s="857" t="s">
        <v>725</v>
      </c>
      <c r="D327" s="858"/>
      <c r="E327" s="859"/>
      <c r="F327" s="860"/>
      <c r="G327" s="866"/>
      <c r="H327" s="893" t="s">
        <v>725</v>
      </c>
      <c r="I327" s="847"/>
      <c r="J327" s="853"/>
      <c r="K327" s="865"/>
      <c r="L327" s="866"/>
      <c r="M327" s="847"/>
      <c r="N327" s="847"/>
      <c r="O327" s="853"/>
      <c r="P327" s="865"/>
      <c r="Q327" s="866"/>
    </row>
    <row r="328">
      <c r="B328" s="874" t="s">
        <v>1211</v>
      </c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5"/>
    </row>
    <row r="330">
      <c r="B330" s="797" t="s">
        <v>1212</v>
      </c>
    </row>
    <row r="333">
      <c r="B333" s="825"/>
      <c r="C333" s="826" t="s">
        <v>990</v>
      </c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8"/>
      <c r="R333" s="827" t="s">
        <v>526</v>
      </c>
    </row>
    <row r="334">
      <c r="B334" s="79"/>
      <c r="C334" s="81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3"/>
      <c r="R334" s="488"/>
    </row>
    <row r="335">
      <c r="B335" s="79"/>
      <c r="C335" s="825"/>
      <c r="D335" s="77"/>
      <c r="E335" s="104"/>
      <c r="F335" s="828"/>
      <c r="G335" s="878"/>
      <c r="H335" s="825"/>
      <c r="I335" s="77"/>
      <c r="J335" s="104"/>
      <c r="K335" s="828"/>
      <c r="L335" s="878"/>
      <c r="M335" s="825"/>
      <c r="N335" s="77"/>
      <c r="O335" s="104"/>
      <c r="P335" s="828"/>
      <c r="Q335" s="878"/>
      <c r="R335" s="829" t="s">
        <v>993</v>
      </c>
    </row>
    <row r="336">
      <c r="B336" s="79"/>
      <c r="C336" s="79"/>
      <c r="E336" s="106"/>
      <c r="F336" s="879"/>
      <c r="G336" s="880"/>
      <c r="H336" s="79"/>
      <c r="J336" s="106"/>
      <c r="K336" s="879"/>
      <c r="L336" s="880"/>
      <c r="M336" s="79"/>
      <c r="O336" s="106"/>
      <c r="P336" s="879"/>
      <c r="Q336" s="880"/>
      <c r="R336" s="830" t="s">
        <v>1213</v>
      </c>
    </row>
    <row r="337">
      <c r="B337" s="107"/>
      <c r="C337" s="79"/>
      <c r="E337" s="106"/>
      <c r="F337" s="879" t="s">
        <v>1214</v>
      </c>
      <c r="G337" s="80"/>
      <c r="H337" s="79"/>
      <c r="J337" s="106"/>
      <c r="K337" s="879" t="s">
        <v>1215</v>
      </c>
      <c r="L337" s="80"/>
      <c r="M337" s="79"/>
      <c r="O337" s="106"/>
      <c r="P337" s="879" t="s">
        <v>1216</v>
      </c>
      <c r="Q337" s="80"/>
      <c r="R337" s="830"/>
    </row>
    <row r="338">
      <c r="B338" s="831" t="s">
        <v>60</v>
      </c>
      <c r="C338" s="79"/>
      <c r="E338" s="106"/>
      <c r="F338" s="881"/>
      <c r="G338" s="882"/>
      <c r="H338" s="79"/>
      <c r="J338" s="106"/>
      <c r="K338" s="881"/>
      <c r="L338" s="882"/>
      <c r="M338" s="79"/>
      <c r="O338" s="106"/>
      <c r="P338" s="881"/>
      <c r="Q338" s="882"/>
      <c r="R338" s="830"/>
    </row>
    <row r="339">
      <c r="B339" s="831" t="s">
        <v>61</v>
      </c>
      <c r="C339" s="79"/>
      <c r="E339" s="106"/>
      <c r="F339" s="832"/>
      <c r="G339" s="138"/>
      <c r="H339" s="79"/>
      <c r="J339" s="106"/>
      <c r="K339" s="832"/>
      <c r="L339" s="138"/>
      <c r="M339" s="79"/>
      <c r="O339" s="106"/>
      <c r="P339" s="832"/>
      <c r="Q339" s="138"/>
      <c r="R339" s="830"/>
    </row>
    <row r="340">
      <c r="B340" s="79"/>
      <c r="C340" s="81"/>
      <c r="D340" s="82"/>
      <c r="E340" s="54"/>
      <c r="F340" s="833"/>
      <c r="G340" s="243"/>
      <c r="H340" s="81"/>
      <c r="I340" s="82"/>
      <c r="J340" s="54"/>
      <c r="K340" s="864"/>
      <c r="L340" s="243"/>
      <c r="M340" s="81"/>
      <c r="N340" s="82"/>
      <c r="O340" s="54"/>
      <c r="P340" s="833"/>
      <c r="Q340" s="243"/>
      <c r="R340" s="834"/>
    </row>
    <row r="341">
      <c r="B341" s="835" t="s">
        <v>62</v>
      </c>
      <c r="C341" s="836" t="s">
        <v>565</v>
      </c>
      <c r="D341" s="837"/>
      <c r="E341" s="837" t="s">
        <v>63</v>
      </c>
      <c r="F341" s="837" t="s">
        <v>64</v>
      </c>
      <c r="G341" s="838" t="s">
        <v>65</v>
      </c>
      <c r="H341" s="836" t="s">
        <v>565</v>
      </c>
      <c r="I341" s="837"/>
      <c r="J341" s="837" t="s">
        <v>63</v>
      </c>
      <c r="K341" s="837" t="s">
        <v>64</v>
      </c>
      <c r="L341" s="838" t="s">
        <v>65</v>
      </c>
      <c r="M341" s="836" t="s">
        <v>565</v>
      </c>
      <c r="N341" s="837"/>
      <c r="O341" s="837" t="s">
        <v>63</v>
      </c>
      <c r="P341" s="837" t="s">
        <v>64</v>
      </c>
      <c r="Q341" s="838" t="s">
        <v>65</v>
      </c>
      <c r="R341" s="834"/>
    </row>
    <row r="342">
      <c r="B342" s="835" t="s">
        <v>66</v>
      </c>
      <c r="C342" s="839" t="s">
        <v>128</v>
      </c>
      <c r="D342" s="840"/>
      <c r="E342" s="841" t="s">
        <v>380</v>
      </c>
      <c r="F342" s="842">
        <v>31.0</v>
      </c>
      <c r="G342" s="843">
        <v>6.0</v>
      </c>
      <c r="H342" s="839" t="s">
        <v>126</v>
      </c>
      <c r="I342" s="840"/>
      <c r="J342" s="841" t="s">
        <v>380</v>
      </c>
      <c r="K342" s="842">
        <v>31.0</v>
      </c>
      <c r="L342" s="843">
        <v>6.0</v>
      </c>
      <c r="M342" s="839" t="s">
        <v>128</v>
      </c>
      <c r="N342" s="840"/>
      <c r="O342" s="841" t="s">
        <v>380</v>
      </c>
      <c r="P342" s="842">
        <v>31.0</v>
      </c>
      <c r="Q342" s="843">
        <v>6.0</v>
      </c>
      <c r="R342" s="834"/>
    </row>
    <row r="343">
      <c r="B343" s="835" t="s">
        <v>72</v>
      </c>
      <c r="C343" s="839" t="s">
        <v>1217</v>
      </c>
      <c r="D343" s="840"/>
      <c r="E343" s="841" t="s">
        <v>323</v>
      </c>
      <c r="F343" s="842">
        <v>31.0</v>
      </c>
      <c r="G343" s="843">
        <v>252.0</v>
      </c>
      <c r="H343" s="839" t="s">
        <v>1217</v>
      </c>
      <c r="I343" s="840"/>
      <c r="J343" s="841" t="s">
        <v>323</v>
      </c>
      <c r="K343" s="842">
        <v>31.0</v>
      </c>
      <c r="L343" s="844">
        <v>0.0</v>
      </c>
      <c r="M343" s="839" t="s">
        <v>1217</v>
      </c>
      <c r="N343" s="840"/>
      <c r="O343" s="841" t="s">
        <v>323</v>
      </c>
      <c r="P343" s="842">
        <v>31.0</v>
      </c>
      <c r="Q343" s="843">
        <v>252.0</v>
      </c>
      <c r="R343" s="834"/>
    </row>
    <row r="344">
      <c r="B344" s="835" t="s">
        <v>79</v>
      </c>
      <c r="C344" s="839" t="s">
        <v>1218</v>
      </c>
      <c r="D344" s="840"/>
      <c r="E344" s="841" t="s">
        <v>434</v>
      </c>
      <c r="F344" s="842">
        <v>31.0</v>
      </c>
      <c r="G344" s="844">
        <v>0.0</v>
      </c>
      <c r="H344" s="839" t="s">
        <v>1219</v>
      </c>
      <c r="I344" s="840"/>
      <c r="J344" s="841" t="s">
        <v>434</v>
      </c>
      <c r="K344" s="841">
        <v>30.0</v>
      </c>
      <c r="L344" s="844">
        <v>0.0</v>
      </c>
      <c r="M344" s="839" t="s">
        <v>1220</v>
      </c>
      <c r="N344" s="840"/>
      <c r="O344" s="841" t="s">
        <v>434</v>
      </c>
      <c r="P344" s="842">
        <v>31.0</v>
      </c>
      <c r="Q344" s="844">
        <v>0.0</v>
      </c>
      <c r="R344" s="834"/>
    </row>
    <row r="345">
      <c r="B345" s="845" t="s">
        <v>85</v>
      </c>
      <c r="C345" s="846" t="s">
        <v>1221</v>
      </c>
      <c r="D345" s="847"/>
      <c r="E345" s="848" t="s">
        <v>392</v>
      </c>
      <c r="F345" s="849">
        <v>31.0</v>
      </c>
      <c r="G345" s="850">
        <v>0.0</v>
      </c>
      <c r="H345" s="846" t="s">
        <v>200</v>
      </c>
      <c r="I345" s="847"/>
      <c r="J345" s="848" t="s">
        <v>392</v>
      </c>
      <c r="K345" s="848">
        <v>30.0</v>
      </c>
      <c r="L345" s="851">
        <v>252.0</v>
      </c>
      <c r="M345" s="846" t="s">
        <v>1221</v>
      </c>
      <c r="N345" s="847"/>
      <c r="O345" s="848" t="s">
        <v>392</v>
      </c>
      <c r="P345" s="849">
        <v>31.0</v>
      </c>
      <c r="Q345" s="850">
        <v>0.0</v>
      </c>
      <c r="R345" s="834"/>
    </row>
    <row r="346">
      <c r="B346" s="852"/>
      <c r="C346" s="846" t="s">
        <v>237</v>
      </c>
      <c r="D346" s="847"/>
      <c r="E346" s="848" t="s">
        <v>267</v>
      </c>
      <c r="F346" s="849">
        <v>31.0</v>
      </c>
      <c r="G346" s="850">
        <v>0.0</v>
      </c>
      <c r="H346" s="846" t="s">
        <v>150</v>
      </c>
      <c r="I346" s="847"/>
      <c r="J346" s="848" t="s">
        <v>267</v>
      </c>
      <c r="K346" s="848">
        <v>30.0</v>
      </c>
      <c r="L346" s="850">
        <v>0.0</v>
      </c>
      <c r="M346" s="846" t="s">
        <v>1064</v>
      </c>
      <c r="N346" s="847"/>
      <c r="O346" s="848" t="s">
        <v>267</v>
      </c>
      <c r="P346" s="849">
        <v>31.0</v>
      </c>
      <c r="Q346" s="850">
        <v>0.0</v>
      </c>
      <c r="R346" s="834"/>
    </row>
    <row r="347">
      <c r="B347" s="852"/>
      <c r="C347" s="846" t="s">
        <v>401</v>
      </c>
      <c r="D347" s="847"/>
      <c r="E347" s="848" t="s">
        <v>270</v>
      </c>
      <c r="F347" s="849">
        <v>31.0</v>
      </c>
      <c r="G347" s="851">
        <v>252.0</v>
      </c>
      <c r="H347" s="846" t="s">
        <v>477</v>
      </c>
      <c r="I347" s="847"/>
      <c r="J347" s="848" t="s">
        <v>270</v>
      </c>
      <c r="K347" s="848">
        <v>30.0</v>
      </c>
      <c r="L347" s="851">
        <v>252.0</v>
      </c>
      <c r="M347" s="846" t="s">
        <v>980</v>
      </c>
      <c r="N347" s="847"/>
      <c r="O347" s="848" t="s">
        <v>270</v>
      </c>
      <c r="P347" s="849">
        <v>31.0</v>
      </c>
      <c r="Q347" s="851">
        <v>252.0</v>
      </c>
      <c r="R347" s="834"/>
    </row>
    <row r="348">
      <c r="B348" s="852"/>
      <c r="C348" s="846" t="s">
        <v>1222</v>
      </c>
      <c r="D348" s="847"/>
      <c r="E348" s="853"/>
      <c r="F348" s="854" t="s">
        <v>1223</v>
      </c>
      <c r="G348" s="80"/>
      <c r="H348" s="855" t="s">
        <v>1224</v>
      </c>
      <c r="I348" s="847"/>
      <c r="J348" s="853"/>
      <c r="K348" s="854" t="s">
        <v>1225</v>
      </c>
      <c r="L348" s="80"/>
      <c r="M348" s="855" t="s">
        <v>500</v>
      </c>
      <c r="N348" s="847"/>
      <c r="O348" s="853"/>
      <c r="P348" s="854" t="s">
        <v>1223</v>
      </c>
      <c r="Q348" s="80"/>
      <c r="R348" s="834"/>
    </row>
    <row r="349">
      <c r="B349" s="852"/>
      <c r="C349" s="857" t="s">
        <v>768</v>
      </c>
      <c r="D349" s="858"/>
      <c r="E349" s="859"/>
      <c r="F349" s="865"/>
      <c r="G349" s="866"/>
      <c r="H349" s="862" t="s">
        <v>768</v>
      </c>
      <c r="I349" s="858"/>
      <c r="J349" s="859"/>
      <c r="K349" s="865"/>
      <c r="L349" s="866"/>
      <c r="M349" s="862" t="s">
        <v>768</v>
      </c>
      <c r="N349" s="858"/>
      <c r="O349" s="859"/>
      <c r="P349" s="865"/>
      <c r="Q349" s="866"/>
      <c r="R349" s="863"/>
    </row>
    <row r="350">
      <c r="B350" s="867"/>
      <c r="C350" s="825"/>
      <c r="D350" s="77"/>
      <c r="E350" s="104"/>
      <c r="F350" s="828"/>
      <c r="G350" s="878"/>
      <c r="H350" s="868"/>
      <c r="I350" s="77"/>
      <c r="J350" s="104"/>
      <c r="K350" s="869"/>
      <c r="L350" s="885"/>
      <c r="M350" s="868"/>
      <c r="N350" s="77"/>
      <c r="O350" s="104"/>
      <c r="P350" s="869"/>
      <c r="Q350" s="885"/>
    </row>
    <row r="351">
      <c r="B351" s="79"/>
      <c r="C351" s="79"/>
      <c r="E351" s="106"/>
      <c r="F351" s="879"/>
      <c r="G351" s="880"/>
      <c r="J351" s="106"/>
      <c r="K351" s="886"/>
      <c r="L351" s="887"/>
      <c r="O351" s="106"/>
      <c r="P351" s="886"/>
      <c r="Q351" s="887"/>
    </row>
    <row r="352">
      <c r="B352" s="79"/>
      <c r="C352" s="79"/>
      <c r="E352" s="106"/>
      <c r="F352" s="879" t="s">
        <v>1226</v>
      </c>
      <c r="G352" s="80"/>
      <c r="J352" s="106"/>
      <c r="K352" s="879" t="s">
        <v>1227</v>
      </c>
      <c r="L352" s="80"/>
      <c r="O352" s="106"/>
      <c r="P352" s="879" t="s">
        <v>1228</v>
      </c>
      <c r="Q352" s="80"/>
    </row>
    <row r="353">
      <c r="B353" s="831" t="s">
        <v>60</v>
      </c>
      <c r="C353" s="79"/>
      <c r="E353" s="106"/>
      <c r="F353" s="881"/>
      <c r="G353" s="882"/>
      <c r="J353" s="106"/>
      <c r="K353" s="888"/>
      <c r="L353" s="889"/>
      <c r="O353" s="106"/>
      <c r="P353" s="888"/>
      <c r="Q353" s="889"/>
    </row>
    <row r="354">
      <c r="B354" s="831" t="s">
        <v>61</v>
      </c>
      <c r="C354" s="79"/>
      <c r="E354" s="106"/>
      <c r="F354" s="832"/>
      <c r="G354" s="138"/>
      <c r="J354" s="106"/>
      <c r="K354" s="832"/>
      <c r="L354" s="138"/>
      <c r="O354" s="106"/>
      <c r="P354" s="832"/>
      <c r="Q354" s="138"/>
    </row>
    <row r="355">
      <c r="B355" s="79"/>
      <c r="C355" s="81"/>
      <c r="D355" s="82"/>
      <c r="E355" s="54"/>
      <c r="F355" s="833"/>
      <c r="G355" s="243"/>
      <c r="H355" s="82"/>
      <c r="I355" s="82"/>
      <c r="J355" s="54"/>
      <c r="K355" s="890"/>
      <c r="L355" s="895"/>
      <c r="M355" s="82"/>
      <c r="N355" s="82"/>
      <c r="O355" s="54"/>
      <c r="P355" s="890"/>
      <c r="Q355" s="895"/>
    </row>
    <row r="356">
      <c r="B356" s="835" t="s">
        <v>62</v>
      </c>
      <c r="C356" s="836" t="s">
        <v>565</v>
      </c>
      <c r="D356" s="837"/>
      <c r="E356" s="837" t="s">
        <v>63</v>
      </c>
      <c r="F356" s="837" t="s">
        <v>64</v>
      </c>
      <c r="G356" s="838" t="s">
        <v>65</v>
      </c>
      <c r="H356" s="836" t="s">
        <v>565</v>
      </c>
      <c r="I356" s="837"/>
      <c r="J356" s="891" t="s">
        <v>63</v>
      </c>
      <c r="K356" s="891" t="s">
        <v>64</v>
      </c>
      <c r="L356" s="892" t="s">
        <v>65</v>
      </c>
      <c r="M356" s="836" t="s">
        <v>565</v>
      </c>
      <c r="N356" s="837"/>
      <c r="O356" s="891" t="s">
        <v>63</v>
      </c>
      <c r="P356" s="891" t="s">
        <v>64</v>
      </c>
      <c r="Q356" s="892" t="s">
        <v>65</v>
      </c>
    </row>
    <row r="357">
      <c r="B357" s="835" t="s">
        <v>66</v>
      </c>
      <c r="C357" s="839" t="s">
        <v>128</v>
      </c>
      <c r="D357" s="840"/>
      <c r="E357" s="841" t="s">
        <v>380</v>
      </c>
      <c r="F357" s="842">
        <v>31.0</v>
      </c>
      <c r="G357" s="843">
        <v>6.0</v>
      </c>
      <c r="H357" s="839" t="s">
        <v>126</v>
      </c>
      <c r="I357" s="840"/>
      <c r="J357" s="841" t="s">
        <v>380</v>
      </c>
      <c r="K357" s="841">
        <v>31.0</v>
      </c>
      <c r="L357" s="843">
        <v>6.0</v>
      </c>
      <c r="M357" s="839" t="s">
        <v>128</v>
      </c>
      <c r="N357" s="840"/>
      <c r="O357" s="841" t="s">
        <v>380</v>
      </c>
      <c r="P357" s="841">
        <v>31.0</v>
      </c>
      <c r="Q357" s="843">
        <v>6.0</v>
      </c>
    </row>
    <row r="358">
      <c r="B358" s="835" t="s">
        <v>72</v>
      </c>
      <c r="C358" s="839" t="s">
        <v>1217</v>
      </c>
      <c r="D358" s="840"/>
      <c r="E358" s="841" t="s">
        <v>323</v>
      </c>
      <c r="F358" s="842">
        <v>31.0</v>
      </c>
      <c r="G358" s="843">
        <v>252.0</v>
      </c>
      <c r="H358" s="839" t="s">
        <v>1217</v>
      </c>
      <c r="I358" s="840"/>
      <c r="J358" s="841" t="s">
        <v>323</v>
      </c>
      <c r="K358" s="841">
        <v>31.0</v>
      </c>
      <c r="L358" s="843">
        <v>0.0</v>
      </c>
      <c r="M358" s="839" t="s">
        <v>1217</v>
      </c>
      <c r="N358" s="840"/>
      <c r="O358" s="841" t="s">
        <v>323</v>
      </c>
      <c r="P358" s="841">
        <v>31.0</v>
      </c>
      <c r="Q358" s="843">
        <v>252.0</v>
      </c>
    </row>
    <row r="359">
      <c r="B359" s="835" t="s">
        <v>79</v>
      </c>
      <c r="C359" s="839" t="s">
        <v>1229</v>
      </c>
      <c r="D359" s="840"/>
      <c r="E359" s="841" t="s">
        <v>434</v>
      </c>
      <c r="F359" s="842">
        <v>31.0</v>
      </c>
      <c r="G359" s="844">
        <v>0.0</v>
      </c>
      <c r="H359" s="839" t="s">
        <v>1230</v>
      </c>
      <c r="I359" s="840"/>
      <c r="J359" s="841" t="s">
        <v>434</v>
      </c>
      <c r="K359" s="841">
        <v>31.0</v>
      </c>
      <c r="L359" s="843">
        <v>0.0</v>
      </c>
      <c r="M359" s="839" t="s">
        <v>260</v>
      </c>
      <c r="N359" s="840"/>
      <c r="O359" s="841" t="s">
        <v>434</v>
      </c>
      <c r="P359" s="841">
        <v>31.0</v>
      </c>
      <c r="Q359" s="843">
        <v>0.0</v>
      </c>
    </row>
    <row r="360">
      <c r="B360" s="845" t="s">
        <v>85</v>
      </c>
      <c r="C360" s="846" t="s">
        <v>1221</v>
      </c>
      <c r="D360" s="847"/>
      <c r="E360" s="848" t="s">
        <v>392</v>
      </c>
      <c r="F360" s="849">
        <v>31.0</v>
      </c>
      <c r="G360" s="851">
        <v>0.0</v>
      </c>
      <c r="H360" s="846" t="s">
        <v>410</v>
      </c>
      <c r="I360" s="847"/>
      <c r="J360" s="848" t="s">
        <v>392</v>
      </c>
      <c r="K360" s="848">
        <v>31.0</v>
      </c>
      <c r="L360" s="851">
        <v>252.0</v>
      </c>
      <c r="M360" s="846" t="s">
        <v>1221</v>
      </c>
      <c r="N360" s="847"/>
      <c r="O360" s="848" t="s">
        <v>392</v>
      </c>
      <c r="P360" s="848">
        <v>31.0</v>
      </c>
      <c r="Q360" s="851">
        <v>0.0</v>
      </c>
    </row>
    <row r="361">
      <c r="B361" s="852"/>
      <c r="C361" s="846" t="s">
        <v>389</v>
      </c>
      <c r="D361" s="847"/>
      <c r="E361" s="848" t="s">
        <v>267</v>
      </c>
      <c r="F361" s="849">
        <v>31.0</v>
      </c>
      <c r="G361" s="850">
        <v>0.0</v>
      </c>
      <c r="H361" s="846" t="s">
        <v>299</v>
      </c>
      <c r="I361" s="847"/>
      <c r="J361" s="848" t="s">
        <v>267</v>
      </c>
      <c r="K361" s="848">
        <v>31.0</v>
      </c>
      <c r="L361" s="851">
        <v>0.0</v>
      </c>
      <c r="M361" s="846" t="s">
        <v>698</v>
      </c>
      <c r="N361" s="847"/>
      <c r="O361" s="848" t="s">
        <v>267</v>
      </c>
      <c r="P361" s="848">
        <v>31.0</v>
      </c>
      <c r="Q361" s="851">
        <v>0.0</v>
      </c>
    </row>
    <row r="362">
      <c r="B362" s="852"/>
      <c r="C362" s="846" t="s">
        <v>951</v>
      </c>
      <c r="D362" s="847"/>
      <c r="E362" s="848" t="s">
        <v>270</v>
      </c>
      <c r="F362" s="849">
        <v>31.0</v>
      </c>
      <c r="G362" s="851">
        <v>252.0</v>
      </c>
      <c r="H362" s="846" t="s">
        <v>261</v>
      </c>
      <c r="I362" s="847"/>
      <c r="J362" s="848" t="s">
        <v>270</v>
      </c>
      <c r="K362" s="848">
        <v>31.0</v>
      </c>
      <c r="L362" s="851">
        <v>252.0</v>
      </c>
      <c r="M362" s="846" t="s">
        <v>366</v>
      </c>
      <c r="N362" s="847"/>
      <c r="O362" s="848" t="s">
        <v>270</v>
      </c>
      <c r="P362" s="848">
        <v>31.0</v>
      </c>
      <c r="Q362" s="851">
        <v>252.0</v>
      </c>
    </row>
    <row r="363">
      <c r="B363" s="852"/>
      <c r="C363" s="846" t="s">
        <v>241</v>
      </c>
      <c r="D363" s="847"/>
      <c r="E363" s="853"/>
      <c r="F363" s="854" t="s">
        <v>1223</v>
      </c>
      <c r="G363" s="80"/>
      <c r="H363" s="855" t="s">
        <v>493</v>
      </c>
      <c r="I363" s="847"/>
      <c r="J363" s="853"/>
      <c r="K363" s="854" t="s">
        <v>1223</v>
      </c>
      <c r="L363" s="80"/>
      <c r="M363" s="846" t="s">
        <v>647</v>
      </c>
      <c r="N363" s="847"/>
      <c r="O363" s="853"/>
      <c r="P363" s="854" t="s">
        <v>1223</v>
      </c>
      <c r="Q363" s="80"/>
    </row>
    <row r="364">
      <c r="B364" s="852"/>
      <c r="C364" s="857" t="s">
        <v>768</v>
      </c>
      <c r="D364" s="858"/>
      <c r="E364" s="859"/>
      <c r="F364" s="860"/>
      <c r="G364" s="866"/>
      <c r="H364" s="893" t="s">
        <v>768</v>
      </c>
      <c r="I364" s="847"/>
      <c r="J364" s="853"/>
      <c r="K364" s="865"/>
      <c r="L364" s="866"/>
      <c r="M364" s="893" t="s">
        <v>768</v>
      </c>
      <c r="N364" s="847"/>
      <c r="O364" s="853"/>
      <c r="P364" s="865"/>
      <c r="Q364" s="866"/>
    </row>
    <row r="365">
      <c r="B365" s="874" t="s">
        <v>1231</v>
      </c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5"/>
    </row>
    <row r="367">
      <c r="B367" s="825"/>
      <c r="C367" s="826" t="s">
        <v>1008</v>
      </c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8"/>
    </row>
    <row r="368">
      <c r="B368" s="79"/>
      <c r="C368" s="81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3"/>
    </row>
    <row r="369">
      <c r="B369" s="79"/>
      <c r="C369" s="825"/>
      <c r="D369" s="77"/>
      <c r="E369" s="104"/>
      <c r="F369" s="828"/>
      <c r="G369" s="878"/>
      <c r="H369" s="825"/>
      <c r="I369" s="77"/>
      <c r="J369" s="104"/>
      <c r="K369" s="828"/>
      <c r="L369" s="878"/>
      <c r="M369" s="825"/>
      <c r="N369" s="77"/>
      <c r="O369" s="104"/>
      <c r="P369" s="828"/>
      <c r="Q369" s="878"/>
    </row>
    <row r="370">
      <c r="B370" s="79"/>
      <c r="C370" s="79"/>
      <c r="E370" s="106"/>
      <c r="F370" s="879"/>
      <c r="G370" s="880"/>
      <c r="H370" s="79"/>
      <c r="J370" s="106"/>
      <c r="K370" s="879"/>
      <c r="L370" s="880"/>
      <c r="M370" s="79"/>
      <c r="O370" s="106"/>
      <c r="P370" s="879"/>
      <c r="Q370" s="880"/>
    </row>
    <row r="371">
      <c r="B371" s="107"/>
      <c r="C371" s="79"/>
      <c r="E371" s="106"/>
      <c r="F371" s="879" t="s">
        <v>1232</v>
      </c>
      <c r="G371" s="80"/>
      <c r="H371" s="79"/>
      <c r="J371" s="106"/>
      <c r="K371" s="879" t="s">
        <v>1233</v>
      </c>
      <c r="L371" s="80"/>
      <c r="M371" s="79"/>
      <c r="O371" s="106"/>
      <c r="P371" s="879" t="s">
        <v>1234</v>
      </c>
      <c r="Q371" s="80"/>
    </row>
    <row r="372">
      <c r="B372" s="831" t="s">
        <v>60</v>
      </c>
      <c r="C372" s="79"/>
      <c r="E372" s="106"/>
      <c r="F372" s="881"/>
      <c r="G372" s="882"/>
      <c r="H372" s="79"/>
      <c r="J372" s="106"/>
      <c r="K372" s="881"/>
      <c r="L372" s="882"/>
      <c r="M372" s="79"/>
      <c r="O372" s="106"/>
      <c r="P372" s="881"/>
      <c r="Q372" s="882"/>
    </row>
    <row r="373">
      <c r="B373" s="831" t="s">
        <v>61</v>
      </c>
      <c r="C373" s="79"/>
      <c r="E373" s="106"/>
      <c r="F373" s="832"/>
      <c r="G373" s="138"/>
      <c r="H373" s="79"/>
      <c r="J373" s="106"/>
      <c r="K373" s="832"/>
      <c r="L373" s="138"/>
      <c r="M373" s="79"/>
      <c r="O373" s="106"/>
      <c r="P373" s="832"/>
      <c r="Q373" s="138"/>
    </row>
    <row r="374">
      <c r="B374" s="79"/>
      <c r="C374" s="81"/>
      <c r="D374" s="82"/>
      <c r="E374" s="54"/>
      <c r="F374" s="833"/>
      <c r="G374" s="243"/>
      <c r="H374" s="81"/>
      <c r="I374" s="82"/>
      <c r="J374" s="54"/>
      <c r="K374" s="864"/>
      <c r="L374" s="243"/>
      <c r="M374" s="81"/>
      <c r="N374" s="82"/>
      <c r="O374" s="54"/>
      <c r="P374" s="833"/>
      <c r="Q374" s="243"/>
    </row>
    <row r="375">
      <c r="B375" s="835" t="s">
        <v>62</v>
      </c>
      <c r="C375" s="836" t="s">
        <v>565</v>
      </c>
      <c r="D375" s="837"/>
      <c r="E375" s="837" t="s">
        <v>63</v>
      </c>
      <c r="F375" s="837" t="s">
        <v>64</v>
      </c>
      <c r="G375" s="838" t="s">
        <v>65</v>
      </c>
      <c r="H375" s="836" t="s">
        <v>565</v>
      </c>
      <c r="I375" s="837"/>
      <c r="J375" s="837" t="s">
        <v>63</v>
      </c>
      <c r="K375" s="837" t="s">
        <v>64</v>
      </c>
      <c r="L375" s="838" t="s">
        <v>65</v>
      </c>
      <c r="M375" s="836" t="s">
        <v>565</v>
      </c>
      <c r="N375" s="837"/>
      <c r="O375" s="837" t="s">
        <v>63</v>
      </c>
      <c r="P375" s="837" t="s">
        <v>64</v>
      </c>
      <c r="Q375" s="838" t="s">
        <v>65</v>
      </c>
    </row>
    <row r="376">
      <c r="B376" s="835" t="s">
        <v>66</v>
      </c>
      <c r="C376" s="839" t="s">
        <v>126</v>
      </c>
      <c r="D376" s="840"/>
      <c r="E376" s="841" t="s">
        <v>380</v>
      </c>
      <c r="F376" s="842">
        <v>31.0</v>
      </c>
      <c r="G376" s="843">
        <v>6.0</v>
      </c>
      <c r="H376" s="839" t="s">
        <v>126</v>
      </c>
      <c r="I376" s="840"/>
      <c r="J376" s="841" t="s">
        <v>380</v>
      </c>
      <c r="K376" s="842">
        <v>31.0</v>
      </c>
      <c r="L376" s="843">
        <v>6.0</v>
      </c>
      <c r="M376" s="839" t="s">
        <v>128</v>
      </c>
      <c r="N376" s="840"/>
      <c r="O376" s="841" t="s">
        <v>380</v>
      </c>
      <c r="P376" s="842">
        <v>31.0</v>
      </c>
      <c r="Q376" s="843">
        <v>6.0</v>
      </c>
    </row>
    <row r="377">
      <c r="B377" s="835" t="s">
        <v>72</v>
      </c>
      <c r="C377" s="839" t="s">
        <v>1217</v>
      </c>
      <c r="D377" s="840"/>
      <c r="E377" s="841" t="s">
        <v>323</v>
      </c>
      <c r="F377" s="842">
        <v>31.0</v>
      </c>
      <c r="G377" s="844">
        <v>0.0</v>
      </c>
      <c r="H377" s="839" t="s">
        <v>1217</v>
      </c>
      <c r="I377" s="840"/>
      <c r="J377" s="841" t="s">
        <v>323</v>
      </c>
      <c r="K377" s="842">
        <v>31.0</v>
      </c>
      <c r="L377" s="844">
        <v>0.0</v>
      </c>
      <c r="M377" s="839" t="s">
        <v>1217</v>
      </c>
      <c r="N377" s="840"/>
      <c r="O377" s="841" t="s">
        <v>323</v>
      </c>
      <c r="P377" s="842">
        <v>31.0</v>
      </c>
      <c r="Q377" s="843">
        <v>252.0</v>
      </c>
    </row>
    <row r="378">
      <c r="B378" s="835" t="s">
        <v>79</v>
      </c>
      <c r="C378" s="839" t="s">
        <v>1235</v>
      </c>
      <c r="D378" s="840"/>
      <c r="E378" s="841" t="s">
        <v>434</v>
      </c>
      <c r="F378" s="842">
        <v>31.0</v>
      </c>
      <c r="G378" s="844">
        <v>0.0</v>
      </c>
      <c r="H378" s="839" t="s">
        <v>1236</v>
      </c>
      <c r="I378" s="840"/>
      <c r="J378" s="841" t="s">
        <v>434</v>
      </c>
      <c r="K378" s="842">
        <v>31.0</v>
      </c>
      <c r="L378" s="844">
        <v>0.0</v>
      </c>
      <c r="M378" s="839" t="s">
        <v>1237</v>
      </c>
      <c r="N378" s="840"/>
      <c r="O378" s="841" t="s">
        <v>434</v>
      </c>
      <c r="P378" s="842">
        <v>31.0</v>
      </c>
      <c r="Q378" s="844">
        <v>0.0</v>
      </c>
    </row>
    <row r="379">
      <c r="B379" s="845" t="s">
        <v>85</v>
      </c>
      <c r="C379" s="846" t="s">
        <v>477</v>
      </c>
      <c r="D379" s="847"/>
      <c r="E379" s="848" t="s">
        <v>392</v>
      </c>
      <c r="F379" s="849">
        <v>31.0</v>
      </c>
      <c r="G379" s="851">
        <v>252.0</v>
      </c>
      <c r="H379" s="846" t="s">
        <v>410</v>
      </c>
      <c r="I379" s="847"/>
      <c r="J379" s="848" t="s">
        <v>392</v>
      </c>
      <c r="K379" s="849">
        <v>31.0</v>
      </c>
      <c r="L379" s="851">
        <v>252.0</v>
      </c>
      <c r="M379" s="846" t="s">
        <v>1221</v>
      </c>
      <c r="N379" s="847"/>
      <c r="O379" s="848" t="s">
        <v>392</v>
      </c>
      <c r="P379" s="849">
        <v>31.0</v>
      </c>
      <c r="Q379" s="850">
        <v>0.0</v>
      </c>
    </row>
    <row r="380">
      <c r="B380" s="852"/>
      <c r="C380" s="846" t="s">
        <v>215</v>
      </c>
      <c r="D380" s="847"/>
      <c r="E380" s="848" t="s">
        <v>267</v>
      </c>
      <c r="F380" s="849">
        <v>31.0</v>
      </c>
      <c r="G380" s="850">
        <v>0.0</v>
      </c>
      <c r="H380" s="846" t="s">
        <v>299</v>
      </c>
      <c r="I380" s="847"/>
      <c r="J380" s="848" t="s">
        <v>267</v>
      </c>
      <c r="K380" s="849">
        <v>31.0</v>
      </c>
      <c r="L380" s="850">
        <v>0.0</v>
      </c>
      <c r="M380" s="846" t="s">
        <v>230</v>
      </c>
      <c r="N380" s="847"/>
      <c r="O380" s="848" t="s">
        <v>267</v>
      </c>
      <c r="P380" s="849">
        <v>31.0</v>
      </c>
      <c r="Q380" s="850">
        <v>0.0</v>
      </c>
    </row>
    <row r="381">
      <c r="B381" s="852"/>
      <c r="C381" s="846" t="s">
        <v>410</v>
      </c>
      <c r="D381" s="847"/>
      <c r="E381" s="848" t="s">
        <v>270</v>
      </c>
      <c r="F381" s="849">
        <v>31.0</v>
      </c>
      <c r="G381" s="851">
        <v>252.0</v>
      </c>
      <c r="H381" s="846" t="s">
        <v>261</v>
      </c>
      <c r="I381" s="847"/>
      <c r="J381" s="848" t="s">
        <v>270</v>
      </c>
      <c r="K381" s="849">
        <v>31.0</v>
      </c>
      <c r="L381" s="851">
        <v>252.0</v>
      </c>
      <c r="M381" s="846" t="s">
        <v>980</v>
      </c>
      <c r="N381" s="847"/>
      <c r="O381" s="848" t="s">
        <v>270</v>
      </c>
      <c r="P381" s="849">
        <v>31.0</v>
      </c>
      <c r="Q381" s="851">
        <v>252.0</v>
      </c>
    </row>
    <row r="382">
      <c r="B382" s="852"/>
      <c r="C382" s="846" t="s">
        <v>1222</v>
      </c>
      <c r="D382" s="847"/>
      <c r="E382" s="853"/>
      <c r="F382" s="854" t="s">
        <v>1223</v>
      </c>
      <c r="G382" s="80"/>
      <c r="H382" s="855" t="s">
        <v>493</v>
      </c>
      <c r="I382" s="847"/>
      <c r="J382" s="853"/>
      <c r="K382" s="854" t="s">
        <v>1223</v>
      </c>
      <c r="L382" s="80"/>
      <c r="M382" s="855" t="s">
        <v>500</v>
      </c>
      <c r="N382" s="847"/>
      <c r="O382" s="853"/>
      <c r="P382" s="854" t="s">
        <v>1223</v>
      </c>
      <c r="Q382" s="80"/>
    </row>
    <row r="383">
      <c r="B383" s="852"/>
      <c r="C383" s="857" t="s">
        <v>768</v>
      </c>
      <c r="D383" s="858"/>
      <c r="E383" s="859"/>
      <c r="F383" s="865"/>
      <c r="G383" s="866"/>
      <c r="H383" s="862" t="s">
        <v>768</v>
      </c>
      <c r="I383" s="858"/>
      <c r="J383" s="859"/>
      <c r="K383" s="865"/>
      <c r="L383" s="866"/>
      <c r="M383" s="862" t="s">
        <v>768</v>
      </c>
      <c r="N383" s="858"/>
      <c r="O383" s="859"/>
      <c r="P383" s="865"/>
      <c r="Q383" s="866"/>
    </row>
    <row r="384">
      <c r="B384" s="867"/>
      <c r="C384" s="825"/>
      <c r="D384" s="77"/>
      <c r="E384" s="104"/>
      <c r="F384" s="828"/>
      <c r="G384" s="878"/>
      <c r="H384" s="868"/>
      <c r="I384" s="77"/>
      <c r="J384" s="104"/>
      <c r="K384" s="869"/>
      <c r="L384" s="885"/>
      <c r="M384" s="868"/>
      <c r="N384" s="77"/>
      <c r="O384" s="104"/>
      <c r="P384" s="869"/>
      <c r="Q384" s="885"/>
    </row>
    <row r="385">
      <c r="B385" s="79"/>
      <c r="C385" s="79"/>
      <c r="E385" s="106"/>
      <c r="F385" s="879"/>
      <c r="G385" s="880"/>
      <c r="J385" s="106"/>
      <c r="K385" s="886"/>
      <c r="L385" s="887"/>
      <c r="O385" s="106"/>
      <c r="P385" s="886"/>
      <c r="Q385" s="887"/>
    </row>
    <row r="386">
      <c r="B386" s="79"/>
      <c r="C386" s="79"/>
      <c r="E386" s="106"/>
      <c r="F386" s="879" t="s">
        <v>1238</v>
      </c>
      <c r="G386" s="80"/>
      <c r="J386" s="106"/>
      <c r="K386" s="879" t="s">
        <v>1239</v>
      </c>
      <c r="L386" s="80"/>
      <c r="O386" s="106"/>
      <c r="P386" s="879" t="s">
        <v>1240</v>
      </c>
      <c r="Q386" s="80"/>
    </row>
    <row r="387">
      <c r="B387" s="831" t="s">
        <v>60</v>
      </c>
      <c r="C387" s="79"/>
      <c r="E387" s="106"/>
      <c r="F387" s="881"/>
      <c r="G387" s="882"/>
      <c r="J387" s="106"/>
      <c r="K387" s="888"/>
      <c r="L387" s="889"/>
      <c r="O387" s="106"/>
      <c r="P387" s="888"/>
      <c r="Q387" s="889"/>
    </row>
    <row r="388">
      <c r="B388" s="831" t="s">
        <v>61</v>
      </c>
      <c r="C388" s="79"/>
      <c r="E388" s="106"/>
      <c r="F388" s="832"/>
      <c r="G388" s="138"/>
      <c r="J388" s="106"/>
      <c r="K388" s="832"/>
      <c r="L388" s="138"/>
      <c r="O388" s="106"/>
      <c r="P388" s="832"/>
      <c r="Q388" s="138"/>
    </row>
    <row r="389">
      <c r="B389" s="79"/>
      <c r="C389" s="81"/>
      <c r="D389" s="82"/>
      <c r="E389" s="54"/>
      <c r="F389" s="833"/>
      <c r="G389" s="243"/>
      <c r="H389" s="82"/>
      <c r="I389" s="82"/>
      <c r="J389" s="54"/>
      <c r="K389" s="890"/>
      <c r="L389" s="895"/>
      <c r="M389" s="82"/>
      <c r="N389" s="82"/>
      <c r="O389" s="54"/>
      <c r="P389" s="890"/>
      <c r="Q389" s="895"/>
    </row>
    <row r="390">
      <c r="B390" s="835" t="s">
        <v>62</v>
      </c>
      <c r="C390" s="836" t="s">
        <v>565</v>
      </c>
      <c r="D390" s="837"/>
      <c r="E390" s="837" t="s">
        <v>63</v>
      </c>
      <c r="F390" s="837" t="s">
        <v>64</v>
      </c>
      <c r="G390" s="838" t="s">
        <v>65</v>
      </c>
      <c r="H390" s="836" t="s">
        <v>565</v>
      </c>
      <c r="I390" s="837"/>
      <c r="J390" s="891" t="s">
        <v>63</v>
      </c>
      <c r="K390" s="891" t="s">
        <v>64</v>
      </c>
      <c r="L390" s="892" t="s">
        <v>65</v>
      </c>
      <c r="M390" s="836" t="s">
        <v>565</v>
      </c>
      <c r="N390" s="837"/>
      <c r="O390" s="891" t="s">
        <v>63</v>
      </c>
      <c r="P390" s="891" t="s">
        <v>64</v>
      </c>
      <c r="Q390" s="892" t="s">
        <v>65</v>
      </c>
    </row>
    <row r="391">
      <c r="B391" s="835" t="s">
        <v>66</v>
      </c>
      <c r="C391" s="839" t="s">
        <v>128</v>
      </c>
      <c r="D391" s="840"/>
      <c r="E391" s="841" t="s">
        <v>380</v>
      </c>
      <c r="F391" s="842">
        <v>31.0</v>
      </c>
      <c r="G391" s="843">
        <v>6.0</v>
      </c>
      <c r="H391" s="839" t="s">
        <v>128</v>
      </c>
      <c r="I391" s="840"/>
      <c r="J391" s="841" t="s">
        <v>380</v>
      </c>
      <c r="K391" s="841">
        <v>31.0</v>
      </c>
      <c r="L391" s="843">
        <v>6.0</v>
      </c>
      <c r="M391" s="839" t="s">
        <v>663</v>
      </c>
      <c r="N391" s="840"/>
      <c r="O391" s="841" t="s">
        <v>380</v>
      </c>
      <c r="P391" s="841">
        <v>31.0</v>
      </c>
      <c r="Q391" s="843">
        <v>0.0</v>
      </c>
    </row>
    <row r="392">
      <c r="B392" s="835" t="s">
        <v>72</v>
      </c>
      <c r="C392" s="839" t="s">
        <v>1217</v>
      </c>
      <c r="D392" s="840"/>
      <c r="E392" s="841" t="s">
        <v>323</v>
      </c>
      <c r="F392" s="842">
        <v>31.0</v>
      </c>
      <c r="G392" s="843">
        <v>252.0</v>
      </c>
      <c r="H392" s="839" t="s">
        <v>1217</v>
      </c>
      <c r="I392" s="840"/>
      <c r="J392" s="841" t="s">
        <v>323</v>
      </c>
      <c r="K392" s="841">
        <v>31.0</v>
      </c>
      <c r="L392" s="843">
        <v>252.0</v>
      </c>
      <c r="M392" s="839" t="s">
        <v>1217</v>
      </c>
      <c r="N392" s="840"/>
      <c r="O392" s="841" t="s">
        <v>323</v>
      </c>
      <c r="P392" s="841">
        <v>31.0</v>
      </c>
      <c r="Q392" s="843">
        <v>6.0</v>
      </c>
    </row>
    <row r="393">
      <c r="B393" s="835" t="s">
        <v>79</v>
      </c>
      <c r="C393" s="839" t="s">
        <v>1241</v>
      </c>
      <c r="D393" s="840"/>
      <c r="E393" s="841" t="s">
        <v>434</v>
      </c>
      <c r="F393" s="842">
        <v>31.0</v>
      </c>
      <c r="G393" s="844">
        <v>0.0</v>
      </c>
      <c r="H393" s="839" t="s">
        <v>1242</v>
      </c>
      <c r="I393" s="840"/>
      <c r="J393" s="841" t="s">
        <v>434</v>
      </c>
      <c r="K393" s="841">
        <v>31.0</v>
      </c>
      <c r="L393" s="843">
        <v>0.0</v>
      </c>
      <c r="M393" s="839" t="s">
        <v>1243</v>
      </c>
      <c r="N393" s="840"/>
      <c r="O393" s="841" t="s">
        <v>434</v>
      </c>
      <c r="P393" s="841">
        <v>31.0</v>
      </c>
      <c r="Q393" s="843">
        <v>0.0</v>
      </c>
    </row>
    <row r="394">
      <c r="B394" s="845" t="s">
        <v>85</v>
      </c>
      <c r="C394" s="846" t="s">
        <v>1221</v>
      </c>
      <c r="D394" s="847"/>
      <c r="E394" s="848" t="s">
        <v>392</v>
      </c>
      <c r="F394" s="849">
        <v>31.0</v>
      </c>
      <c r="G394" s="851">
        <v>0.0</v>
      </c>
      <c r="H394" s="846" t="s">
        <v>1221</v>
      </c>
      <c r="I394" s="847"/>
      <c r="J394" s="848" t="s">
        <v>392</v>
      </c>
      <c r="K394" s="848">
        <v>31.0</v>
      </c>
      <c r="L394" s="851">
        <v>0.0</v>
      </c>
      <c r="M394" s="846" t="s">
        <v>1244</v>
      </c>
      <c r="N394" s="847"/>
      <c r="O394" s="848" t="s">
        <v>392</v>
      </c>
      <c r="P394" s="848">
        <v>31.0</v>
      </c>
      <c r="Q394" s="851">
        <v>252.0</v>
      </c>
    </row>
    <row r="395">
      <c r="B395" s="852"/>
      <c r="C395" s="846" t="s">
        <v>389</v>
      </c>
      <c r="D395" s="847"/>
      <c r="E395" s="848" t="s">
        <v>267</v>
      </c>
      <c r="F395" s="849">
        <v>31.0</v>
      </c>
      <c r="G395" s="850">
        <v>0.0</v>
      </c>
      <c r="H395" s="846" t="s">
        <v>951</v>
      </c>
      <c r="I395" s="847"/>
      <c r="J395" s="848" t="s">
        <v>267</v>
      </c>
      <c r="K395" s="848">
        <v>31.0</v>
      </c>
      <c r="L395" s="851">
        <v>0.0</v>
      </c>
      <c r="M395" s="846" t="s">
        <v>1245</v>
      </c>
      <c r="N395" s="847"/>
      <c r="O395" s="848" t="s">
        <v>267</v>
      </c>
      <c r="P395" s="848">
        <v>31.0</v>
      </c>
      <c r="Q395" s="851">
        <v>0.0</v>
      </c>
    </row>
    <row r="396">
      <c r="B396" s="852"/>
      <c r="C396" s="846" t="s">
        <v>401</v>
      </c>
      <c r="D396" s="847"/>
      <c r="E396" s="848" t="s">
        <v>270</v>
      </c>
      <c r="F396" s="849">
        <v>31.0</v>
      </c>
      <c r="G396" s="851">
        <v>252.0</v>
      </c>
      <c r="H396" s="846" t="s">
        <v>237</v>
      </c>
      <c r="I396" s="847"/>
      <c r="J396" s="848" t="s">
        <v>270</v>
      </c>
      <c r="K396" s="848">
        <v>31.0</v>
      </c>
      <c r="L396" s="851">
        <v>252.0</v>
      </c>
      <c r="M396" s="846" t="s">
        <v>647</v>
      </c>
      <c r="N396" s="847"/>
      <c r="O396" s="848" t="s">
        <v>270</v>
      </c>
      <c r="P396" s="848">
        <v>31.0</v>
      </c>
      <c r="Q396" s="851">
        <v>252.0</v>
      </c>
    </row>
    <row r="397">
      <c r="B397" s="852"/>
      <c r="C397" s="846" t="s">
        <v>951</v>
      </c>
      <c r="D397" s="847"/>
      <c r="E397" s="853"/>
      <c r="F397" s="854" t="s">
        <v>1223</v>
      </c>
      <c r="G397" s="80"/>
      <c r="H397" s="855" t="s">
        <v>500</v>
      </c>
      <c r="I397" s="847"/>
      <c r="J397" s="853"/>
      <c r="K397" s="854" t="s">
        <v>1223</v>
      </c>
      <c r="L397" s="80"/>
      <c r="M397" s="846" t="s">
        <v>1222</v>
      </c>
      <c r="N397" s="847"/>
      <c r="O397" s="853"/>
      <c r="P397" s="854" t="s">
        <v>1223</v>
      </c>
      <c r="Q397" s="80"/>
    </row>
    <row r="398">
      <c r="B398" s="852"/>
      <c r="C398" s="857" t="s">
        <v>768</v>
      </c>
      <c r="D398" s="858"/>
      <c r="E398" s="859"/>
      <c r="F398" s="860"/>
      <c r="G398" s="866"/>
      <c r="H398" s="893" t="s">
        <v>768</v>
      </c>
      <c r="I398" s="847"/>
      <c r="J398" s="853"/>
      <c r="K398" s="865"/>
      <c r="L398" s="866"/>
      <c r="M398" s="893" t="s">
        <v>768</v>
      </c>
      <c r="N398" s="847"/>
      <c r="O398" s="853"/>
      <c r="P398" s="865"/>
      <c r="Q398" s="866"/>
    </row>
    <row r="399">
      <c r="B399" s="874" t="s">
        <v>1246</v>
      </c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5"/>
    </row>
    <row r="401">
      <c r="B401" s="825"/>
      <c r="C401" s="826" t="s">
        <v>1015</v>
      </c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8"/>
    </row>
    <row r="402">
      <c r="B402" s="79"/>
      <c r="C402" s="81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3"/>
    </row>
    <row r="403">
      <c r="B403" s="79"/>
      <c r="C403" s="825"/>
      <c r="D403" s="77"/>
      <c r="E403" s="104"/>
      <c r="F403" s="828"/>
      <c r="G403" s="878"/>
      <c r="H403" s="825"/>
      <c r="I403" s="77"/>
      <c r="J403" s="104"/>
      <c r="K403" s="828"/>
      <c r="L403" s="878"/>
      <c r="M403" s="825"/>
      <c r="N403" s="77"/>
      <c r="O403" s="104"/>
      <c r="P403" s="828"/>
      <c r="Q403" s="878"/>
    </row>
    <row r="404">
      <c r="B404" s="79"/>
      <c r="C404" s="79"/>
      <c r="E404" s="106"/>
      <c r="F404" s="879"/>
      <c r="G404" s="880"/>
      <c r="H404" s="79"/>
      <c r="J404" s="106"/>
      <c r="K404" s="879"/>
      <c r="L404" s="880"/>
      <c r="M404" s="79"/>
      <c r="O404" s="106"/>
      <c r="P404" s="879"/>
      <c r="Q404" s="880"/>
    </row>
    <row r="405">
      <c r="B405" s="107"/>
      <c r="C405" s="79"/>
      <c r="E405" s="106"/>
      <c r="F405" s="879" t="s">
        <v>1247</v>
      </c>
      <c r="G405" s="80"/>
      <c r="H405" s="79"/>
      <c r="J405" s="106"/>
      <c r="K405" s="879" t="s">
        <v>1248</v>
      </c>
      <c r="L405" s="80"/>
      <c r="M405" s="79"/>
      <c r="O405" s="106"/>
      <c r="P405" s="879" t="s">
        <v>1249</v>
      </c>
      <c r="Q405" s="80"/>
    </row>
    <row r="406">
      <c r="B406" s="831" t="s">
        <v>60</v>
      </c>
      <c r="C406" s="79"/>
      <c r="E406" s="106"/>
      <c r="F406" s="881"/>
      <c r="G406" s="882"/>
      <c r="H406" s="79"/>
      <c r="J406" s="106"/>
      <c r="K406" s="881"/>
      <c r="L406" s="882"/>
      <c r="M406" s="79"/>
      <c r="O406" s="106"/>
      <c r="P406" s="881"/>
      <c r="Q406" s="882"/>
    </row>
    <row r="407">
      <c r="B407" s="831" t="s">
        <v>61</v>
      </c>
      <c r="C407" s="79"/>
      <c r="E407" s="106"/>
      <c r="F407" s="832"/>
      <c r="G407" s="138"/>
      <c r="H407" s="79"/>
      <c r="J407" s="106"/>
      <c r="K407" s="832"/>
      <c r="L407" s="138"/>
      <c r="M407" s="79"/>
      <c r="O407" s="106"/>
      <c r="P407" s="832"/>
      <c r="Q407" s="138"/>
    </row>
    <row r="408">
      <c r="B408" s="79"/>
      <c r="C408" s="81"/>
      <c r="D408" s="82"/>
      <c r="E408" s="54"/>
      <c r="F408" s="833"/>
      <c r="G408" s="243"/>
      <c r="H408" s="81"/>
      <c r="I408" s="82"/>
      <c r="J408" s="54"/>
      <c r="K408" s="864"/>
      <c r="L408" s="243"/>
      <c r="M408" s="81"/>
      <c r="N408" s="82"/>
      <c r="O408" s="54"/>
      <c r="P408" s="833"/>
      <c r="Q408" s="243"/>
    </row>
    <row r="409">
      <c r="B409" s="835" t="s">
        <v>62</v>
      </c>
      <c r="C409" s="836" t="s">
        <v>565</v>
      </c>
      <c r="D409" s="837"/>
      <c r="E409" s="837" t="s">
        <v>63</v>
      </c>
      <c r="F409" s="837" t="s">
        <v>64</v>
      </c>
      <c r="G409" s="838" t="s">
        <v>65</v>
      </c>
      <c r="H409" s="836" t="s">
        <v>565</v>
      </c>
      <c r="I409" s="837"/>
      <c r="J409" s="837" t="s">
        <v>63</v>
      </c>
      <c r="K409" s="837" t="s">
        <v>64</v>
      </c>
      <c r="L409" s="838" t="s">
        <v>65</v>
      </c>
      <c r="M409" s="836" t="s">
        <v>565</v>
      </c>
      <c r="N409" s="837"/>
      <c r="O409" s="837" t="s">
        <v>63</v>
      </c>
      <c r="P409" s="837" t="s">
        <v>64</v>
      </c>
      <c r="Q409" s="838" t="s">
        <v>65</v>
      </c>
    </row>
    <row r="410">
      <c r="B410" s="835" t="s">
        <v>66</v>
      </c>
      <c r="C410" s="839" t="s">
        <v>379</v>
      </c>
      <c r="D410" s="840"/>
      <c r="E410" s="841" t="s">
        <v>380</v>
      </c>
      <c r="F410" s="842">
        <v>31.0</v>
      </c>
      <c r="G410" s="844">
        <v>0.0</v>
      </c>
      <c r="H410" s="839" t="s">
        <v>128</v>
      </c>
      <c r="I410" s="840"/>
      <c r="J410" s="841" t="s">
        <v>380</v>
      </c>
      <c r="K410" s="842">
        <v>31.0</v>
      </c>
      <c r="L410" s="843">
        <v>6.0</v>
      </c>
      <c r="M410" s="839" t="s">
        <v>128</v>
      </c>
      <c r="N410" s="840"/>
      <c r="O410" s="841" t="s">
        <v>380</v>
      </c>
      <c r="P410" s="842">
        <v>31.0</v>
      </c>
      <c r="Q410" s="843">
        <v>6.0</v>
      </c>
    </row>
    <row r="411">
      <c r="B411" s="835" t="s">
        <v>72</v>
      </c>
      <c r="C411" s="839" t="s">
        <v>1217</v>
      </c>
      <c r="D411" s="840"/>
      <c r="E411" s="841" t="s">
        <v>323</v>
      </c>
      <c r="F411" s="842">
        <v>31.0</v>
      </c>
      <c r="G411" s="843">
        <v>6.0</v>
      </c>
      <c r="H411" s="839" t="s">
        <v>1217</v>
      </c>
      <c r="I411" s="840"/>
      <c r="J411" s="841" t="s">
        <v>323</v>
      </c>
      <c r="K411" s="842">
        <v>31.0</v>
      </c>
      <c r="L411" s="843">
        <v>252.0</v>
      </c>
      <c r="M411" s="839" t="s">
        <v>1217</v>
      </c>
      <c r="N411" s="840"/>
      <c r="O411" s="841" t="s">
        <v>323</v>
      </c>
      <c r="P411" s="842">
        <v>31.0</v>
      </c>
      <c r="Q411" s="843">
        <v>252.0</v>
      </c>
    </row>
    <row r="412">
      <c r="B412" s="835" t="s">
        <v>79</v>
      </c>
      <c r="C412" s="839" t="s">
        <v>1250</v>
      </c>
      <c r="D412" s="840"/>
      <c r="E412" s="841" t="s">
        <v>434</v>
      </c>
      <c r="F412" s="842">
        <v>31.0</v>
      </c>
      <c r="G412" s="844">
        <v>0.0</v>
      </c>
      <c r="H412" s="839" t="s">
        <v>1251</v>
      </c>
      <c r="I412" s="840"/>
      <c r="J412" s="841" t="s">
        <v>434</v>
      </c>
      <c r="K412" s="842">
        <v>31.0</v>
      </c>
      <c r="L412" s="844">
        <v>0.0</v>
      </c>
      <c r="M412" s="839" t="s">
        <v>1252</v>
      </c>
      <c r="N412" s="840"/>
      <c r="O412" s="841" t="s">
        <v>434</v>
      </c>
      <c r="P412" s="842">
        <v>31.0</v>
      </c>
      <c r="Q412" s="844">
        <v>0.0</v>
      </c>
    </row>
    <row r="413">
      <c r="B413" s="845" t="s">
        <v>85</v>
      </c>
      <c r="C413" s="846" t="s">
        <v>1221</v>
      </c>
      <c r="D413" s="847"/>
      <c r="E413" s="848" t="s">
        <v>392</v>
      </c>
      <c r="F413" s="849">
        <v>31.0</v>
      </c>
      <c r="G413" s="851">
        <v>252.0</v>
      </c>
      <c r="H413" s="846" t="s">
        <v>1221</v>
      </c>
      <c r="I413" s="847"/>
      <c r="J413" s="848" t="s">
        <v>392</v>
      </c>
      <c r="K413" s="849">
        <v>31.0</v>
      </c>
      <c r="L413" s="850">
        <v>0.0</v>
      </c>
      <c r="M413" s="846" t="s">
        <v>1221</v>
      </c>
      <c r="N413" s="847"/>
      <c r="O413" s="848" t="s">
        <v>392</v>
      </c>
      <c r="P413" s="849">
        <v>31.0</v>
      </c>
      <c r="Q413" s="850">
        <v>0.0</v>
      </c>
    </row>
    <row r="414">
      <c r="B414" s="852"/>
      <c r="C414" s="846" t="s">
        <v>299</v>
      </c>
      <c r="D414" s="847"/>
      <c r="E414" s="848" t="s">
        <v>267</v>
      </c>
      <c r="F414" s="849">
        <v>31.0</v>
      </c>
      <c r="G414" s="850">
        <v>0.0</v>
      </c>
      <c r="H414" s="846" t="s">
        <v>698</v>
      </c>
      <c r="I414" s="847"/>
      <c r="J414" s="848" t="s">
        <v>267</v>
      </c>
      <c r="K414" s="849">
        <v>31.0</v>
      </c>
      <c r="L414" s="850">
        <v>0.0</v>
      </c>
      <c r="M414" s="846" t="s">
        <v>1064</v>
      </c>
      <c r="N414" s="847"/>
      <c r="O414" s="848" t="s">
        <v>267</v>
      </c>
      <c r="P414" s="849">
        <v>31.0</v>
      </c>
      <c r="Q414" s="850">
        <v>0.0</v>
      </c>
    </row>
    <row r="415">
      <c r="B415" s="852"/>
      <c r="C415" s="846" t="s">
        <v>493</v>
      </c>
      <c r="D415" s="847"/>
      <c r="E415" s="848" t="s">
        <v>270</v>
      </c>
      <c r="F415" s="849">
        <v>31.0</v>
      </c>
      <c r="G415" s="851">
        <v>252.0</v>
      </c>
      <c r="H415" s="846" t="s">
        <v>980</v>
      </c>
      <c r="I415" s="847"/>
      <c r="J415" s="848" t="s">
        <v>270</v>
      </c>
      <c r="K415" s="849">
        <v>31.0</v>
      </c>
      <c r="L415" s="851">
        <v>252.0</v>
      </c>
      <c r="M415" s="846" t="s">
        <v>444</v>
      </c>
      <c r="N415" s="847"/>
      <c r="O415" s="848" t="s">
        <v>270</v>
      </c>
      <c r="P415" s="849">
        <v>31.0</v>
      </c>
      <c r="Q415" s="851">
        <v>252.0</v>
      </c>
    </row>
    <row r="416">
      <c r="B416" s="852"/>
      <c r="C416" s="846" t="s">
        <v>410</v>
      </c>
      <c r="D416" s="847"/>
      <c r="E416" s="853"/>
      <c r="F416" s="854" t="s">
        <v>1223</v>
      </c>
      <c r="G416" s="80"/>
      <c r="H416" s="855" t="s">
        <v>500</v>
      </c>
      <c r="I416" s="847"/>
      <c r="J416" s="853"/>
      <c r="K416" s="854" t="s">
        <v>1223</v>
      </c>
      <c r="L416" s="80"/>
      <c r="M416" s="855" t="s">
        <v>401</v>
      </c>
      <c r="N416" s="847"/>
      <c r="O416" s="853"/>
      <c r="P416" s="854" t="s">
        <v>1223</v>
      </c>
      <c r="Q416" s="80"/>
    </row>
    <row r="417">
      <c r="B417" s="852"/>
      <c r="C417" s="857" t="s">
        <v>768</v>
      </c>
      <c r="D417" s="858"/>
      <c r="E417" s="859"/>
      <c r="F417" s="865"/>
      <c r="G417" s="866"/>
      <c r="H417" s="862" t="s">
        <v>768</v>
      </c>
      <c r="I417" s="858"/>
      <c r="J417" s="859"/>
      <c r="K417" s="865"/>
      <c r="L417" s="866"/>
      <c r="M417" s="862" t="s">
        <v>768</v>
      </c>
      <c r="N417" s="858"/>
      <c r="O417" s="859"/>
      <c r="P417" s="865"/>
      <c r="Q417" s="866"/>
    </row>
    <row r="418">
      <c r="B418" s="867"/>
      <c r="C418" s="825"/>
      <c r="D418" s="77"/>
      <c r="E418" s="104"/>
      <c r="F418" s="828"/>
      <c r="G418" s="878"/>
      <c r="H418" s="868"/>
      <c r="I418" s="77"/>
      <c r="J418" s="104"/>
      <c r="K418" s="869"/>
      <c r="L418" s="885"/>
      <c r="M418" s="868"/>
      <c r="N418" s="77"/>
      <c r="O418" s="104"/>
      <c r="P418" s="869"/>
      <c r="Q418" s="885"/>
    </row>
    <row r="419">
      <c r="B419" s="79"/>
      <c r="C419" s="79"/>
      <c r="E419" s="106"/>
      <c r="F419" s="879"/>
      <c r="G419" s="880"/>
      <c r="J419" s="106"/>
      <c r="K419" s="886"/>
      <c r="L419" s="887"/>
      <c r="O419" s="106"/>
      <c r="P419" s="886"/>
      <c r="Q419" s="887"/>
    </row>
    <row r="420">
      <c r="B420" s="79"/>
      <c r="C420" s="79"/>
      <c r="E420" s="106"/>
      <c r="F420" s="879" t="s">
        <v>1253</v>
      </c>
      <c r="G420" s="80"/>
      <c r="J420" s="106"/>
      <c r="K420" s="879" t="s">
        <v>1254</v>
      </c>
      <c r="L420" s="80"/>
      <c r="O420" s="106"/>
      <c r="P420" s="879" t="s">
        <v>1255</v>
      </c>
      <c r="Q420" s="80"/>
    </row>
    <row r="421">
      <c r="B421" s="831" t="s">
        <v>60</v>
      </c>
      <c r="C421" s="79"/>
      <c r="E421" s="106"/>
      <c r="F421" s="881"/>
      <c r="G421" s="882"/>
      <c r="J421" s="106"/>
      <c r="K421" s="888"/>
      <c r="L421" s="889"/>
      <c r="O421" s="106"/>
      <c r="P421" s="888"/>
      <c r="Q421" s="889"/>
    </row>
    <row r="422">
      <c r="B422" s="831" t="s">
        <v>61</v>
      </c>
      <c r="C422" s="79"/>
      <c r="E422" s="106"/>
      <c r="F422" s="832"/>
      <c r="G422" s="138"/>
      <c r="J422" s="106"/>
      <c r="K422" s="832"/>
      <c r="L422" s="138"/>
      <c r="O422" s="106"/>
      <c r="P422" s="832"/>
      <c r="Q422" s="138"/>
    </row>
    <row r="423">
      <c r="B423" s="79"/>
      <c r="C423" s="81"/>
      <c r="D423" s="82"/>
      <c r="E423" s="54"/>
      <c r="F423" s="833"/>
      <c r="G423" s="243"/>
      <c r="H423" s="82"/>
      <c r="I423" s="82"/>
      <c r="J423" s="54"/>
      <c r="K423" s="890"/>
      <c r="L423" s="895"/>
      <c r="M423" s="82"/>
      <c r="N423" s="82"/>
      <c r="O423" s="54"/>
      <c r="P423" s="890"/>
      <c r="Q423" s="895"/>
    </row>
    <row r="424">
      <c r="B424" s="835" t="s">
        <v>62</v>
      </c>
      <c r="C424" s="836" t="s">
        <v>565</v>
      </c>
      <c r="D424" s="837"/>
      <c r="E424" s="837" t="s">
        <v>63</v>
      </c>
      <c r="F424" s="837" t="s">
        <v>64</v>
      </c>
      <c r="G424" s="838" t="s">
        <v>65</v>
      </c>
      <c r="H424" s="836" t="s">
        <v>565</v>
      </c>
      <c r="I424" s="837"/>
      <c r="J424" s="891" t="s">
        <v>63</v>
      </c>
      <c r="K424" s="891" t="s">
        <v>64</v>
      </c>
      <c r="L424" s="892" t="s">
        <v>65</v>
      </c>
      <c r="M424" s="836" t="s">
        <v>565</v>
      </c>
      <c r="N424" s="837"/>
      <c r="O424" s="891" t="s">
        <v>63</v>
      </c>
      <c r="P424" s="891" t="s">
        <v>64</v>
      </c>
      <c r="Q424" s="892" t="s">
        <v>65</v>
      </c>
    </row>
    <row r="425">
      <c r="B425" s="835" t="s">
        <v>66</v>
      </c>
      <c r="C425" s="839" t="s">
        <v>663</v>
      </c>
      <c r="D425" s="840"/>
      <c r="E425" s="841" t="s">
        <v>380</v>
      </c>
      <c r="F425" s="842">
        <v>31.0</v>
      </c>
      <c r="G425" s="844">
        <v>0.0</v>
      </c>
      <c r="H425" s="839" t="s">
        <v>663</v>
      </c>
      <c r="I425" s="840"/>
      <c r="J425" s="841" t="s">
        <v>380</v>
      </c>
      <c r="K425" s="841">
        <v>31.0</v>
      </c>
      <c r="L425" s="843">
        <v>0.0</v>
      </c>
      <c r="M425" s="839" t="s">
        <v>379</v>
      </c>
      <c r="N425" s="840"/>
      <c r="O425" s="841" t="s">
        <v>380</v>
      </c>
      <c r="P425" s="841">
        <v>31.0</v>
      </c>
      <c r="Q425" s="843">
        <v>0.0</v>
      </c>
    </row>
    <row r="426">
      <c r="B426" s="835" t="s">
        <v>72</v>
      </c>
      <c r="C426" s="839" t="s">
        <v>1217</v>
      </c>
      <c r="D426" s="840"/>
      <c r="E426" s="841" t="s">
        <v>323</v>
      </c>
      <c r="F426" s="842">
        <v>31.0</v>
      </c>
      <c r="G426" s="843">
        <v>252.0</v>
      </c>
      <c r="H426" s="839" t="s">
        <v>1217</v>
      </c>
      <c r="I426" s="840"/>
      <c r="J426" s="841" t="s">
        <v>323</v>
      </c>
      <c r="K426" s="841">
        <v>31.0</v>
      </c>
      <c r="L426" s="843">
        <v>252.0</v>
      </c>
      <c r="M426" s="839" t="s">
        <v>1217</v>
      </c>
      <c r="N426" s="840"/>
      <c r="O426" s="841" t="s">
        <v>323</v>
      </c>
      <c r="P426" s="841">
        <v>31.0</v>
      </c>
      <c r="Q426" s="843">
        <v>6.0</v>
      </c>
    </row>
    <row r="427">
      <c r="B427" s="835" t="s">
        <v>79</v>
      </c>
      <c r="C427" s="839" t="s">
        <v>1256</v>
      </c>
      <c r="D427" s="840"/>
      <c r="E427" s="841" t="s">
        <v>434</v>
      </c>
      <c r="F427" s="842">
        <v>31.0</v>
      </c>
      <c r="G427" s="844">
        <v>0.0</v>
      </c>
      <c r="H427" s="839" t="s">
        <v>1257</v>
      </c>
      <c r="I427" s="840"/>
      <c r="J427" s="841" t="s">
        <v>434</v>
      </c>
      <c r="K427" s="841">
        <v>31.0</v>
      </c>
      <c r="L427" s="843">
        <v>0.0</v>
      </c>
      <c r="M427" s="839" t="s">
        <v>1258</v>
      </c>
      <c r="N427" s="840"/>
      <c r="O427" s="841" t="s">
        <v>434</v>
      </c>
      <c r="P427" s="841">
        <v>31.0</v>
      </c>
      <c r="Q427" s="843">
        <v>0.0</v>
      </c>
    </row>
    <row r="428">
      <c r="B428" s="845" t="s">
        <v>85</v>
      </c>
      <c r="C428" s="846" t="s">
        <v>1221</v>
      </c>
      <c r="D428" s="847"/>
      <c r="E428" s="848" t="s">
        <v>392</v>
      </c>
      <c r="F428" s="849">
        <v>31.0</v>
      </c>
      <c r="G428" s="851">
        <v>6.0</v>
      </c>
      <c r="H428" s="846" t="s">
        <v>1221</v>
      </c>
      <c r="I428" s="847"/>
      <c r="J428" s="848" t="s">
        <v>392</v>
      </c>
      <c r="K428" s="848">
        <v>31.0</v>
      </c>
      <c r="L428" s="851">
        <v>6.0</v>
      </c>
      <c r="M428" s="846" t="s">
        <v>1221</v>
      </c>
      <c r="N428" s="847"/>
      <c r="O428" s="848" t="s">
        <v>392</v>
      </c>
      <c r="P428" s="848">
        <v>31.0</v>
      </c>
      <c r="Q428" s="851">
        <v>252.0</v>
      </c>
    </row>
    <row r="429">
      <c r="B429" s="852"/>
      <c r="C429" s="846" t="s">
        <v>493</v>
      </c>
      <c r="D429" s="847"/>
      <c r="E429" s="848" t="s">
        <v>267</v>
      </c>
      <c r="F429" s="849">
        <v>31.0</v>
      </c>
      <c r="G429" s="850">
        <v>0.0</v>
      </c>
      <c r="H429" s="846" t="s">
        <v>200</v>
      </c>
      <c r="I429" s="847"/>
      <c r="J429" s="848" t="s">
        <v>267</v>
      </c>
      <c r="K429" s="848">
        <v>31.0</v>
      </c>
      <c r="L429" s="851">
        <v>0.0</v>
      </c>
      <c r="M429" s="846" t="s">
        <v>493</v>
      </c>
      <c r="N429" s="847"/>
      <c r="O429" s="848" t="s">
        <v>267</v>
      </c>
      <c r="P429" s="848">
        <v>31.0</v>
      </c>
      <c r="Q429" s="851">
        <v>0.0</v>
      </c>
    </row>
    <row r="430">
      <c r="B430" s="852"/>
      <c r="C430" s="846" t="s">
        <v>444</v>
      </c>
      <c r="D430" s="847"/>
      <c r="E430" s="848" t="s">
        <v>270</v>
      </c>
      <c r="F430" s="849">
        <v>31.0</v>
      </c>
      <c r="G430" s="851">
        <v>252.0</v>
      </c>
      <c r="H430" s="846" t="s">
        <v>1064</v>
      </c>
      <c r="I430" s="847"/>
      <c r="J430" s="848" t="s">
        <v>270</v>
      </c>
      <c r="K430" s="848">
        <v>31.0</v>
      </c>
      <c r="L430" s="851">
        <v>252.0</v>
      </c>
      <c r="M430" s="846" t="s">
        <v>261</v>
      </c>
      <c r="N430" s="847"/>
      <c r="O430" s="848" t="s">
        <v>270</v>
      </c>
      <c r="P430" s="848">
        <v>31.0</v>
      </c>
      <c r="Q430" s="851">
        <v>252.0</v>
      </c>
    </row>
    <row r="431">
      <c r="B431" s="852"/>
      <c r="C431" s="846" t="s">
        <v>299</v>
      </c>
      <c r="D431" s="847"/>
      <c r="E431" s="853"/>
      <c r="F431" s="854" t="s">
        <v>1223</v>
      </c>
      <c r="G431" s="80"/>
      <c r="H431" s="855" t="s">
        <v>1222</v>
      </c>
      <c r="I431" s="847"/>
      <c r="J431" s="853"/>
      <c r="K431" s="854" t="s">
        <v>1223</v>
      </c>
      <c r="L431" s="80"/>
      <c r="M431" s="846" t="s">
        <v>1259</v>
      </c>
      <c r="N431" s="847"/>
      <c r="O431" s="853"/>
      <c r="P431" s="854" t="s">
        <v>1223</v>
      </c>
      <c r="Q431" s="80"/>
    </row>
    <row r="432">
      <c r="B432" s="852"/>
      <c r="C432" s="857" t="s">
        <v>768</v>
      </c>
      <c r="D432" s="858"/>
      <c r="E432" s="859"/>
      <c r="F432" s="860"/>
      <c r="G432" s="866"/>
      <c r="H432" s="893" t="s">
        <v>768</v>
      </c>
      <c r="I432" s="847"/>
      <c r="J432" s="853"/>
      <c r="K432" s="865"/>
      <c r="L432" s="866"/>
      <c r="M432" s="893" t="s">
        <v>768</v>
      </c>
      <c r="N432" s="847"/>
      <c r="O432" s="853"/>
      <c r="P432" s="865"/>
      <c r="Q432" s="866"/>
    </row>
    <row r="433">
      <c r="B433" s="874" t="s">
        <v>1260</v>
      </c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5"/>
    </row>
    <row r="435">
      <c r="B435" s="797" t="s">
        <v>1261</v>
      </c>
    </row>
    <row r="438">
      <c r="B438" s="825"/>
      <c r="C438" s="826" t="s">
        <v>1262</v>
      </c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8"/>
      <c r="R438" s="827" t="s">
        <v>526</v>
      </c>
    </row>
    <row r="439">
      <c r="B439" s="79"/>
      <c r="C439" s="81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3"/>
      <c r="R439" s="488"/>
    </row>
    <row r="440">
      <c r="B440" s="79"/>
      <c r="C440" s="825"/>
      <c r="D440" s="77"/>
      <c r="E440" s="104"/>
      <c r="F440" s="828"/>
      <c r="G440" s="878"/>
      <c r="H440" s="825"/>
      <c r="I440" s="77"/>
      <c r="J440" s="104"/>
      <c r="K440" s="828"/>
      <c r="L440" s="878"/>
      <c r="M440" s="825"/>
      <c r="N440" s="77"/>
      <c r="O440" s="104"/>
      <c r="P440" s="828"/>
      <c r="Q440" s="878"/>
      <c r="R440" s="829" t="s">
        <v>993</v>
      </c>
    </row>
    <row r="441">
      <c r="B441" s="79"/>
      <c r="C441" s="79"/>
      <c r="E441" s="106"/>
      <c r="F441" s="879"/>
      <c r="G441" s="880"/>
      <c r="H441" s="79"/>
      <c r="J441" s="106"/>
      <c r="K441" s="879"/>
      <c r="L441" s="880"/>
      <c r="M441" s="79"/>
      <c r="O441" s="106"/>
      <c r="P441" s="879"/>
      <c r="Q441" s="880"/>
      <c r="R441" s="830" t="s">
        <v>1263</v>
      </c>
    </row>
    <row r="442">
      <c r="B442" s="107"/>
      <c r="C442" s="79"/>
      <c r="E442" s="106"/>
      <c r="F442" s="879" t="s">
        <v>1264</v>
      </c>
      <c r="G442" s="80"/>
      <c r="H442" s="79"/>
      <c r="J442" s="106"/>
      <c r="K442" s="879" t="s">
        <v>1265</v>
      </c>
      <c r="L442" s="80"/>
      <c r="M442" s="79"/>
      <c r="O442" s="106"/>
      <c r="P442" s="879" t="s">
        <v>1266</v>
      </c>
      <c r="Q442" s="80"/>
      <c r="R442" s="830" t="s">
        <v>1267</v>
      </c>
    </row>
    <row r="443">
      <c r="B443" s="831" t="s">
        <v>60</v>
      </c>
      <c r="C443" s="79"/>
      <c r="E443" s="106"/>
      <c r="F443" s="881" t="s">
        <v>1268</v>
      </c>
      <c r="G443" s="111"/>
      <c r="H443" s="79"/>
      <c r="J443" s="106"/>
      <c r="K443" s="881" t="s">
        <v>1269</v>
      </c>
      <c r="L443" s="111"/>
      <c r="M443" s="79"/>
      <c r="O443" s="106"/>
      <c r="P443" s="881"/>
      <c r="Q443" s="882"/>
      <c r="R443" s="830"/>
    </row>
    <row r="444">
      <c r="B444" s="831" t="s">
        <v>61</v>
      </c>
      <c r="C444" s="79"/>
      <c r="E444" s="106"/>
      <c r="F444" s="832"/>
      <c r="G444" s="138"/>
      <c r="H444" s="79"/>
      <c r="J444" s="106"/>
      <c r="K444" s="832"/>
      <c r="L444" s="138"/>
      <c r="M444" s="79"/>
      <c r="O444" s="106"/>
      <c r="P444" s="832"/>
      <c r="Q444" s="138"/>
      <c r="R444" s="830"/>
    </row>
    <row r="445">
      <c r="B445" s="79"/>
      <c r="C445" s="81"/>
      <c r="D445" s="82"/>
      <c r="E445" s="54"/>
      <c r="F445" s="833"/>
      <c r="G445" s="243"/>
      <c r="H445" s="81"/>
      <c r="I445" s="82"/>
      <c r="J445" s="54"/>
      <c r="K445" s="833"/>
      <c r="L445" s="243"/>
      <c r="M445" s="81"/>
      <c r="N445" s="82"/>
      <c r="O445" s="54"/>
      <c r="P445" s="833"/>
      <c r="Q445" s="243"/>
      <c r="R445" s="834"/>
    </row>
    <row r="446">
      <c r="B446" s="835" t="s">
        <v>62</v>
      </c>
      <c r="C446" s="836" t="s">
        <v>565</v>
      </c>
      <c r="D446" s="837"/>
      <c r="E446" s="837" t="s">
        <v>63</v>
      </c>
      <c r="F446" s="837" t="s">
        <v>64</v>
      </c>
      <c r="G446" s="838" t="s">
        <v>65</v>
      </c>
      <c r="H446" s="836" t="s">
        <v>565</v>
      </c>
      <c r="I446" s="837"/>
      <c r="J446" s="837" t="s">
        <v>63</v>
      </c>
      <c r="K446" s="837" t="s">
        <v>64</v>
      </c>
      <c r="L446" s="838" t="s">
        <v>65</v>
      </c>
      <c r="M446" s="836" t="s">
        <v>565</v>
      </c>
      <c r="N446" s="837"/>
      <c r="O446" s="837" t="s">
        <v>63</v>
      </c>
      <c r="P446" s="837" t="s">
        <v>64</v>
      </c>
      <c r="Q446" s="838" t="s">
        <v>65</v>
      </c>
      <c r="R446" s="834"/>
    </row>
    <row r="447">
      <c r="B447" s="835" t="s">
        <v>66</v>
      </c>
      <c r="C447" s="839" t="s">
        <v>126</v>
      </c>
      <c r="D447" s="840"/>
      <c r="E447" s="841" t="s">
        <v>161</v>
      </c>
      <c r="F447" s="842">
        <v>31.0</v>
      </c>
      <c r="G447" s="844">
        <v>0.0</v>
      </c>
      <c r="H447" s="839" t="s">
        <v>67</v>
      </c>
      <c r="I447" s="840"/>
      <c r="J447" s="841" t="s">
        <v>800</v>
      </c>
      <c r="K447" s="842">
        <v>31.0</v>
      </c>
      <c r="L447" s="843">
        <v>6.0</v>
      </c>
      <c r="M447" s="839" t="s">
        <v>126</v>
      </c>
      <c r="N447" s="840"/>
      <c r="O447" s="841" t="s">
        <v>188</v>
      </c>
      <c r="P447" s="842">
        <v>31.0</v>
      </c>
      <c r="Q447" s="844">
        <v>0.0</v>
      </c>
      <c r="R447" s="834"/>
    </row>
    <row r="448">
      <c r="B448" s="835" t="s">
        <v>72</v>
      </c>
      <c r="C448" s="839" t="s">
        <v>1270</v>
      </c>
      <c r="D448" s="840"/>
      <c r="E448" s="841" t="s">
        <v>1271</v>
      </c>
      <c r="F448" s="842">
        <v>31.0</v>
      </c>
      <c r="G448" s="843">
        <v>6.0</v>
      </c>
      <c r="H448" s="839" t="s">
        <v>1272</v>
      </c>
      <c r="I448" s="840"/>
      <c r="J448" s="841" t="s">
        <v>844</v>
      </c>
      <c r="K448" s="842">
        <v>31.0</v>
      </c>
      <c r="L448" s="843">
        <v>252.0</v>
      </c>
      <c r="M448" s="839" t="s">
        <v>1273</v>
      </c>
      <c r="N448" s="840"/>
      <c r="O448" s="841" t="s">
        <v>289</v>
      </c>
      <c r="P448" s="842">
        <v>31.0</v>
      </c>
      <c r="Q448" s="843">
        <v>6.0</v>
      </c>
      <c r="R448" s="834"/>
    </row>
    <row r="449">
      <c r="B449" s="835" t="s">
        <v>79</v>
      </c>
      <c r="C449" s="839" t="s">
        <v>326</v>
      </c>
      <c r="D449" s="840"/>
      <c r="E449" s="841" t="s">
        <v>1274</v>
      </c>
      <c r="F449" s="842">
        <v>31.0</v>
      </c>
      <c r="G449" s="844">
        <v>0.0</v>
      </c>
      <c r="H449" s="839" t="s">
        <v>1275</v>
      </c>
      <c r="I449" s="840"/>
      <c r="J449" s="841" t="s">
        <v>670</v>
      </c>
      <c r="K449" s="842">
        <v>31.0</v>
      </c>
      <c r="L449" s="844">
        <v>0.0</v>
      </c>
      <c r="M449" s="839" t="s">
        <v>1276</v>
      </c>
      <c r="N449" s="840"/>
      <c r="O449" s="841" t="s">
        <v>294</v>
      </c>
      <c r="P449" s="842">
        <v>31.0</v>
      </c>
      <c r="Q449" s="844">
        <v>0.0</v>
      </c>
      <c r="R449" s="834"/>
    </row>
    <row r="450">
      <c r="B450" s="845" t="s">
        <v>85</v>
      </c>
      <c r="C450" s="846" t="s">
        <v>98</v>
      </c>
      <c r="D450" s="847"/>
      <c r="E450" s="848" t="s">
        <v>1277</v>
      </c>
      <c r="F450" s="849">
        <v>31.0</v>
      </c>
      <c r="G450" s="851">
        <v>252.0</v>
      </c>
      <c r="H450" s="846" t="s">
        <v>494</v>
      </c>
      <c r="I450" s="847"/>
      <c r="J450" s="849" t="s">
        <v>145</v>
      </c>
      <c r="K450" s="849">
        <v>31.0</v>
      </c>
      <c r="L450" s="850">
        <v>0.0</v>
      </c>
      <c r="M450" s="846" t="s">
        <v>200</v>
      </c>
      <c r="N450" s="847"/>
      <c r="O450" s="848" t="s">
        <v>201</v>
      </c>
      <c r="P450" s="849">
        <v>31.0</v>
      </c>
      <c r="Q450" s="851">
        <v>252.0</v>
      </c>
      <c r="R450" s="834"/>
    </row>
    <row r="451">
      <c r="B451" s="852"/>
      <c r="C451" s="846" t="s">
        <v>211</v>
      </c>
      <c r="D451" s="847"/>
      <c r="E451" s="848" t="s">
        <v>695</v>
      </c>
      <c r="F451" s="849">
        <v>31.0</v>
      </c>
      <c r="G451" s="850">
        <v>0.0</v>
      </c>
      <c r="H451" s="846" t="s">
        <v>680</v>
      </c>
      <c r="I451" s="847"/>
      <c r="J451" s="848" t="s">
        <v>761</v>
      </c>
      <c r="K451" s="849">
        <v>31.0</v>
      </c>
      <c r="L451" s="850">
        <v>0.0</v>
      </c>
      <c r="M451" s="846" t="s">
        <v>202</v>
      </c>
      <c r="N451" s="847"/>
      <c r="O451" s="848" t="s">
        <v>303</v>
      </c>
      <c r="P451" s="849">
        <v>31.0</v>
      </c>
      <c r="Q451" s="850">
        <v>0.0</v>
      </c>
      <c r="R451" s="834"/>
    </row>
    <row r="452">
      <c r="B452" s="852"/>
      <c r="C452" s="846" t="s">
        <v>1150</v>
      </c>
      <c r="D452" s="847"/>
      <c r="E452" s="848" t="s">
        <v>208</v>
      </c>
      <c r="F452" s="849">
        <v>31.0</v>
      </c>
      <c r="G452" s="851">
        <v>252.0</v>
      </c>
      <c r="H452" s="846" t="s">
        <v>1278</v>
      </c>
      <c r="I452" s="847"/>
      <c r="J452" s="848" t="s">
        <v>175</v>
      </c>
      <c r="K452" s="849">
        <v>31.0</v>
      </c>
      <c r="L452" s="851">
        <v>252.0</v>
      </c>
      <c r="M452" s="846" t="s">
        <v>477</v>
      </c>
      <c r="N452" s="847"/>
      <c r="O452" s="848" t="s">
        <v>308</v>
      </c>
      <c r="P452" s="849">
        <v>31.0</v>
      </c>
      <c r="Q452" s="851">
        <v>252.0</v>
      </c>
      <c r="R452" s="834"/>
    </row>
    <row r="453">
      <c r="B453" s="852"/>
      <c r="C453" s="873"/>
      <c r="D453" s="847"/>
      <c r="E453" s="853"/>
      <c r="F453" s="854" t="s">
        <v>1279</v>
      </c>
      <c r="G453" s="80"/>
      <c r="H453" s="855" t="s">
        <v>1280</v>
      </c>
      <c r="I453" s="847"/>
      <c r="J453" s="853"/>
      <c r="K453" s="854" t="s">
        <v>1281</v>
      </c>
      <c r="L453" s="80"/>
      <c r="M453" s="855" t="s">
        <v>1282</v>
      </c>
      <c r="N453" s="847"/>
      <c r="O453" s="853"/>
      <c r="P453" s="854" t="s">
        <v>1283</v>
      </c>
      <c r="Q453" s="80"/>
      <c r="R453" s="834"/>
    </row>
    <row r="454">
      <c r="B454" s="852"/>
      <c r="C454" s="857" t="s">
        <v>1284</v>
      </c>
      <c r="D454" s="858"/>
      <c r="E454" s="859"/>
      <c r="F454" s="865"/>
      <c r="G454" s="866"/>
      <c r="H454" s="862" t="s">
        <v>1284</v>
      </c>
      <c r="I454" s="858"/>
      <c r="J454" s="859"/>
      <c r="K454" s="865"/>
      <c r="L454" s="866"/>
      <c r="M454" s="862" t="s">
        <v>1284</v>
      </c>
      <c r="N454" s="858"/>
      <c r="O454" s="859"/>
      <c r="P454" s="865"/>
      <c r="Q454" s="866"/>
      <c r="R454" s="863"/>
    </row>
    <row r="455">
      <c r="B455" s="867"/>
      <c r="C455" s="825"/>
      <c r="D455" s="77"/>
      <c r="E455" s="104"/>
      <c r="F455" s="828"/>
      <c r="G455" s="878"/>
      <c r="H455" s="868"/>
      <c r="I455" s="77"/>
      <c r="J455" s="104"/>
      <c r="K455" s="869"/>
      <c r="L455" s="885"/>
      <c r="M455" s="868"/>
      <c r="N455" s="77"/>
      <c r="O455" s="104"/>
      <c r="P455" s="869"/>
      <c r="Q455" s="885"/>
    </row>
    <row r="456">
      <c r="B456" s="79"/>
      <c r="C456" s="79"/>
      <c r="E456" s="106"/>
      <c r="F456" s="879"/>
      <c r="G456" s="880"/>
      <c r="J456" s="106"/>
      <c r="K456" s="886"/>
      <c r="L456" s="887"/>
      <c r="O456" s="106"/>
      <c r="P456" s="886"/>
      <c r="Q456" s="887"/>
    </row>
    <row r="457">
      <c r="B457" s="79"/>
      <c r="C457" s="79"/>
      <c r="E457" s="106"/>
      <c r="F457" s="879" t="s">
        <v>1285</v>
      </c>
      <c r="G457" s="80"/>
      <c r="J457" s="106"/>
      <c r="K457" s="879" t="s">
        <v>1286</v>
      </c>
      <c r="L457" s="80"/>
      <c r="O457" s="106"/>
      <c r="P457" s="879" t="s">
        <v>1287</v>
      </c>
      <c r="Q457" s="80"/>
    </row>
    <row r="458">
      <c r="B458" s="831" t="s">
        <v>60</v>
      </c>
      <c r="C458" s="79"/>
      <c r="E458" s="106"/>
      <c r="F458" s="881"/>
      <c r="G458" s="882"/>
      <c r="J458" s="106"/>
      <c r="K458" s="888"/>
      <c r="L458" s="889"/>
      <c r="O458" s="106"/>
      <c r="P458" s="888"/>
      <c r="Q458" s="889"/>
    </row>
    <row r="459">
      <c r="B459" s="831" t="s">
        <v>61</v>
      </c>
      <c r="C459" s="79"/>
      <c r="E459" s="106"/>
      <c r="F459" s="832"/>
      <c r="G459" s="138"/>
      <c r="J459" s="106"/>
      <c r="K459" s="832"/>
      <c r="L459" s="138"/>
      <c r="O459" s="106"/>
      <c r="P459" s="832"/>
      <c r="Q459" s="138"/>
    </row>
    <row r="460">
      <c r="B460" s="79"/>
      <c r="C460" s="81"/>
      <c r="D460" s="82"/>
      <c r="E460" s="54"/>
      <c r="F460" s="833"/>
      <c r="G460" s="243"/>
      <c r="H460" s="82"/>
      <c r="I460" s="82"/>
      <c r="J460" s="54"/>
      <c r="K460" s="890"/>
      <c r="L460" s="83"/>
      <c r="M460" s="82"/>
      <c r="N460" s="82"/>
      <c r="O460" s="54"/>
      <c r="P460" s="890"/>
      <c r="Q460" s="83"/>
    </row>
    <row r="461">
      <c r="B461" s="835" t="s">
        <v>62</v>
      </c>
      <c r="C461" s="836" t="s">
        <v>565</v>
      </c>
      <c r="D461" s="837"/>
      <c r="E461" s="837" t="s">
        <v>63</v>
      </c>
      <c r="F461" s="837" t="s">
        <v>64</v>
      </c>
      <c r="G461" s="838" t="s">
        <v>65</v>
      </c>
      <c r="H461" s="836" t="s">
        <v>565</v>
      </c>
      <c r="I461" s="837"/>
      <c r="J461" s="891" t="s">
        <v>63</v>
      </c>
      <c r="K461" s="891" t="s">
        <v>64</v>
      </c>
      <c r="L461" s="892" t="s">
        <v>65</v>
      </c>
      <c r="M461" s="836" t="s">
        <v>565</v>
      </c>
      <c r="N461" s="837"/>
      <c r="O461" s="891" t="s">
        <v>63</v>
      </c>
      <c r="P461" s="891" t="s">
        <v>64</v>
      </c>
      <c r="Q461" s="892" t="s">
        <v>65</v>
      </c>
    </row>
    <row r="462">
      <c r="B462" s="835" t="s">
        <v>66</v>
      </c>
      <c r="C462" s="839" t="s">
        <v>109</v>
      </c>
      <c r="D462" s="840"/>
      <c r="E462" s="841" t="s">
        <v>187</v>
      </c>
      <c r="F462" s="842">
        <v>31.0</v>
      </c>
      <c r="G462" s="843">
        <v>6.0</v>
      </c>
      <c r="H462" s="839" t="s">
        <v>773</v>
      </c>
      <c r="I462" s="840"/>
      <c r="J462" s="841" t="s">
        <v>287</v>
      </c>
      <c r="K462" s="841">
        <v>31.0</v>
      </c>
      <c r="L462" s="843">
        <v>6.0</v>
      </c>
      <c r="M462" s="839" t="s">
        <v>286</v>
      </c>
      <c r="N462" s="840"/>
      <c r="O462" s="841" t="s">
        <v>1288</v>
      </c>
      <c r="P462" s="841">
        <v>31.0</v>
      </c>
      <c r="Q462" s="843">
        <v>6.0</v>
      </c>
    </row>
    <row r="463">
      <c r="B463" s="835" t="s">
        <v>72</v>
      </c>
      <c r="C463" s="839" t="s">
        <v>753</v>
      </c>
      <c r="D463" s="840"/>
      <c r="E463" s="841" t="s">
        <v>74</v>
      </c>
      <c r="F463" s="842">
        <v>31.0</v>
      </c>
      <c r="G463" s="843">
        <v>252.0</v>
      </c>
      <c r="H463" s="839" t="s">
        <v>73</v>
      </c>
      <c r="I463" s="840"/>
      <c r="J463" s="841" t="s">
        <v>291</v>
      </c>
      <c r="K463" s="841">
        <v>31.0</v>
      </c>
      <c r="L463" s="843">
        <v>252.0</v>
      </c>
      <c r="M463" s="839" t="s">
        <v>191</v>
      </c>
      <c r="N463" s="840"/>
      <c r="O463" s="841" t="s">
        <v>190</v>
      </c>
      <c r="P463" s="841">
        <v>31.0</v>
      </c>
      <c r="Q463" s="843">
        <v>0.0</v>
      </c>
    </row>
    <row r="464">
      <c r="B464" s="835" t="s">
        <v>79</v>
      </c>
      <c r="C464" s="839" t="s">
        <v>293</v>
      </c>
      <c r="D464" s="840"/>
      <c r="E464" s="841" t="s">
        <v>755</v>
      </c>
      <c r="F464" s="842">
        <v>31.0</v>
      </c>
      <c r="G464" s="843">
        <v>252.0</v>
      </c>
      <c r="H464" s="839" t="s">
        <v>295</v>
      </c>
      <c r="I464" s="840"/>
      <c r="J464" s="841" t="s">
        <v>296</v>
      </c>
      <c r="K464" s="841">
        <v>31.0</v>
      </c>
      <c r="L464" s="843">
        <v>0.0</v>
      </c>
      <c r="M464" s="839" t="s">
        <v>1275</v>
      </c>
      <c r="N464" s="840"/>
      <c r="O464" s="841" t="s">
        <v>1062</v>
      </c>
      <c r="P464" s="841">
        <v>31.0</v>
      </c>
      <c r="Q464" s="843">
        <v>252.0</v>
      </c>
    </row>
    <row r="465">
      <c r="B465" s="845" t="s">
        <v>85</v>
      </c>
      <c r="C465" s="846" t="s">
        <v>394</v>
      </c>
      <c r="D465" s="847"/>
      <c r="E465" s="848" t="s">
        <v>362</v>
      </c>
      <c r="F465" s="849">
        <v>31.0</v>
      </c>
      <c r="G465" s="851">
        <v>0.0</v>
      </c>
      <c r="H465" s="846" t="s">
        <v>1188</v>
      </c>
      <c r="I465" s="847"/>
      <c r="J465" s="848" t="s">
        <v>142</v>
      </c>
      <c r="K465" s="848">
        <v>31.0</v>
      </c>
      <c r="L465" s="851">
        <v>252.0</v>
      </c>
      <c r="M465" s="846" t="s">
        <v>211</v>
      </c>
      <c r="N465" s="847"/>
      <c r="O465" s="848" t="s">
        <v>1289</v>
      </c>
      <c r="P465" s="848">
        <v>31.0</v>
      </c>
      <c r="Q465" s="851">
        <v>252.0</v>
      </c>
    </row>
    <row r="466">
      <c r="B466" s="852"/>
      <c r="C466" s="846" t="s">
        <v>399</v>
      </c>
      <c r="D466" s="847"/>
      <c r="E466" s="848" t="s">
        <v>761</v>
      </c>
      <c r="F466" s="849">
        <v>31.0</v>
      </c>
      <c r="G466" s="850">
        <v>0.0</v>
      </c>
      <c r="H466" s="846" t="s">
        <v>304</v>
      </c>
      <c r="I466" s="847"/>
      <c r="J466" s="848" t="s">
        <v>305</v>
      </c>
      <c r="K466" s="848">
        <v>31.0</v>
      </c>
      <c r="L466" s="851">
        <v>0.0</v>
      </c>
      <c r="M466" s="846" t="s">
        <v>715</v>
      </c>
      <c r="N466" s="847"/>
      <c r="O466" s="848" t="s">
        <v>1290</v>
      </c>
      <c r="P466" s="848">
        <v>31.0</v>
      </c>
      <c r="Q466" s="851">
        <v>0.0</v>
      </c>
    </row>
    <row r="467">
      <c r="B467" s="852"/>
      <c r="C467" s="846" t="s">
        <v>1104</v>
      </c>
      <c r="D467" s="847"/>
      <c r="E467" s="848" t="s">
        <v>152</v>
      </c>
      <c r="F467" s="849">
        <v>31.0</v>
      </c>
      <c r="G467" s="850">
        <v>0.0</v>
      </c>
      <c r="H467" s="846" t="s">
        <v>300</v>
      </c>
      <c r="I467" s="847"/>
      <c r="J467" s="848" t="s">
        <v>310</v>
      </c>
      <c r="K467" s="848">
        <v>31.0</v>
      </c>
      <c r="L467" s="851">
        <v>0.0</v>
      </c>
      <c r="M467" s="846" t="s">
        <v>470</v>
      </c>
      <c r="N467" s="847"/>
      <c r="O467" s="848" t="s">
        <v>1291</v>
      </c>
      <c r="P467" s="848">
        <v>31.0</v>
      </c>
      <c r="Q467" s="851">
        <v>0.0</v>
      </c>
    </row>
    <row r="468">
      <c r="B468" s="852"/>
      <c r="C468" s="846" t="s">
        <v>1292</v>
      </c>
      <c r="D468" s="847"/>
      <c r="E468" s="853"/>
      <c r="F468" s="854" t="s">
        <v>1293</v>
      </c>
      <c r="G468" s="80"/>
      <c r="H468" s="855" t="s">
        <v>541</v>
      </c>
      <c r="I468" s="847"/>
      <c r="J468" s="853"/>
      <c r="K468" s="854" t="s">
        <v>1294</v>
      </c>
      <c r="L468" s="80"/>
      <c r="M468" s="846" t="s">
        <v>410</v>
      </c>
      <c r="N468" s="847"/>
      <c r="O468" s="853"/>
      <c r="P468" s="854" t="s">
        <v>1295</v>
      </c>
      <c r="Q468" s="80"/>
    </row>
    <row r="469">
      <c r="B469" s="852"/>
      <c r="C469" s="857" t="s">
        <v>1284</v>
      </c>
      <c r="D469" s="858"/>
      <c r="E469" s="859"/>
      <c r="F469" s="860"/>
      <c r="G469" s="866"/>
      <c r="H469" s="893" t="s">
        <v>1284</v>
      </c>
      <c r="I469" s="847"/>
      <c r="J469" s="853"/>
      <c r="K469" s="865"/>
      <c r="L469" s="866"/>
      <c r="M469" s="893" t="s">
        <v>1284</v>
      </c>
      <c r="N469" s="847"/>
      <c r="O469" s="853"/>
      <c r="P469" s="865"/>
      <c r="Q469" s="866"/>
    </row>
    <row r="470">
      <c r="B470" s="874" t="s">
        <v>1296</v>
      </c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5"/>
    </row>
    <row r="472">
      <c r="B472" s="825"/>
      <c r="C472" s="826" t="s">
        <v>1008</v>
      </c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8"/>
    </row>
    <row r="473">
      <c r="B473" s="79"/>
      <c r="C473" s="81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3"/>
    </row>
    <row r="474">
      <c r="B474" s="79"/>
      <c r="C474" s="825"/>
      <c r="D474" s="77"/>
      <c r="E474" s="104"/>
      <c r="F474" s="828"/>
      <c r="G474" s="878"/>
      <c r="H474" s="825"/>
      <c r="I474" s="77"/>
      <c r="J474" s="104"/>
      <c r="K474" s="828"/>
      <c r="L474" s="878"/>
      <c r="M474" s="825"/>
      <c r="N474" s="77"/>
      <c r="O474" s="104"/>
      <c r="P474" s="828"/>
      <c r="Q474" s="878"/>
    </row>
    <row r="475">
      <c r="B475" s="79"/>
      <c r="C475" s="79"/>
      <c r="E475" s="106"/>
      <c r="F475" s="879"/>
      <c r="G475" s="880"/>
      <c r="H475" s="79"/>
      <c r="J475" s="106"/>
      <c r="K475" s="879"/>
      <c r="L475" s="880"/>
      <c r="M475" s="79"/>
      <c r="O475" s="106"/>
      <c r="P475" s="879"/>
      <c r="Q475" s="880"/>
    </row>
    <row r="476">
      <c r="B476" s="107"/>
      <c r="C476" s="79"/>
      <c r="E476" s="106"/>
      <c r="F476" s="879" t="s">
        <v>1297</v>
      </c>
      <c r="G476" s="80"/>
      <c r="H476" s="79"/>
      <c r="J476" s="106"/>
      <c r="K476" s="879" t="s">
        <v>1298</v>
      </c>
      <c r="L476" s="80"/>
      <c r="M476" s="79"/>
      <c r="O476" s="106"/>
      <c r="P476" s="879" t="s">
        <v>1299</v>
      </c>
      <c r="Q476" s="80"/>
    </row>
    <row r="477">
      <c r="B477" s="831" t="s">
        <v>60</v>
      </c>
      <c r="C477" s="79"/>
      <c r="E477" s="106"/>
      <c r="F477" s="881"/>
      <c r="G477" s="882"/>
      <c r="H477" s="79"/>
      <c r="J477" s="106"/>
      <c r="K477" s="881"/>
      <c r="L477" s="882"/>
      <c r="M477" s="79"/>
      <c r="O477" s="106"/>
      <c r="P477" s="881"/>
      <c r="Q477" s="882"/>
    </row>
    <row r="478">
      <c r="B478" s="831" t="s">
        <v>61</v>
      </c>
      <c r="C478" s="79"/>
      <c r="E478" s="106"/>
      <c r="F478" s="832"/>
      <c r="G478" s="138"/>
      <c r="H478" s="79"/>
      <c r="J478" s="106"/>
      <c r="K478" s="832"/>
      <c r="L478" s="138"/>
      <c r="M478" s="79"/>
      <c r="O478" s="106"/>
      <c r="P478" s="832"/>
      <c r="Q478" s="138"/>
    </row>
    <row r="479">
      <c r="B479" s="79"/>
      <c r="C479" s="81"/>
      <c r="D479" s="82"/>
      <c r="E479" s="54"/>
      <c r="F479" s="833"/>
      <c r="G479" s="243"/>
      <c r="H479" s="81"/>
      <c r="I479" s="82"/>
      <c r="J479" s="54"/>
      <c r="K479" s="833"/>
      <c r="L479" s="243"/>
      <c r="M479" s="81"/>
      <c r="N479" s="82"/>
      <c r="O479" s="54"/>
      <c r="P479" s="833"/>
      <c r="Q479" s="243"/>
    </row>
    <row r="480">
      <c r="B480" s="835" t="s">
        <v>62</v>
      </c>
      <c r="C480" s="836" t="s">
        <v>565</v>
      </c>
      <c r="D480" s="837"/>
      <c r="E480" s="837" t="s">
        <v>63</v>
      </c>
      <c r="F480" s="837" t="s">
        <v>64</v>
      </c>
      <c r="G480" s="838" t="s">
        <v>65</v>
      </c>
      <c r="H480" s="836" t="s">
        <v>565</v>
      </c>
      <c r="I480" s="837"/>
      <c r="J480" s="837" t="s">
        <v>63</v>
      </c>
      <c r="K480" s="837" t="s">
        <v>64</v>
      </c>
      <c r="L480" s="838" t="s">
        <v>65</v>
      </c>
      <c r="M480" s="836" t="s">
        <v>565</v>
      </c>
      <c r="N480" s="837"/>
      <c r="O480" s="837" t="s">
        <v>63</v>
      </c>
      <c r="P480" s="837" t="s">
        <v>64</v>
      </c>
      <c r="Q480" s="838" t="s">
        <v>65</v>
      </c>
    </row>
    <row r="481">
      <c r="B481" s="835" t="s">
        <v>66</v>
      </c>
      <c r="C481" s="839" t="s">
        <v>67</v>
      </c>
      <c r="D481" s="840"/>
      <c r="E481" s="841" t="s">
        <v>380</v>
      </c>
      <c r="F481" s="842">
        <v>31.0</v>
      </c>
      <c r="G481" s="843">
        <v>6.0</v>
      </c>
      <c r="H481" s="839" t="s">
        <v>128</v>
      </c>
      <c r="I481" s="840"/>
      <c r="J481" s="841" t="s">
        <v>220</v>
      </c>
      <c r="K481" s="842">
        <v>31.0</v>
      </c>
      <c r="L481" s="843">
        <v>6.0</v>
      </c>
      <c r="M481" s="839" t="s">
        <v>126</v>
      </c>
      <c r="N481" s="840"/>
      <c r="O481" s="841" t="s">
        <v>187</v>
      </c>
      <c r="P481" s="842">
        <v>31.0</v>
      </c>
      <c r="Q481" s="844">
        <v>0.0</v>
      </c>
    </row>
    <row r="482">
      <c r="B482" s="835" t="s">
        <v>72</v>
      </c>
      <c r="C482" s="839" t="s">
        <v>1300</v>
      </c>
      <c r="D482" s="840"/>
      <c r="E482" s="841" t="s">
        <v>1301</v>
      </c>
      <c r="F482" s="842">
        <v>31.0</v>
      </c>
      <c r="G482" s="843">
        <v>252.0</v>
      </c>
      <c r="H482" s="839" t="s">
        <v>381</v>
      </c>
      <c r="I482" s="840"/>
      <c r="J482" s="841" t="s">
        <v>1011</v>
      </c>
      <c r="K482" s="842">
        <v>31.0</v>
      </c>
      <c r="L482" s="843">
        <v>252.0</v>
      </c>
      <c r="M482" s="839" t="s">
        <v>1302</v>
      </c>
      <c r="N482" s="840"/>
      <c r="O482" s="841" t="s">
        <v>1303</v>
      </c>
      <c r="P482" s="842">
        <v>31.0</v>
      </c>
      <c r="Q482" s="843">
        <v>6.0</v>
      </c>
    </row>
    <row r="483">
      <c r="B483" s="835" t="s">
        <v>79</v>
      </c>
      <c r="C483" s="839" t="s">
        <v>384</v>
      </c>
      <c r="D483" s="840"/>
      <c r="E483" s="841" t="s">
        <v>1304</v>
      </c>
      <c r="F483" s="842">
        <v>31.0</v>
      </c>
      <c r="G483" s="844">
        <v>0.0</v>
      </c>
      <c r="H483" s="839" t="s">
        <v>293</v>
      </c>
      <c r="I483" s="840"/>
      <c r="J483" s="841" t="s">
        <v>434</v>
      </c>
      <c r="K483" s="842">
        <v>31.0</v>
      </c>
      <c r="L483" s="844">
        <v>0.0</v>
      </c>
      <c r="M483" s="839" t="s">
        <v>326</v>
      </c>
      <c r="N483" s="840"/>
      <c r="O483" s="841" t="s">
        <v>170</v>
      </c>
      <c r="P483" s="842">
        <v>31.0</v>
      </c>
      <c r="Q483" s="844">
        <v>0.0</v>
      </c>
    </row>
    <row r="484">
      <c r="B484" s="845" t="s">
        <v>85</v>
      </c>
      <c r="C484" s="846" t="s">
        <v>1305</v>
      </c>
      <c r="D484" s="847"/>
      <c r="E484" s="848" t="s">
        <v>1306</v>
      </c>
      <c r="F484" s="849">
        <v>31.0</v>
      </c>
      <c r="G484" s="850">
        <v>0.0</v>
      </c>
      <c r="H484" s="846" t="s">
        <v>1307</v>
      </c>
      <c r="I484" s="847"/>
      <c r="J484" s="849" t="s">
        <v>145</v>
      </c>
      <c r="K484" s="849">
        <v>31.0</v>
      </c>
      <c r="L484" s="850">
        <v>0.0</v>
      </c>
      <c r="M484" s="846" t="s">
        <v>1308</v>
      </c>
      <c r="N484" s="847"/>
      <c r="O484" s="848" t="s">
        <v>1063</v>
      </c>
      <c r="P484" s="849">
        <v>31.0</v>
      </c>
      <c r="Q484" s="851">
        <v>252.0</v>
      </c>
    </row>
    <row r="485">
      <c r="B485" s="852"/>
      <c r="C485" s="846" t="s">
        <v>497</v>
      </c>
      <c r="D485" s="847"/>
      <c r="E485" s="848" t="s">
        <v>1309</v>
      </c>
      <c r="F485" s="849">
        <v>31.0</v>
      </c>
      <c r="G485" s="850">
        <v>0.0</v>
      </c>
      <c r="H485" s="846" t="s">
        <v>717</v>
      </c>
      <c r="I485" s="847"/>
      <c r="J485" s="848" t="s">
        <v>305</v>
      </c>
      <c r="K485" s="849">
        <v>31.0</v>
      </c>
      <c r="L485" s="850">
        <v>0.0</v>
      </c>
      <c r="M485" s="846" t="s">
        <v>1310</v>
      </c>
      <c r="N485" s="847"/>
      <c r="O485" s="848" t="s">
        <v>174</v>
      </c>
      <c r="P485" s="849">
        <v>31.0</v>
      </c>
      <c r="Q485" s="850">
        <v>0.0</v>
      </c>
    </row>
    <row r="486">
      <c r="B486" s="852"/>
      <c r="C486" s="846" t="s">
        <v>306</v>
      </c>
      <c r="D486" s="847"/>
      <c r="E486" s="848" t="s">
        <v>270</v>
      </c>
      <c r="F486" s="849">
        <v>31.0</v>
      </c>
      <c r="G486" s="851">
        <v>252.0</v>
      </c>
      <c r="H486" s="846" t="s">
        <v>1311</v>
      </c>
      <c r="I486" s="847"/>
      <c r="J486" s="848" t="s">
        <v>102</v>
      </c>
      <c r="K486" s="849">
        <v>31.0</v>
      </c>
      <c r="L486" s="851">
        <v>252.0</v>
      </c>
      <c r="M486" s="846" t="s">
        <v>228</v>
      </c>
      <c r="N486" s="847"/>
      <c r="O486" s="848" t="s">
        <v>1312</v>
      </c>
      <c r="P486" s="849">
        <v>31.0</v>
      </c>
      <c r="Q486" s="851">
        <v>252.0</v>
      </c>
    </row>
    <row r="487">
      <c r="B487" s="852"/>
      <c r="C487" s="846" t="s">
        <v>788</v>
      </c>
      <c r="D487" s="847"/>
      <c r="E487" s="853"/>
      <c r="F487" s="854" t="s">
        <v>1313</v>
      </c>
      <c r="G487" s="80"/>
      <c r="H487" s="855" t="s">
        <v>1314</v>
      </c>
      <c r="I487" s="847"/>
      <c r="J487" s="853"/>
      <c r="K487" s="854" t="s">
        <v>1315</v>
      </c>
      <c r="L487" s="80"/>
      <c r="M487" s="855" t="s">
        <v>265</v>
      </c>
      <c r="N487" s="847"/>
      <c r="O487" s="853"/>
      <c r="P487" s="854" t="s">
        <v>1316</v>
      </c>
      <c r="Q487" s="80"/>
    </row>
    <row r="488">
      <c r="B488" s="852"/>
      <c r="C488" s="857" t="s">
        <v>1284</v>
      </c>
      <c r="D488" s="858"/>
      <c r="E488" s="859"/>
      <c r="F488" s="865"/>
      <c r="G488" s="866"/>
      <c r="H488" s="862" t="s">
        <v>1284</v>
      </c>
      <c r="I488" s="858"/>
      <c r="J488" s="859"/>
      <c r="K488" s="865"/>
      <c r="L488" s="866"/>
      <c r="M488" s="862" t="s">
        <v>1284</v>
      </c>
      <c r="N488" s="858"/>
      <c r="O488" s="859"/>
      <c r="P488" s="865"/>
      <c r="Q488" s="866"/>
    </row>
    <row r="489">
      <c r="B489" s="867"/>
      <c r="C489" s="825"/>
      <c r="D489" s="77"/>
      <c r="E489" s="104"/>
      <c r="F489" s="828"/>
      <c r="G489" s="878"/>
      <c r="H489" s="868"/>
      <c r="I489" s="77"/>
      <c r="J489" s="104"/>
      <c r="K489" s="869"/>
      <c r="L489" s="885"/>
      <c r="M489" s="868"/>
      <c r="N489" s="77"/>
      <c r="O489" s="104"/>
      <c r="P489" s="869"/>
      <c r="Q489" s="885"/>
    </row>
    <row r="490">
      <c r="B490" s="79"/>
      <c r="C490" s="79"/>
      <c r="E490" s="106"/>
      <c r="F490" s="879"/>
      <c r="G490" s="880"/>
      <c r="J490" s="106"/>
      <c r="K490" s="886"/>
      <c r="L490" s="887"/>
      <c r="O490" s="106"/>
      <c r="P490" s="886"/>
      <c r="Q490" s="887"/>
    </row>
    <row r="491">
      <c r="B491" s="79"/>
      <c r="C491" s="79"/>
      <c r="E491" s="106"/>
      <c r="F491" s="879" t="s">
        <v>1317</v>
      </c>
      <c r="G491" s="80"/>
      <c r="J491" s="106"/>
      <c r="K491" s="879" t="s">
        <v>1318</v>
      </c>
      <c r="L491" s="80"/>
      <c r="O491" s="106"/>
      <c r="P491" s="879" t="s">
        <v>1319</v>
      </c>
      <c r="Q491" s="80"/>
    </row>
    <row r="492">
      <c r="B492" s="831" t="s">
        <v>60</v>
      </c>
      <c r="C492" s="79"/>
      <c r="E492" s="106"/>
      <c r="F492" s="881"/>
      <c r="G492" s="882"/>
      <c r="J492" s="106"/>
      <c r="K492" s="888"/>
      <c r="L492" s="889"/>
      <c r="O492" s="106"/>
      <c r="P492" s="888"/>
      <c r="Q492" s="889"/>
    </row>
    <row r="493">
      <c r="B493" s="831" t="s">
        <v>61</v>
      </c>
      <c r="C493" s="79"/>
      <c r="E493" s="106"/>
      <c r="F493" s="832"/>
      <c r="G493" s="138"/>
      <c r="J493" s="106"/>
      <c r="K493" s="832"/>
      <c r="L493" s="138"/>
      <c r="O493" s="106"/>
      <c r="P493" s="832"/>
      <c r="Q493" s="138"/>
    </row>
    <row r="494">
      <c r="B494" s="79"/>
      <c r="C494" s="81"/>
      <c r="D494" s="82"/>
      <c r="E494" s="54"/>
      <c r="F494" s="833"/>
      <c r="G494" s="243"/>
      <c r="H494" s="82"/>
      <c r="I494" s="82"/>
      <c r="J494" s="54"/>
      <c r="K494" s="890"/>
      <c r="L494" s="83"/>
      <c r="M494" s="82"/>
      <c r="N494" s="82"/>
      <c r="O494" s="54"/>
      <c r="P494" s="890"/>
      <c r="Q494" s="83"/>
    </row>
    <row r="495">
      <c r="B495" s="835" t="s">
        <v>62</v>
      </c>
      <c r="C495" s="836" t="s">
        <v>565</v>
      </c>
      <c r="D495" s="837"/>
      <c r="E495" s="837" t="s">
        <v>63</v>
      </c>
      <c r="F495" s="837" t="s">
        <v>64</v>
      </c>
      <c r="G495" s="838" t="s">
        <v>65</v>
      </c>
      <c r="H495" s="836" t="s">
        <v>565</v>
      </c>
      <c r="I495" s="837"/>
      <c r="J495" s="891" t="s">
        <v>1320</v>
      </c>
      <c r="K495" s="891" t="s">
        <v>64</v>
      </c>
      <c r="L495" s="892" t="s">
        <v>65</v>
      </c>
      <c r="M495" s="836" t="s">
        <v>565</v>
      </c>
      <c r="N495" s="837"/>
      <c r="O495" s="891" t="s">
        <v>63</v>
      </c>
      <c r="P495" s="891" t="s">
        <v>64</v>
      </c>
      <c r="Q495" s="892" t="s">
        <v>65</v>
      </c>
    </row>
    <row r="496">
      <c r="B496" s="835" t="s">
        <v>66</v>
      </c>
      <c r="C496" s="839" t="s">
        <v>69</v>
      </c>
      <c r="D496" s="840"/>
      <c r="E496" s="841" t="s">
        <v>1321</v>
      </c>
      <c r="F496" s="842">
        <v>31.0</v>
      </c>
      <c r="G496" s="844">
        <v>0.0</v>
      </c>
      <c r="H496" s="839" t="s">
        <v>126</v>
      </c>
      <c r="I496" s="840"/>
      <c r="J496" s="841" t="s">
        <v>161</v>
      </c>
      <c r="K496" s="841">
        <v>31.0</v>
      </c>
      <c r="L496" s="843">
        <v>0.0</v>
      </c>
      <c r="M496" s="839" t="s">
        <v>128</v>
      </c>
      <c r="N496" s="840"/>
      <c r="O496" s="841" t="s">
        <v>380</v>
      </c>
      <c r="P496" s="841">
        <v>31.0</v>
      </c>
      <c r="Q496" s="843">
        <v>6.0</v>
      </c>
    </row>
    <row r="497">
      <c r="B497" s="835" t="s">
        <v>72</v>
      </c>
      <c r="C497" s="839" t="s">
        <v>348</v>
      </c>
      <c r="D497" s="840"/>
      <c r="E497" s="841" t="s">
        <v>291</v>
      </c>
      <c r="F497" s="841">
        <v>30.0</v>
      </c>
      <c r="G497" s="843">
        <v>6.0</v>
      </c>
      <c r="H497" s="839" t="s">
        <v>1322</v>
      </c>
      <c r="I497" s="840"/>
      <c r="J497" s="841" t="s">
        <v>194</v>
      </c>
      <c r="K497" s="841">
        <v>31.0</v>
      </c>
      <c r="L497" s="843">
        <v>6.0</v>
      </c>
      <c r="M497" s="839" t="s">
        <v>1323</v>
      </c>
      <c r="N497" s="840"/>
      <c r="O497" s="841" t="s">
        <v>1324</v>
      </c>
      <c r="P497" s="841">
        <v>31.0</v>
      </c>
      <c r="Q497" s="843">
        <v>252.0</v>
      </c>
    </row>
    <row r="498">
      <c r="B498" s="835" t="s">
        <v>79</v>
      </c>
      <c r="C498" s="839" t="s">
        <v>386</v>
      </c>
      <c r="D498" s="840"/>
      <c r="E498" s="841" t="s">
        <v>296</v>
      </c>
      <c r="F498" s="842">
        <v>31.0</v>
      </c>
      <c r="G498" s="844">
        <v>0.0</v>
      </c>
      <c r="H498" s="839" t="s">
        <v>1125</v>
      </c>
      <c r="I498" s="840"/>
      <c r="J498" s="841" t="s">
        <v>434</v>
      </c>
      <c r="K498" s="841">
        <v>31.0</v>
      </c>
      <c r="L498" s="843">
        <v>0.0</v>
      </c>
      <c r="M498" s="839" t="s">
        <v>1325</v>
      </c>
      <c r="N498" s="840"/>
      <c r="O498" s="841" t="s">
        <v>1171</v>
      </c>
      <c r="P498" s="841">
        <v>31.0</v>
      </c>
      <c r="Q498" s="843">
        <v>0.0</v>
      </c>
    </row>
    <row r="499">
      <c r="B499" s="845" t="s">
        <v>85</v>
      </c>
      <c r="C499" s="846" t="s">
        <v>1326</v>
      </c>
      <c r="D499" s="847"/>
      <c r="E499" s="848" t="s">
        <v>203</v>
      </c>
      <c r="F499" s="848">
        <v>30.0</v>
      </c>
      <c r="G499" s="851">
        <v>252.0</v>
      </c>
      <c r="H499" s="846" t="s">
        <v>1327</v>
      </c>
      <c r="I499" s="847"/>
      <c r="J499" s="848" t="s">
        <v>264</v>
      </c>
      <c r="K499" s="848">
        <v>31.0</v>
      </c>
      <c r="L499" s="851">
        <v>252.0</v>
      </c>
      <c r="M499" s="846" t="s">
        <v>419</v>
      </c>
      <c r="N499" s="847"/>
      <c r="O499" s="848" t="s">
        <v>360</v>
      </c>
      <c r="P499" s="848">
        <v>31.0</v>
      </c>
      <c r="Q499" s="851">
        <v>0.0</v>
      </c>
    </row>
    <row r="500">
      <c r="B500" s="852"/>
      <c r="C500" s="846" t="s">
        <v>235</v>
      </c>
      <c r="D500" s="847"/>
      <c r="E500" s="848" t="s">
        <v>305</v>
      </c>
      <c r="F500" s="849">
        <v>31.0</v>
      </c>
      <c r="G500" s="850">
        <v>0.0</v>
      </c>
      <c r="H500" s="846" t="s">
        <v>332</v>
      </c>
      <c r="I500" s="847"/>
      <c r="J500" s="848" t="s">
        <v>305</v>
      </c>
      <c r="K500" s="848">
        <v>31.0</v>
      </c>
      <c r="L500" s="851">
        <v>0.0</v>
      </c>
      <c r="M500" s="846" t="s">
        <v>371</v>
      </c>
      <c r="N500" s="847"/>
      <c r="O500" s="848" t="s">
        <v>736</v>
      </c>
      <c r="P500" s="848">
        <v>31.0</v>
      </c>
      <c r="Q500" s="851">
        <v>0.0</v>
      </c>
    </row>
    <row r="501">
      <c r="B501" s="852"/>
      <c r="C501" s="846" t="s">
        <v>330</v>
      </c>
      <c r="D501" s="847"/>
      <c r="E501" s="848" t="s">
        <v>1328</v>
      </c>
      <c r="F501" s="848">
        <v>30.0</v>
      </c>
      <c r="G501" s="851">
        <v>252.0</v>
      </c>
      <c r="H501" s="846" t="s">
        <v>271</v>
      </c>
      <c r="I501" s="847"/>
      <c r="J501" s="848" t="s">
        <v>274</v>
      </c>
      <c r="K501" s="848">
        <v>31.0</v>
      </c>
      <c r="L501" s="851">
        <v>252.0</v>
      </c>
      <c r="M501" s="846" t="s">
        <v>444</v>
      </c>
      <c r="N501" s="847"/>
      <c r="O501" s="848" t="s">
        <v>1329</v>
      </c>
      <c r="P501" s="848">
        <v>31.0</v>
      </c>
      <c r="Q501" s="851">
        <v>252.0</v>
      </c>
    </row>
    <row r="502">
      <c r="B502" s="852"/>
      <c r="C502" s="846" t="s">
        <v>579</v>
      </c>
      <c r="D502" s="847"/>
      <c r="E502" s="853"/>
      <c r="F502" s="854" t="s">
        <v>1330</v>
      </c>
      <c r="G502" s="80"/>
      <c r="H502" s="855" t="s">
        <v>269</v>
      </c>
      <c r="I502" s="847"/>
      <c r="J502" s="853"/>
      <c r="K502" s="854" t="s">
        <v>1331</v>
      </c>
      <c r="L502" s="80"/>
      <c r="M502" s="846" t="s">
        <v>401</v>
      </c>
      <c r="N502" s="847"/>
      <c r="O502" s="853"/>
      <c r="P502" s="854" t="s">
        <v>1332</v>
      </c>
      <c r="Q502" s="80"/>
    </row>
    <row r="503">
      <c r="B503" s="852"/>
      <c r="C503" s="857" t="s">
        <v>1284</v>
      </c>
      <c r="D503" s="858"/>
      <c r="E503" s="859"/>
      <c r="F503" s="860"/>
      <c r="G503" s="866"/>
      <c r="H503" s="893" t="s">
        <v>1284</v>
      </c>
      <c r="I503" s="847"/>
      <c r="J503" s="853"/>
      <c r="K503" s="865"/>
      <c r="L503" s="866"/>
      <c r="M503" s="893" t="s">
        <v>1284</v>
      </c>
      <c r="N503" s="847"/>
      <c r="O503" s="853"/>
      <c r="P503" s="865"/>
      <c r="Q503" s="866"/>
    </row>
    <row r="504">
      <c r="B504" s="874" t="s">
        <v>1333</v>
      </c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5"/>
    </row>
    <row r="506">
      <c r="B506" s="825"/>
      <c r="C506" s="826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8"/>
    </row>
    <row r="507">
      <c r="B507" s="79"/>
      <c r="C507" s="81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3"/>
    </row>
    <row r="508">
      <c r="B508" s="79"/>
      <c r="C508" s="825"/>
      <c r="D508" s="77"/>
      <c r="E508" s="104"/>
      <c r="F508" s="828"/>
      <c r="G508" s="878"/>
      <c r="H508" s="825"/>
      <c r="I508" s="77"/>
      <c r="J508" s="104"/>
      <c r="K508" s="828"/>
      <c r="L508" s="878"/>
      <c r="M508" s="825"/>
      <c r="N508" s="77"/>
      <c r="O508" s="104"/>
      <c r="P508" s="828"/>
      <c r="Q508" s="878"/>
    </row>
    <row r="509">
      <c r="B509" s="79"/>
      <c r="C509" s="79"/>
      <c r="E509" s="106"/>
      <c r="F509" s="879"/>
      <c r="G509" s="880"/>
      <c r="H509" s="79"/>
      <c r="J509" s="106"/>
      <c r="K509" s="879"/>
      <c r="L509" s="880"/>
      <c r="M509" s="79"/>
      <c r="O509" s="106"/>
      <c r="P509" s="879"/>
      <c r="Q509" s="880"/>
    </row>
    <row r="510">
      <c r="B510" s="107"/>
      <c r="C510" s="79"/>
      <c r="E510" s="106"/>
      <c r="F510" s="879" t="s">
        <v>1334</v>
      </c>
      <c r="G510" s="80"/>
      <c r="H510" s="79"/>
      <c r="J510" s="106"/>
      <c r="K510" s="879" t="s">
        <v>1335</v>
      </c>
      <c r="L510" s="80"/>
      <c r="M510" s="79"/>
      <c r="O510" s="106"/>
      <c r="P510" s="879" t="s">
        <v>1336</v>
      </c>
      <c r="Q510" s="80"/>
    </row>
    <row r="511">
      <c r="B511" s="831" t="s">
        <v>60</v>
      </c>
      <c r="C511" s="79"/>
      <c r="E511" s="106"/>
      <c r="F511" s="881"/>
      <c r="G511" s="882"/>
      <c r="H511" s="79"/>
      <c r="J511" s="106"/>
      <c r="K511" s="881"/>
      <c r="L511" s="882"/>
      <c r="M511" s="79"/>
      <c r="O511" s="106"/>
      <c r="P511" s="881"/>
      <c r="Q511" s="882"/>
    </row>
    <row r="512">
      <c r="B512" s="831" t="s">
        <v>61</v>
      </c>
      <c r="C512" s="79"/>
      <c r="E512" s="106"/>
      <c r="F512" s="832"/>
      <c r="G512" s="138"/>
      <c r="H512" s="79"/>
      <c r="J512" s="106"/>
      <c r="K512" s="832"/>
      <c r="L512" s="138"/>
      <c r="M512" s="79"/>
      <c r="O512" s="106"/>
      <c r="P512" s="832"/>
      <c r="Q512" s="138"/>
    </row>
    <row r="513">
      <c r="B513" s="79"/>
      <c r="C513" s="81"/>
      <c r="D513" s="82"/>
      <c r="E513" s="54"/>
      <c r="F513" s="833"/>
      <c r="G513" s="243"/>
      <c r="H513" s="81"/>
      <c r="I513" s="82"/>
      <c r="J513" s="54"/>
      <c r="K513" s="833"/>
      <c r="L513" s="243"/>
      <c r="M513" s="81"/>
      <c r="N513" s="82"/>
      <c r="O513" s="54"/>
      <c r="P513" s="833"/>
      <c r="Q513" s="243"/>
    </row>
    <row r="514">
      <c r="B514" s="835" t="s">
        <v>62</v>
      </c>
      <c r="C514" s="836" t="s">
        <v>565</v>
      </c>
      <c r="D514" s="837"/>
      <c r="E514" s="837" t="s">
        <v>63</v>
      </c>
      <c r="F514" s="837" t="s">
        <v>64</v>
      </c>
      <c r="G514" s="838" t="s">
        <v>65</v>
      </c>
      <c r="H514" s="836" t="s">
        <v>565</v>
      </c>
      <c r="I514" s="837"/>
      <c r="J514" s="837" t="s">
        <v>63</v>
      </c>
      <c r="K514" s="837" t="s">
        <v>64</v>
      </c>
      <c r="L514" s="838" t="s">
        <v>65</v>
      </c>
      <c r="M514" s="836" t="s">
        <v>565</v>
      </c>
      <c r="N514" s="837"/>
      <c r="O514" s="837" t="s">
        <v>63</v>
      </c>
      <c r="P514" s="837" t="s">
        <v>64</v>
      </c>
      <c r="Q514" s="838" t="s">
        <v>65</v>
      </c>
    </row>
    <row r="515">
      <c r="B515" s="835" t="s">
        <v>66</v>
      </c>
      <c r="C515" s="839" t="s">
        <v>1337</v>
      </c>
      <c r="D515" s="840"/>
      <c r="E515" s="841" t="s">
        <v>320</v>
      </c>
      <c r="F515" s="842">
        <v>31.0</v>
      </c>
      <c r="G515" s="843">
        <v>252.0</v>
      </c>
      <c r="H515" s="839" t="s">
        <v>67</v>
      </c>
      <c r="I515" s="840"/>
      <c r="J515" s="841" t="s">
        <v>129</v>
      </c>
      <c r="K515" s="842">
        <v>31.0</v>
      </c>
      <c r="L515" s="843">
        <v>6.0</v>
      </c>
      <c r="M515" s="839" t="s">
        <v>69</v>
      </c>
      <c r="N515" s="840"/>
      <c r="O515" s="841" t="s">
        <v>68</v>
      </c>
      <c r="P515" s="842">
        <v>31.0</v>
      </c>
      <c r="Q515" s="844">
        <v>0.0</v>
      </c>
    </row>
    <row r="516">
      <c r="B516" s="835" t="s">
        <v>72</v>
      </c>
      <c r="C516" s="839" t="s">
        <v>1338</v>
      </c>
      <c r="D516" s="840"/>
      <c r="E516" s="841" t="s">
        <v>1339</v>
      </c>
      <c r="F516" s="842">
        <v>31.0</v>
      </c>
      <c r="G516" s="843">
        <v>6.0</v>
      </c>
      <c r="H516" s="839" t="s">
        <v>486</v>
      </c>
      <c r="I516" s="840"/>
      <c r="J516" s="841" t="s">
        <v>431</v>
      </c>
      <c r="K516" s="842">
        <v>31.0</v>
      </c>
      <c r="L516" s="843">
        <v>252.0</v>
      </c>
      <c r="M516" s="839" t="s">
        <v>731</v>
      </c>
      <c r="N516" s="840"/>
      <c r="O516" s="841" t="s">
        <v>1340</v>
      </c>
      <c r="P516" s="842">
        <v>31.0</v>
      </c>
      <c r="Q516" s="843">
        <v>6.0</v>
      </c>
    </row>
    <row r="517">
      <c r="B517" s="835" t="s">
        <v>79</v>
      </c>
      <c r="C517" s="839" t="s">
        <v>1341</v>
      </c>
      <c r="D517" s="840"/>
      <c r="E517" s="841" t="s">
        <v>806</v>
      </c>
      <c r="F517" s="842">
        <v>31.0</v>
      </c>
      <c r="G517" s="843">
        <v>252.0</v>
      </c>
      <c r="H517" s="839" t="s">
        <v>1172</v>
      </c>
      <c r="I517" s="840"/>
      <c r="J517" s="841" t="s">
        <v>388</v>
      </c>
      <c r="K517" s="842">
        <v>31.0</v>
      </c>
      <c r="L517" s="844">
        <v>0.0</v>
      </c>
      <c r="M517" s="839" t="s">
        <v>1102</v>
      </c>
      <c r="N517" s="840"/>
      <c r="O517" s="841" t="s">
        <v>1342</v>
      </c>
      <c r="P517" s="842">
        <v>31.0</v>
      </c>
      <c r="Q517" s="844">
        <v>0.0</v>
      </c>
    </row>
    <row r="518">
      <c r="B518" s="845" t="s">
        <v>85</v>
      </c>
      <c r="C518" s="846" t="s">
        <v>1343</v>
      </c>
      <c r="D518" s="847"/>
      <c r="E518" s="848" t="s">
        <v>1344</v>
      </c>
      <c r="F518" s="849">
        <v>31.0</v>
      </c>
      <c r="G518" s="850">
        <v>0.0</v>
      </c>
      <c r="H518" s="846" t="s">
        <v>1345</v>
      </c>
      <c r="I518" s="847"/>
      <c r="J518" s="848" t="s">
        <v>362</v>
      </c>
      <c r="K518" s="849">
        <v>31.0</v>
      </c>
      <c r="L518" s="850">
        <v>0.0</v>
      </c>
      <c r="M518" s="846" t="s">
        <v>335</v>
      </c>
      <c r="N518" s="847"/>
      <c r="O518" s="848" t="s">
        <v>1346</v>
      </c>
      <c r="P518" s="849">
        <v>31.0</v>
      </c>
      <c r="Q518" s="851">
        <v>252.0</v>
      </c>
    </row>
    <row r="519">
      <c r="B519" s="852"/>
      <c r="C519" s="846" t="s">
        <v>1347</v>
      </c>
      <c r="D519" s="847"/>
      <c r="E519" s="848" t="s">
        <v>1348</v>
      </c>
      <c r="F519" s="849">
        <v>31.0</v>
      </c>
      <c r="G519" s="850">
        <v>0.0</v>
      </c>
      <c r="H519" s="846" t="s">
        <v>647</v>
      </c>
      <c r="I519" s="847"/>
      <c r="J519" s="848" t="s">
        <v>267</v>
      </c>
      <c r="K519" s="849">
        <v>31.0</v>
      </c>
      <c r="L519" s="850">
        <v>0.0</v>
      </c>
      <c r="M519" s="846" t="s">
        <v>435</v>
      </c>
      <c r="N519" s="847"/>
      <c r="O519" s="848" t="s">
        <v>1348</v>
      </c>
      <c r="P519" s="849">
        <v>31.0</v>
      </c>
      <c r="Q519" s="850">
        <v>0.0</v>
      </c>
    </row>
    <row r="520">
      <c r="B520" s="852"/>
      <c r="C520" s="846" t="s">
        <v>1349</v>
      </c>
      <c r="D520" s="847"/>
      <c r="E520" s="848" t="s">
        <v>786</v>
      </c>
      <c r="F520" s="849">
        <v>31.0</v>
      </c>
      <c r="G520" s="850">
        <v>0.0</v>
      </c>
      <c r="H520" s="846" t="s">
        <v>306</v>
      </c>
      <c r="I520" s="847"/>
      <c r="J520" s="848" t="s">
        <v>102</v>
      </c>
      <c r="K520" s="849">
        <v>31.0</v>
      </c>
      <c r="L520" s="851">
        <v>252.0</v>
      </c>
      <c r="M520" s="846" t="s">
        <v>235</v>
      </c>
      <c r="N520" s="847"/>
      <c r="O520" s="848" t="s">
        <v>471</v>
      </c>
      <c r="P520" s="849">
        <v>31.0</v>
      </c>
      <c r="Q520" s="851">
        <v>252.0</v>
      </c>
    </row>
    <row r="521">
      <c r="B521" s="852"/>
      <c r="C521" s="846" t="s">
        <v>1245</v>
      </c>
      <c r="D521" s="847"/>
      <c r="E521" s="853"/>
      <c r="F521" s="854" t="s">
        <v>1350</v>
      </c>
      <c r="G521" s="80"/>
      <c r="H521" s="855" t="s">
        <v>637</v>
      </c>
      <c r="I521" s="847"/>
      <c r="J521" s="853"/>
      <c r="K521" s="854" t="s">
        <v>1351</v>
      </c>
      <c r="L521" s="80"/>
      <c r="M521" s="855" t="s">
        <v>439</v>
      </c>
      <c r="N521" s="847"/>
      <c r="O521" s="853"/>
      <c r="P521" s="854" t="s">
        <v>1352</v>
      </c>
      <c r="Q521" s="80"/>
    </row>
    <row r="522">
      <c r="B522" s="852"/>
      <c r="C522" s="857" t="s">
        <v>1284</v>
      </c>
      <c r="D522" s="858"/>
      <c r="E522" s="859"/>
      <c r="F522" s="865"/>
      <c r="G522" s="866"/>
      <c r="H522" s="862" t="s">
        <v>1284</v>
      </c>
      <c r="I522" s="858"/>
      <c r="J522" s="859"/>
      <c r="K522" s="865"/>
      <c r="L522" s="866"/>
      <c r="M522" s="862" t="s">
        <v>1284</v>
      </c>
      <c r="N522" s="858"/>
      <c r="O522" s="859"/>
      <c r="P522" s="865"/>
      <c r="Q522" s="866"/>
    </row>
    <row r="523">
      <c r="B523" s="867"/>
      <c r="C523" s="825"/>
      <c r="D523" s="77"/>
      <c r="E523" s="104"/>
      <c r="F523" s="828"/>
      <c r="G523" s="878"/>
      <c r="H523" s="868"/>
      <c r="I523" s="77"/>
      <c r="J523" s="104"/>
      <c r="K523" s="869"/>
      <c r="L523" s="885"/>
      <c r="M523" s="868"/>
      <c r="N523" s="77"/>
      <c r="O523" s="104"/>
      <c r="P523" s="869"/>
      <c r="Q523" s="885"/>
    </row>
    <row r="524">
      <c r="B524" s="79"/>
      <c r="C524" s="79"/>
      <c r="E524" s="106"/>
      <c r="F524" s="879"/>
      <c r="G524" s="880"/>
      <c r="J524" s="106"/>
      <c r="K524" s="886"/>
      <c r="L524" s="887"/>
      <c r="O524" s="106"/>
      <c r="P524" s="886"/>
      <c r="Q524" s="887"/>
    </row>
    <row r="525">
      <c r="B525" s="79"/>
      <c r="C525" s="79"/>
      <c r="E525" s="106"/>
      <c r="F525" s="879" t="s">
        <v>1353</v>
      </c>
      <c r="G525" s="80"/>
      <c r="J525" s="106"/>
      <c r="K525" s="879" t="s">
        <v>1354</v>
      </c>
      <c r="L525" s="80"/>
      <c r="O525" s="106"/>
      <c r="P525" s="879" t="s">
        <v>1355</v>
      </c>
      <c r="Q525" s="80"/>
    </row>
    <row r="526">
      <c r="B526" s="831" t="s">
        <v>60</v>
      </c>
      <c r="C526" s="79"/>
      <c r="E526" s="106"/>
      <c r="F526" s="881"/>
      <c r="G526" s="882"/>
      <c r="J526" s="106"/>
      <c r="K526" s="888"/>
      <c r="L526" s="889"/>
      <c r="O526" s="106"/>
      <c r="P526" s="888"/>
      <c r="Q526" s="889"/>
    </row>
    <row r="527">
      <c r="B527" s="831" t="s">
        <v>61</v>
      </c>
      <c r="C527" s="79"/>
      <c r="E527" s="106"/>
      <c r="F527" s="832"/>
      <c r="G527" s="138"/>
      <c r="J527" s="106"/>
      <c r="K527" s="832"/>
      <c r="L527" s="138"/>
      <c r="O527" s="106"/>
      <c r="P527" s="832"/>
      <c r="Q527" s="138"/>
    </row>
    <row r="528">
      <c r="B528" s="79"/>
      <c r="C528" s="81"/>
      <c r="D528" s="82"/>
      <c r="E528" s="54"/>
      <c r="F528" s="833"/>
      <c r="G528" s="243"/>
      <c r="H528" s="82"/>
      <c r="I528" s="82"/>
      <c r="J528" s="54"/>
      <c r="K528" s="890"/>
      <c r="L528" s="895"/>
      <c r="M528" s="82"/>
      <c r="N528" s="82"/>
      <c r="O528" s="54"/>
      <c r="P528" s="890"/>
      <c r="Q528" s="83"/>
    </row>
    <row r="529">
      <c r="B529" s="835" t="s">
        <v>62</v>
      </c>
      <c r="C529" s="836" t="s">
        <v>565</v>
      </c>
      <c r="D529" s="837"/>
      <c r="E529" s="837" t="s">
        <v>63</v>
      </c>
      <c r="F529" s="837" t="s">
        <v>64</v>
      </c>
      <c r="G529" s="838" t="s">
        <v>65</v>
      </c>
      <c r="H529" s="836" t="s">
        <v>565</v>
      </c>
      <c r="I529" s="837"/>
      <c r="J529" s="891" t="s">
        <v>63</v>
      </c>
      <c r="K529" s="891" t="s">
        <v>64</v>
      </c>
      <c r="L529" s="892" t="s">
        <v>65</v>
      </c>
      <c r="M529" s="836" t="s">
        <v>565</v>
      </c>
      <c r="N529" s="837"/>
      <c r="O529" s="891" t="s">
        <v>63</v>
      </c>
      <c r="P529" s="891" t="s">
        <v>64</v>
      </c>
      <c r="Q529" s="892" t="s">
        <v>65</v>
      </c>
    </row>
    <row r="530">
      <c r="B530" s="835" t="s">
        <v>66</v>
      </c>
      <c r="C530" s="839" t="s">
        <v>286</v>
      </c>
      <c r="D530" s="840"/>
      <c r="E530" s="841" t="s">
        <v>1356</v>
      </c>
      <c r="F530" s="842">
        <v>31.0</v>
      </c>
      <c r="G530" s="843">
        <v>252.0</v>
      </c>
      <c r="H530" s="839" t="s">
        <v>128</v>
      </c>
      <c r="I530" s="840"/>
      <c r="J530" s="841" t="s">
        <v>71</v>
      </c>
      <c r="K530" s="841">
        <v>31.0</v>
      </c>
      <c r="L530" s="843">
        <v>6.0</v>
      </c>
      <c r="M530" s="839" t="s">
        <v>128</v>
      </c>
      <c r="N530" s="840"/>
      <c r="O530" s="841" t="s">
        <v>220</v>
      </c>
      <c r="P530" s="841">
        <v>31.0</v>
      </c>
      <c r="Q530" s="843">
        <v>6.0</v>
      </c>
    </row>
    <row r="531">
      <c r="B531" s="835" t="s">
        <v>72</v>
      </c>
      <c r="C531" s="839" t="s">
        <v>1148</v>
      </c>
      <c r="D531" s="840"/>
      <c r="E531" s="841" t="s">
        <v>1357</v>
      </c>
      <c r="F531" s="842">
        <v>31.0</v>
      </c>
      <c r="G531" s="844">
        <v>0.0</v>
      </c>
      <c r="H531" s="839" t="s">
        <v>348</v>
      </c>
      <c r="I531" s="840"/>
      <c r="J531" s="841" t="s">
        <v>431</v>
      </c>
      <c r="K531" s="841">
        <v>31.0</v>
      </c>
      <c r="L531" s="843">
        <v>252.0</v>
      </c>
      <c r="M531" s="839" t="s">
        <v>381</v>
      </c>
      <c r="N531" s="840"/>
      <c r="O531" s="841" t="s">
        <v>692</v>
      </c>
      <c r="P531" s="841">
        <v>31.0</v>
      </c>
      <c r="Q531" s="843">
        <v>252.0</v>
      </c>
    </row>
    <row r="532">
      <c r="B532" s="835"/>
      <c r="C532" s="839"/>
      <c r="D532" s="840"/>
      <c r="E532" s="842"/>
      <c r="F532" s="842"/>
      <c r="G532" s="844"/>
      <c r="H532" s="839"/>
      <c r="I532" s="840"/>
      <c r="J532" s="841"/>
      <c r="K532" s="841"/>
      <c r="L532" s="843"/>
      <c r="M532" s="839" t="s">
        <v>1358</v>
      </c>
      <c r="N532" s="840"/>
      <c r="O532" s="841"/>
      <c r="P532" s="841"/>
      <c r="Q532" s="843"/>
    </row>
    <row r="533">
      <c r="B533" s="835" t="s">
        <v>79</v>
      </c>
      <c r="C533" s="839" t="s">
        <v>293</v>
      </c>
      <c r="D533" s="840"/>
      <c r="E533" s="841" t="s">
        <v>1062</v>
      </c>
      <c r="F533" s="842">
        <v>31.0</v>
      </c>
      <c r="G533" s="843">
        <v>252.0</v>
      </c>
      <c r="H533" s="839" t="s">
        <v>260</v>
      </c>
      <c r="I533" s="840"/>
      <c r="J533" s="841" t="s">
        <v>170</v>
      </c>
      <c r="K533" s="841">
        <v>31.0</v>
      </c>
      <c r="L533" s="843">
        <v>0.0</v>
      </c>
      <c r="M533" s="839" t="s">
        <v>1359</v>
      </c>
      <c r="N533" s="840"/>
      <c r="O533" s="841" t="s">
        <v>670</v>
      </c>
      <c r="P533" s="841">
        <v>31.0</v>
      </c>
      <c r="Q533" s="843">
        <v>0.0</v>
      </c>
    </row>
    <row r="534">
      <c r="B534" s="845" t="s">
        <v>85</v>
      </c>
      <c r="C534" s="846" t="s">
        <v>1360</v>
      </c>
      <c r="D534" s="847"/>
      <c r="E534" s="848" t="s">
        <v>1361</v>
      </c>
      <c r="F534" s="849">
        <v>31.0</v>
      </c>
      <c r="G534" s="851">
        <v>6.0</v>
      </c>
      <c r="H534" s="846" t="s">
        <v>737</v>
      </c>
      <c r="I534" s="847"/>
      <c r="J534" s="848" t="s">
        <v>360</v>
      </c>
      <c r="K534" s="848">
        <v>31.0</v>
      </c>
      <c r="L534" s="851">
        <v>0.0</v>
      </c>
      <c r="M534" s="846" t="s">
        <v>393</v>
      </c>
      <c r="N534" s="847"/>
      <c r="O534" s="848" t="s">
        <v>203</v>
      </c>
      <c r="P534" s="848">
        <v>31.0</v>
      </c>
      <c r="Q534" s="851">
        <v>0.0</v>
      </c>
    </row>
    <row r="535">
      <c r="B535" s="852"/>
      <c r="C535" s="846" t="s">
        <v>1362</v>
      </c>
      <c r="D535" s="847"/>
      <c r="E535" s="848" t="s">
        <v>1363</v>
      </c>
      <c r="F535" s="849">
        <v>31.0</v>
      </c>
      <c r="G535" s="850">
        <v>0.0</v>
      </c>
      <c r="H535" s="846" t="s">
        <v>306</v>
      </c>
      <c r="I535" s="847"/>
      <c r="J535" s="848" t="s">
        <v>174</v>
      </c>
      <c r="K535" s="848">
        <v>31.0</v>
      </c>
      <c r="L535" s="851">
        <v>0.0</v>
      </c>
      <c r="M535" s="846" t="s">
        <v>698</v>
      </c>
      <c r="N535" s="847"/>
      <c r="O535" s="848" t="s">
        <v>117</v>
      </c>
      <c r="P535" s="848">
        <v>31.0</v>
      </c>
      <c r="Q535" s="851">
        <v>0.0</v>
      </c>
    </row>
    <row r="536">
      <c r="B536" s="852"/>
      <c r="C536" s="846" t="s">
        <v>1364</v>
      </c>
      <c r="D536" s="847"/>
      <c r="E536" s="848" t="s">
        <v>577</v>
      </c>
      <c r="F536" s="849">
        <v>31.0</v>
      </c>
      <c r="G536" s="850">
        <v>0.0</v>
      </c>
      <c r="H536" s="846" t="s">
        <v>179</v>
      </c>
      <c r="I536" s="847"/>
      <c r="J536" s="848" t="s">
        <v>443</v>
      </c>
      <c r="K536" s="848">
        <v>31.0</v>
      </c>
      <c r="L536" s="851">
        <v>252.0</v>
      </c>
      <c r="M536" s="846" t="s">
        <v>366</v>
      </c>
      <c r="N536" s="847"/>
      <c r="O536" s="848" t="s">
        <v>311</v>
      </c>
      <c r="P536" s="848">
        <v>31.0</v>
      </c>
      <c r="Q536" s="851">
        <v>252.0</v>
      </c>
    </row>
    <row r="537">
      <c r="B537" s="852"/>
      <c r="C537" s="846" t="s">
        <v>829</v>
      </c>
      <c r="D537" s="847"/>
      <c r="E537" s="853"/>
      <c r="F537" s="854" t="s">
        <v>1365</v>
      </c>
      <c r="G537" s="80"/>
      <c r="H537" s="855" t="s">
        <v>389</v>
      </c>
      <c r="I537" s="847"/>
      <c r="J537" s="853"/>
      <c r="K537" s="854" t="s">
        <v>1366</v>
      </c>
      <c r="L537" s="80"/>
      <c r="M537" s="846" t="s">
        <v>419</v>
      </c>
      <c r="N537" s="847"/>
      <c r="O537" s="853"/>
      <c r="P537" s="854" t="s">
        <v>1367</v>
      </c>
      <c r="Q537" s="80"/>
    </row>
    <row r="538">
      <c r="B538" s="852"/>
      <c r="C538" s="857" t="s">
        <v>1284</v>
      </c>
      <c r="D538" s="858"/>
      <c r="E538" s="859"/>
      <c r="F538" s="860"/>
      <c r="G538" s="866"/>
      <c r="H538" s="893" t="s">
        <v>1284</v>
      </c>
      <c r="I538" s="847"/>
      <c r="J538" s="853"/>
      <c r="K538" s="865"/>
      <c r="L538" s="866"/>
      <c r="M538" s="893" t="s">
        <v>1284</v>
      </c>
      <c r="N538" s="847"/>
      <c r="O538" s="853"/>
      <c r="P538" s="865"/>
      <c r="Q538" s="866"/>
    </row>
    <row r="539">
      <c r="B539" s="874" t="s">
        <v>1368</v>
      </c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5"/>
    </row>
  </sheetData>
  <mergeCells count="547">
    <mergeCell ref="F67:G70"/>
    <mergeCell ref="H67:J72"/>
    <mergeCell ref="H73:I73"/>
    <mergeCell ref="M73:N73"/>
    <mergeCell ref="K80:L80"/>
    <mergeCell ref="P80:Q80"/>
    <mergeCell ref="C83:Q84"/>
    <mergeCell ref="P89:Q89"/>
    <mergeCell ref="P90:Q90"/>
    <mergeCell ref="P98:Q98"/>
    <mergeCell ref="F80:G80"/>
    <mergeCell ref="C85:E90"/>
    <mergeCell ref="F85:G88"/>
    <mergeCell ref="H85:J90"/>
    <mergeCell ref="M85:O90"/>
    <mergeCell ref="P85:Q88"/>
    <mergeCell ref="K90:L90"/>
    <mergeCell ref="P107:Q107"/>
    <mergeCell ref="P108:Q108"/>
    <mergeCell ref="P116:Q116"/>
    <mergeCell ref="P124:Q127"/>
    <mergeCell ref="P128:Q128"/>
    <mergeCell ref="P129:Q129"/>
    <mergeCell ref="C122:Q123"/>
    <mergeCell ref="R122:R123"/>
    <mergeCell ref="B122:B126"/>
    <mergeCell ref="B128:B129"/>
    <mergeCell ref="K124:L127"/>
    <mergeCell ref="K128:L128"/>
    <mergeCell ref="K103:L106"/>
    <mergeCell ref="M103:O108"/>
    <mergeCell ref="K107:L107"/>
    <mergeCell ref="K108:L108"/>
    <mergeCell ref="B101:B105"/>
    <mergeCell ref="B107:B108"/>
    <mergeCell ref="C124:E129"/>
    <mergeCell ref="F124:G127"/>
    <mergeCell ref="H124:J129"/>
    <mergeCell ref="M124:O129"/>
    <mergeCell ref="F128:G128"/>
    <mergeCell ref="F139:G142"/>
    <mergeCell ref="H139:J144"/>
    <mergeCell ref="F143:G143"/>
    <mergeCell ref="F144:G144"/>
    <mergeCell ref="F152:G152"/>
    <mergeCell ref="K152:L152"/>
    <mergeCell ref="F129:G129"/>
    <mergeCell ref="K129:L129"/>
    <mergeCell ref="F137:G137"/>
    <mergeCell ref="K137:L137"/>
    <mergeCell ref="P137:Q137"/>
    <mergeCell ref="C139:E144"/>
    <mergeCell ref="P139:Q142"/>
    <mergeCell ref="P143:Q144"/>
    <mergeCell ref="F158:G161"/>
    <mergeCell ref="F162:G162"/>
    <mergeCell ref="F171:G171"/>
    <mergeCell ref="F173:G176"/>
    <mergeCell ref="F177:G177"/>
    <mergeCell ref="B162:B163"/>
    <mergeCell ref="F163:G163"/>
    <mergeCell ref="B173:B175"/>
    <mergeCell ref="C173:E178"/>
    <mergeCell ref="H173:J178"/>
    <mergeCell ref="K173:L176"/>
    <mergeCell ref="B177:B178"/>
    <mergeCell ref="F178:G178"/>
    <mergeCell ref="F207:G210"/>
    <mergeCell ref="F211:G211"/>
    <mergeCell ref="F220:G220"/>
    <mergeCell ref="B222:Q222"/>
    <mergeCell ref="B224:Q225"/>
    <mergeCell ref="C227:Q228"/>
    <mergeCell ref="R227:R228"/>
    <mergeCell ref="K231:L231"/>
    <mergeCell ref="K233:L233"/>
    <mergeCell ref="F233:G233"/>
    <mergeCell ref="F234:G234"/>
    <mergeCell ref="P233:Q233"/>
    <mergeCell ref="P234:Q234"/>
    <mergeCell ref="C229:E234"/>
    <mergeCell ref="H229:J234"/>
    <mergeCell ref="M229:O234"/>
    <mergeCell ref="F231:G231"/>
    <mergeCell ref="P231:Q231"/>
    <mergeCell ref="P232:Q232"/>
    <mergeCell ref="K234:L234"/>
    <mergeCell ref="M158:O163"/>
    <mergeCell ref="P158:Q161"/>
    <mergeCell ref="P162:Q162"/>
    <mergeCell ref="K171:L171"/>
    <mergeCell ref="P171:Q171"/>
    <mergeCell ref="M173:O178"/>
    <mergeCell ref="K177:L178"/>
    <mergeCell ref="P173:Q176"/>
    <mergeCell ref="P177:Q178"/>
    <mergeCell ref="F186:G186"/>
    <mergeCell ref="K186:L186"/>
    <mergeCell ref="P186:Q186"/>
    <mergeCell ref="B188:Q188"/>
    <mergeCell ref="C190:Q191"/>
    <mergeCell ref="K196:L196"/>
    <mergeCell ref="K197:L197"/>
    <mergeCell ref="K205:L205"/>
    <mergeCell ref="K207:L210"/>
    <mergeCell ref="M207:O212"/>
    <mergeCell ref="K211:L212"/>
    <mergeCell ref="K220:L220"/>
    <mergeCell ref="B190:B194"/>
    <mergeCell ref="C192:E197"/>
    <mergeCell ref="H192:J197"/>
    <mergeCell ref="K192:L195"/>
    <mergeCell ref="M192:O197"/>
    <mergeCell ref="B196:B197"/>
    <mergeCell ref="F197:G197"/>
    <mergeCell ref="F192:G195"/>
    <mergeCell ref="F196:G196"/>
    <mergeCell ref="F205:G205"/>
    <mergeCell ref="B207:B209"/>
    <mergeCell ref="C207:E212"/>
    <mergeCell ref="H207:J212"/>
    <mergeCell ref="B211:B212"/>
    <mergeCell ref="F212:G212"/>
    <mergeCell ref="P242:Q242"/>
    <mergeCell ref="P245:Q248"/>
    <mergeCell ref="K247:L247"/>
    <mergeCell ref="P192:Q195"/>
    <mergeCell ref="P196:Q196"/>
    <mergeCell ref="P197:Q197"/>
    <mergeCell ref="P205:Q205"/>
    <mergeCell ref="P207:Q210"/>
    <mergeCell ref="P211:Q212"/>
    <mergeCell ref="P220:Q220"/>
    <mergeCell ref="F300:G300"/>
    <mergeCell ref="P300:Q300"/>
    <mergeCell ref="F302:G302"/>
    <mergeCell ref="P302:Q302"/>
    <mergeCell ref="F303:G303"/>
    <mergeCell ref="P303:Q303"/>
    <mergeCell ref="F281:G281"/>
    <mergeCell ref="F283:G283"/>
    <mergeCell ref="F292:G292"/>
    <mergeCell ref="B294:Q294"/>
    <mergeCell ref="C296:Q297"/>
    <mergeCell ref="C298:E303"/>
    <mergeCell ref="F301:G301"/>
    <mergeCell ref="P311:Q311"/>
    <mergeCell ref="P313:Q316"/>
    <mergeCell ref="P317:Q318"/>
    <mergeCell ref="F315:G315"/>
    <mergeCell ref="F317:G317"/>
    <mergeCell ref="K315:L315"/>
    <mergeCell ref="K317:L317"/>
    <mergeCell ref="H298:J303"/>
    <mergeCell ref="M298:O303"/>
    <mergeCell ref="K300:L300"/>
    <mergeCell ref="K302:L302"/>
    <mergeCell ref="K303:L303"/>
    <mergeCell ref="K311:L311"/>
    <mergeCell ref="M313:O318"/>
    <mergeCell ref="K318:L318"/>
    <mergeCell ref="B296:B300"/>
    <mergeCell ref="B302:B303"/>
    <mergeCell ref="F311:G311"/>
    <mergeCell ref="B313:B315"/>
    <mergeCell ref="C313:E318"/>
    <mergeCell ref="H313:J318"/>
    <mergeCell ref="B317:B318"/>
    <mergeCell ref="C333:Q334"/>
    <mergeCell ref="R333:R334"/>
    <mergeCell ref="F318:G318"/>
    <mergeCell ref="F326:G326"/>
    <mergeCell ref="K326:L326"/>
    <mergeCell ref="P326:Q326"/>
    <mergeCell ref="B328:Q328"/>
    <mergeCell ref="B330:Q331"/>
    <mergeCell ref="B333:B337"/>
    <mergeCell ref="P337:Q337"/>
    <mergeCell ref="K339:L339"/>
    <mergeCell ref="P339:Q339"/>
    <mergeCell ref="C335:E340"/>
    <mergeCell ref="H335:J340"/>
    <mergeCell ref="M335:O340"/>
    <mergeCell ref="F337:G337"/>
    <mergeCell ref="K337:L337"/>
    <mergeCell ref="B339:B340"/>
    <mergeCell ref="F339:G339"/>
    <mergeCell ref="K354:L354"/>
    <mergeCell ref="P354:Q354"/>
    <mergeCell ref="F374:G374"/>
    <mergeCell ref="K374:L374"/>
    <mergeCell ref="P374:Q374"/>
    <mergeCell ref="F382:G382"/>
    <mergeCell ref="K382:L382"/>
    <mergeCell ref="P382:Q382"/>
    <mergeCell ref="B384:B386"/>
    <mergeCell ref="P386:Q386"/>
    <mergeCell ref="C384:E389"/>
    <mergeCell ref="H384:J389"/>
    <mergeCell ref="M384:O389"/>
    <mergeCell ref="F386:G386"/>
    <mergeCell ref="K386:L386"/>
    <mergeCell ref="B388:B389"/>
    <mergeCell ref="F388:G388"/>
    <mergeCell ref="F340:G340"/>
    <mergeCell ref="K340:L340"/>
    <mergeCell ref="P340:Q340"/>
    <mergeCell ref="F348:G348"/>
    <mergeCell ref="K348:L348"/>
    <mergeCell ref="P348:Q348"/>
    <mergeCell ref="B350:B352"/>
    <mergeCell ref="P352:Q352"/>
    <mergeCell ref="C350:E355"/>
    <mergeCell ref="H350:J355"/>
    <mergeCell ref="M350:O355"/>
    <mergeCell ref="F352:G352"/>
    <mergeCell ref="K352:L352"/>
    <mergeCell ref="B354:B355"/>
    <mergeCell ref="F354:G354"/>
    <mergeCell ref="F355:G355"/>
    <mergeCell ref="F363:G363"/>
    <mergeCell ref="K363:L363"/>
    <mergeCell ref="P363:Q363"/>
    <mergeCell ref="B365:Q365"/>
    <mergeCell ref="B367:B371"/>
    <mergeCell ref="C367:Q368"/>
    <mergeCell ref="P371:Q371"/>
    <mergeCell ref="K373:L373"/>
    <mergeCell ref="P373:Q373"/>
    <mergeCell ref="C369:E374"/>
    <mergeCell ref="H369:J374"/>
    <mergeCell ref="M369:O374"/>
    <mergeCell ref="F371:G371"/>
    <mergeCell ref="K371:L371"/>
    <mergeCell ref="B373:B374"/>
    <mergeCell ref="F373:G373"/>
    <mergeCell ref="K388:L388"/>
    <mergeCell ref="P388:Q388"/>
    <mergeCell ref="K407:L407"/>
    <mergeCell ref="P407:Q407"/>
    <mergeCell ref="F389:G389"/>
    <mergeCell ref="F397:G397"/>
    <mergeCell ref="K397:L397"/>
    <mergeCell ref="P397:Q397"/>
    <mergeCell ref="B399:Q399"/>
    <mergeCell ref="B401:B405"/>
    <mergeCell ref="C401:Q402"/>
    <mergeCell ref="P405:Q405"/>
    <mergeCell ref="C403:E408"/>
    <mergeCell ref="H403:J408"/>
    <mergeCell ref="M403:O408"/>
    <mergeCell ref="F405:G405"/>
    <mergeCell ref="K405:L405"/>
    <mergeCell ref="B407:B408"/>
    <mergeCell ref="F407:G407"/>
    <mergeCell ref="F408:G408"/>
    <mergeCell ref="K408:L408"/>
    <mergeCell ref="P408:Q408"/>
    <mergeCell ref="F416:G416"/>
    <mergeCell ref="K416:L416"/>
    <mergeCell ref="P416:Q416"/>
    <mergeCell ref="B418:B420"/>
    <mergeCell ref="P420:Q420"/>
    <mergeCell ref="K422:L422"/>
    <mergeCell ref="P422:Q422"/>
    <mergeCell ref="C418:E423"/>
    <mergeCell ref="H418:J423"/>
    <mergeCell ref="M418:O423"/>
    <mergeCell ref="F420:G420"/>
    <mergeCell ref="K420:L420"/>
    <mergeCell ref="B422:B423"/>
    <mergeCell ref="F422:G422"/>
    <mergeCell ref="C438:Q439"/>
    <mergeCell ref="R438:R439"/>
    <mergeCell ref="F443:G443"/>
    <mergeCell ref="F444:G444"/>
    <mergeCell ref="F423:G423"/>
    <mergeCell ref="F431:G431"/>
    <mergeCell ref="K431:L431"/>
    <mergeCell ref="P431:Q431"/>
    <mergeCell ref="B433:Q433"/>
    <mergeCell ref="B435:Q436"/>
    <mergeCell ref="B438:B442"/>
    <mergeCell ref="P442:Q442"/>
    <mergeCell ref="K444:L444"/>
    <mergeCell ref="P444:Q444"/>
    <mergeCell ref="P445:Q445"/>
    <mergeCell ref="C440:E445"/>
    <mergeCell ref="H440:J445"/>
    <mergeCell ref="M440:O445"/>
    <mergeCell ref="F442:G442"/>
    <mergeCell ref="K442:L442"/>
    <mergeCell ref="B444:B445"/>
    <mergeCell ref="F445:G445"/>
    <mergeCell ref="H455:J460"/>
    <mergeCell ref="M455:O460"/>
    <mergeCell ref="K457:L457"/>
    <mergeCell ref="K459:L459"/>
    <mergeCell ref="K460:L460"/>
    <mergeCell ref="P453:Q453"/>
    <mergeCell ref="P457:Q457"/>
    <mergeCell ref="P459:Q459"/>
    <mergeCell ref="P460:Q460"/>
    <mergeCell ref="P468:Q468"/>
    <mergeCell ref="K443:L443"/>
    <mergeCell ref="K445:L445"/>
    <mergeCell ref="F453:G453"/>
    <mergeCell ref="K453:L453"/>
    <mergeCell ref="B455:B457"/>
    <mergeCell ref="C455:E460"/>
    <mergeCell ref="B459:B460"/>
    <mergeCell ref="F460:G460"/>
    <mergeCell ref="K478:L478"/>
    <mergeCell ref="P478:Q478"/>
    <mergeCell ref="F494:G494"/>
    <mergeCell ref="K494:L494"/>
    <mergeCell ref="P494:Q494"/>
    <mergeCell ref="F502:G502"/>
    <mergeCell ref="K502:L502"/>
    <mergeCell ref="P502:Q502"/>
    <mergeCell ref="B506:B510"/>
    <mergeCell ref="P510:Q510"/>
    <mergeCell ref="C508:E513"/>
    <mergeCell ref="H508:J513"/>
    <mergeCell ref="M508:O513"/>
    <mergeCell ref="F510:G510"/>
    <mergeCell ref="K510:L510"/>
    <mergeCell ref="B512:B513"/>
    <mergeCell ref="F512:G512"/>
    <mergeCell ref="F513:G513"/>
    <mergeCell ref="K513:L513"/>
    <mergeCell ref="P513:Q513"/>
    <mergeCell ref="F521:G521"/>
    <mergeCell ref="K521:L521"/>
    <mergeCell ref="P521:Q521"/>
    <mergeCell ref="B523:B525"/>
    <mergeCell ref="P525:Q525"/>
    <mergeCell ref="K527:L527"/>
    <mergeCell ref="P527:Q527"/>
    <mergeCell ref="P528:Q528"/>
    <mergeCell ref="F537:G537"/>
    <mergeCell ref="K537:L537"/>
    <mergeCell ref="P537:Q537"/>
    <mergeCell ref="B539:Q539"/>
    <mergeCell ref="C523:E528"/>
    <mergeCell ref="H523:J528"/>
    <mergeCell ref="M523:O528"/>
    <mergeCell ref="F525:G525"/>
    <mergeCell ref="K525:L525"/>
    <mergeCell ref="B527:B528"/>
    <mergeCell ref="F527:G527"/>
    <mergeCell ref="F528:G528"/>
    <mergeCell ref="F457:G457"/>
    <mergeCell ref="F459:G459"/>
    <mergeCell ref="F468:G468"/>
    <mergeCell ref="K468:L468"/>
    <mergeCell ref="B470:Q470"/>
    <mergeCell ref="B472:B476"/>
    <mergeCell ref="C472:Q473"/>
    <mergeCell ref="P476:Q476"/>
    <mergeCell ref="C474:E479"/>
    <mergeCell ref="H474:J479"/>
    <mergeCell ref="M474:O479"/>
    <mergeCell ref="F476:G476"/>
    <mergeCell ref="K476:L476"/>
    <mergeCell ref="B478:B479"/>
    <mergeCell ref="F478:G478"/>
    <mergeCell ref="F479:G479"/>
    <mergeCell ref="K479:L479"/>
    <mergeCell ref="P479:Q479"/>
    <mergeCell ref="F487:G487"/>
    <mergeCell ref="K487:L487"/>
    <mergeCell ref="P487:Q487"/>
    <mergeCell ref="B489:B491"/>
    <mergeCell ref="P491:Q491"/>
    <mergeCell ref="K493:L493"/>
    <mergeCell ref="P493:Q493"/>
    <mergeCell ref="C489:E494"/>
    <mergeCell ref="H489:J494"/>
    <mergeCell ref="M489:O494"/>
    <mergeCell ref="F491:G491"/>
    <mergeCell ref="K491:L491"/>
    <mergeCell ref="B493:B494"/>
    <mergeCell ref="F493:G493"/>
    <mergeCell ref="B504:Q504"/>
    <mergeCell ref="C506:Q507"/>
    <mergeCell ref="K512:L512"/>
    <mergeCell ref="P512:Q512"/>
    <mergeCell ref="H26:J31"/>
    <mergeCell ref="K26:L29"/>
    <mergeCell ref="K30:L30"/>
    <mergeCell ref="K31:L31"/>
    <mergeCell ref="F11:G11"/>
    <mergeCell ref="F12:G12"/>
    <mergeCell ref="F20:G20"/>
    <mergeCell ref="B22:O22"/>
    <mergeCell ref="C24:L25"/>
    <mergeCell ref="C26:E31"/>
    <mergeCell ref="B30:B31"/>
    <mergeCell ref="F31:G31"/>
    <mergeCell ref="B41:L41"/>
    <mergeCell ref="C43:L44"/>
    <mergeCell ref="M43:O44"/>
    <mergeCell ref="R43:R44"/>
    <mergeCell ref="M45:O45"/>
    <mergeCell ref="P45:Q48"/>
    <mergeCell ref="M48:O48"/>
    <mergeCell ref="F26:G29"/>
    <mergeCell ref="F30:G30"/>
    <mergeCell ref="F39:G39"/>
    <mergeCell ref="C45:E50"/>
    <mergeCell ref="F45:G48"/>
    <mergeCell ref="H45:J50"/>
    <mergeCell ref="F49:G49"/>
    <mergeCell ref="K67:L70"/>
    <mergeCell ref="M67:O72"/>
    <mergeCell ref="K71:L71"/>
    <mergeCell ref="P71:Q71"/>
    <mergeCell ref="K72:L72"/>
    <mergeCell ref="P72:Q72"/>
    <mergeCell ref="C67:E72"/>
    <mergeCell ref="B71:B72"/>
    <mergeCell ref="F71:G71"/>
    <mergeCell ref="F72:G72"/>
    <mergeCell ref="F50:G50"/>
    <mergeCell ref="F58:G58"/>
    <mergeCell ref="B60:L60"/>
    <mergeCell ref="B62:Q63"/>
    <mergeCell ref="C65:Q66"/>
    <mergeCell ref="R65:R66"/>
    <mergeCell ref="P67:Q70"/>
    <mergeCell ref="M5:O6"/>
    <mergeCell ref="M7:O7"/>
    <mergeCell ref="M8:O8"/>
    <mergeCell ref="M9:O9"/>
    <mergeCell ref="M12:O21"/>
    <mergeCell ref="B5:B9"/>
    <mergeCell ref="B11:B12"/>
    <mergeCell ref="B24:B28"/>
    <mergeCell ref="B43:B47"/>
    <mergeCell ref="B49:B50"/>
    <mergeCell ref="B65:B69"/>
    <mergeCell ref="B83:B87"/>
    <mergeCell ref="B89:B90"/>
    <mergeCell ref="K7:L10"/>
    <mergeCell ref="K11:L11"/>
    <mergeCell ref="K20:L20"/>
    <mergeCell ref="K39:L39"/>
    <mergeCell ref="K45:L48"/>
    <mergeCell ref="K49:L49"/>
    <mergeCell ref="K50:L50"/>
    <mergeCell ref="K58:L58"/>
    <mergeCell ref="B2:Q3"/>
    <mergeCell ref="C5:L6"/>
    <mergeCell ref="C7:E12"/>
    <mergeCell ref="F7:G10"/>
    <mergeCell ref="H7:J12"/>
    <mergeCell ref="M10:O10"/>
    <mergeCell ref="M11:O11"/>
    <mergeCell ref="K12:L12"/>
    <mergeCell ref="M46:O46"/>
    <mergeCell ref="M47:O47"/>
    <mergeCell ref="M49:O49"/>
    <mergeCell ref="P49:Q50"/>
    <mergeCell ref="M50:O59"/>
    <mergeCell ref="P58:Q58"/>
    <mergeCell ref="K85:L88"/>
    <mergeCell ref="K89:L89"/>
    <mergeCell ref="F89:G89"/>
    <mergeCell ref="F90:G90"/>
    <mergeCell ref="F98:G98"/>
    <mergeCell ref="K98:L98"/>
    <mergeCell ref="C101:Q102"/>
    <mergeCell ref="C103:E108"/>
    <mergeCell ref="P103:Q106"/>
    <mergeCell ref="F103:G106"/>
    <mergeCell ref="H103:J108"/>
    <mergeCell ref="F107:G107"/>
    <mergeCell ref="F108:G108"/>
    <mergeCell ref="F116:G116"/>
    <mergeCell ref="K116:L116"/>
    <mergeCell ref="B119:Q120"/>
    <mergeCell ref="K139:L142"/>
    <mergeCell ref="M139:O144"/>
    <mergeCell ref="K143:L144"/>
    <mergeCell ref="P152:Q152"/>
    <mergeCell ref="B154:Q154"/>
    <mergeCell ref="C156:Q157"/>
    <mergeCell ref="P163:Q163"/>
    <mergeCell ref="B139:B141"/>
    <mergeCell ref="B143:B144"/>
    <mergeCell ref="B156:B160"/>
    <mergeCell ref="C158:E163"/>
    <mergeCell ref="H158:J163"/>
    <mergeCell ref="K158:L161"/>
    <mergeCell ref="K162:L162"/>
    <mergeCell ref="K163:L163"/>
    <mergeCell ref="B249:B250"/>
    <mergeCell ref="F249:G249"/>
    <mergeCell ref="P249:Q250"/>
    <mergeCell ref="F250:G250"/>
    <mergeCell ref="K250:L250"/>
    <mergeCell ref="B227:B231"/>
    <mergeCell ref="B233:B234"/>
    <mergeCell ref="K242:L242"/>
    <mergeCell ref="B245:B247"/>
    <mergeCell ref="C245:E250"/>
    <mergeCell ref="H245:J250"/>
    <mergeCell ref="M245:O250"/>
    <mergeCell ref="K249:L249"/>
    <mergeCell ref="F242:G242"/>
    <mergeCell ref="F247:G247"/>
    <mergeCell ref="F258:G258"/>
    <mergeCell ref="K258:L258"/>
    <mergeCell ref="P258:Q258"/>
    <mergeCell ref="B260:Q260"/>
    <mergeCell ref="C262:Q263"/>
    <mergeCell ref="P266:Q266"/>
    <mergeCell ref="P268:Q268"/>
    <mergeCell ref="P269:Q269"/>
    <mergeCell ref="P277:Q277"/>
    <mergeCell ref="P279:Q282"/>
    <mergeCell ref="P283:Q284"/>
    <mergeCell ref="P292:Q292"/>
    <mergeCell ref="K268:L268"/>
    <mergeCell ref="K269:L269"/>
    <mergeCell ref="K277:L277"/>
    <mergeCell ref="M279:O284"/>
    <mergeCell ref="K281:L281"/>
    <mergeCell ref="K283:L283"/>
    <mergeCell ref="K284:L284"/>
    <mergeCell ref="K292:L292"/>
    <mergeCell ref="B262:B266"/>
    <mergeCell ref="C264:E269"/>
    <mergeCell ref="H264:J269"/>
    <mergeCell ref="M264:O269"/>
    <mergeCell ref="K266:L266"/>
    <mergeCell ref="B268:B269"/>
    <mergeCell ref="F269:G269"/>
    <mergeCell ref="F266:G266"/>
    <mergeCell ref="F268:G268"/>
    <mergeCell ref="F277:G277"/>
    <mergeCell ref="B279:B281"/>
    <mergeCell ref="C279:E284"/>
    <mergeCell ref="H279:J284"/>
    <mergeCell ref="B283:B284"/>
    <mergeCell ref="F284:G28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4.75"/>
    <col customWidth="1" min="4" max="4" width="2.63"/>
    <col customWidth="1" min="5" max="5" width="8.5"/>
    <col customWidth="1" min="6" max="6" width="10.25"/>
    <col customWidth="1" min="7" max="7" width="6.0"/>
    <col customWidth="1" min="8" max="8" width="14.0"/>
    <col customWidth="1" min="9" max="9" width="2.63"/>
    <col customWidth="1" min="10" max="10" width="9.5"/>
    <col customWidth="1" min="11" max="11" width="8.13"/>
    <col customWidth="1" min="12" max="12" width="8.38"/>
    <col customWidth="1" min="14" max="14" width="2.63"/>
    <col customWidth="1" min="15" max="15" width="9.25"/>
    <col customWidth="1" min="16" max="16" width="8.13"/>
    <col customWidth="1" min="17" max="17" width="7.5"/>
    <col customWidth="1" min="18" max="18" width="22.38"/>
  </cols>
  <sheetData>
    <row r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</row>
    <row r="2">
      <c r="A2" s="645"/>
      <c r="B2" s="798"/>
      <c r="C2" s="752" t="s">
        <v>1369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</row>
    <row r="3">
      <c r="A3" s="645"/>
      <c r="B3" s="157"/>
      <c r="C3" s="81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</row>
    <row r="4">
      <c r="A4" s="645"/>
      <c r="B4" s="157"/>
      <c r="C4" s="672"/>
      <c r="D4" s="77"/>
      <c r="E4" s="104"/>
      <c r="F4" s="673" t="s">
        <v>1370</v>
      </c>
      <c r="G4" s="78"/>
      <c r="H4" s="672"/>
      <c r="I4" s="77"/>
      <c r="J4" s="104"/>
      <c r="K4" s="673" t="s">
        <v>1371</v>
      </c>
      <c r="L4" s="78"/>
      <c r="M4" s="672"/>
      <c r="N4" s="77"/>
      <c r="O4" s="104"/>
      <c r="P4" s="673"/>
      <c r="Q4" s="78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</row>
    <row r="5">
      <c r="A5" s="645"/>
      <c r="B5" s="157"/>
      <c r="C5" s="79"/>
      <c r="E5" s="106"/>
      <c r="G5" s="80"/>
      <c r="H5" s="79"/>
      <c r="J5" s="106"/>
      <c r="L5" s="80"/>
      <c r="M5" s="79"/>
      <c r="O5" s="106"/>
      <c r="Q5" s="8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</row>
    <row r="6">
      <c r="A6" s="645"/>
      <c r="B6" s="160"/>
      <c r="C6" s="79"/>
      <c r="E6" s="106"/>
      <c r="G6" s="80"/>
      <c r="H6" s="79"/>
      <c r="J6" s="106"/>
      <c r="L6" s="80"/>
      <c r="M6" s="79"/>
      <c r="O6" s="106"/>
      <c r="Q6" s="8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</row>
    <row r="7">
      <c r="A7" s="648"/>
      <c r="B7" s="801" t="s">
        <v>60</v>
      </c>
      <c r="C7" s="79"/>
      <c r="E7" s="106"/>
      <c r="F7" s="110"/>
      <c r="G7" s="111"/>
      <c r="H7" s="79"/>
      <c r="J7" s="106"/>
      <c r="K7" s="110"/>
      <c r="L7" s="111"/>
      <c r="M7" s="79"/>
      <c r="O7" s="106"/>
      <c r="P7" s="110"/>
      <c r="Q7" s="111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</row>
    <row r="8">
      <c r="A8" s="648"/>
      <c r="B8" s="801" t="s">
        <v>61</v>
      </c>
      <c r="C8" s="79"/>
      <c r="E8" s="106"/>
      <c r="F8" s="802"/>
      <c r="G8" s="140"/>
      <c r="H8" s="79"/>
      <c r="J8" s="106"/>
      <c r="K8" s="802"/>
      <c r="L8" s="140"/>
      <c r="M8" s="79"/>
      <c r="O8" s="106"/>
      <c r="P8" s="896"/>
      <c r="Q8" s="138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</row>
    <row r="9">
      <c r="A9" s="648"/>
      <c r="B9" s="157"/>
      <c r="C9" s="81"/>
      <c r="D9" s="82"/>
      <c r="E9" s="54"/>
      <c r="F9" s="803"/>
      <c r="G9" s="243"/>
      <c r="H9" s="81"/>
      <c r="I9" s="82"/>
      <c r="J9" s="54"/>
      <c r="K9" s="803"/>
      <c r="L9" s="243"/>
      <c r="M9" s="81"/>
      <c r="N9" s="82"/>
      <c r="O9" s="54"/>
      <c r="P9" s="190"/>
      <c r="Q9" s="83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</row>
    <row r="10">
      <c r="A10" s="108"/>
      <c r="B10" s="346" t="s">
        <v>62</v>
      </c>
      <c r="C10" s="680">
        <v>30.0</v>
      </c>
      <c r="D10" s="681"/>
      <c r="E10" s="681" t="s">
        <v>63</v>
      </c>
      <c r="F10" s="681" t="s">
        <v>64</v>
      </c>
      <c r="G10" s="806" t="s">
        <v>65</v>
      </c>
      <c r="H10" s="680">
        <v>28.0</v>
      </c>
      <c r="I10" s="681"/>
      <c r="J10" s="681" t="s">
        <v>63</v>
      </c>
      <c r="K10" s="681" t="s">
        <v>64</v>
      </c>
      <c r="L10" s="806" t="s">
        <v>65</v>
      </c>
      <c r="M10" s="680"/>
      <c r="N10" s="681"/>
      <c r="O10" s="681"/>
      <c r="P10" s="681"/>
      <c r="Q10" s="806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</row>
    <row r="11">
      <c r="A11" s="108"/>
      <c r="B11" s="346" t="s">
        <v>66</v>
      </c>
      <c r="C11" s="684" t="s">
        <v>67</v>
      </c>
      <c r="D11" s="685"/>
      <c r="E11" s="686" t="s">
        <v>1372</v>
      </c>
      <c r="F11" s="686">
        <v>31.0</v>
      </c>
      <c r="G11" s="688">
        <v>0.0</v>
      </c>
      <c r="H11" s="684" t="s">
        <v>128</v>
      </c>
      <c r="I11" s="685"/>
      <c r="J11" s="686" t="s">
        <v>68</v>
      </c>
      <c r="K11" s="686">
        <v>31.0</v>
      </c>
      <c r="L11" s="688">
        <v>0.0</v>
      </c>
      <c r="M11" s="753"/>
      <c r="N11" s="897"/>
      <c r="O11" s="807"/>
      <c r="P11" s="686"/>
      <c r="Q11" s="688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</row>
    <row r="12">
      <c r="A12" s="108"/>
      <c r="B12" s="346" t="s">
        <v>72</v>
      </c>
      <c r="C12" s="684" t="s">
        <v>383</v>
      </c>
      <c r="D12" s="685"/>
      <c r="E12" s="686" t="s">
        <v>1373</v>
      </c>
      <c r="F12" s="686">
        <v>31.0</v>
      </c>
      <c r="G12" s="688">
        <v>0.0</v>
      </c>
      <c r="H12" s="684" t="s">
        <v>381</v>
      </c>
      <c r="I12" s="685"/>
      <c r="J12" s="686" t="s">
        <v>164</v>
      </c>
      <c r="K12" s="686">
        <v>31.0</v>
      </c>
      <c r="L12" s="688">
        <v>0.0</v>
      </c>
      <c r="M12" s="753"/>
      <c r="N12" s="897"/>
      <c r="O12" s="807"/>
      <c r="P12" s="686"/>
      <c r="Q12" s="688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</row>
    <row r="13">
      <c r="A13" s="108"/>
      <c r="B13" s="346" t="s">
        <v>79</v>
      </c>
      <c r="C13" s="684" t="s">
        <v>139</v>
      </c>
      <c r="D13" s="685"/>
      <c r="E13" s="686" t="s">
        <v>669</v>
      </c>
      <c r="F13" s="686">
        <v>31.0</v>
      </c>
      <c r="G13" s="688">
        <v>0.0</v>
      </c>
      <c r="H13" s="684" t="s">
        <v>1374</v>
      </c>
      <c r="I13" s="685"/>
      <c r="J13" s="686" t="s">
        <v>168</v>
      </c>
      <c r="K13" s="686">
        <v>31.0</v>
      </c>
      <c r="L13" s="688">
        <v>0.0</v>
      </c>
      <c r="M13" s="753"/>
      <c r="N13" s="897"/>
      <c r="O13" s="807"/>
      <c r="P13" s="686"/>
      <c r="Q13" s="688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</row>
    <row r="14">
      <c r="A14" s="108"/>
      <c r="B14" s="327" t="s">
        <v>85</v>
      </c>
      <c r="C14" s="689" t="s">
        <v>1375</v>
      </c>
      <c r="D14" s="808"/>
      <c r="E14" s="690" t="s">
        <v>1376</v>
      </c>
      <c r="F14" s="690">
        <v>31.0</v>
      </c>
      <c r="G14" s="691">
        <v>0.0</v>
      </c>
      <c r="H14" s="689" t="s">
        <v>1311</v>
      </c>
      <c r="I14" s="808"/>
      <c r="J14" s="690" t="s">
        <v>145</v>
      </c>
      <c r="K14" s="690">
        <v>31.0</v>
      </c>
      <c r="L14" s="691">
        <v>0.0</v>
      </c>
      <c r="M14" s="403"/>
      <c r="N14" s="811"/>
      <c r="O14" s="416"/>
      <c r="P14" s="690"/>
      <c r="Q14" s="691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</row>
    <row r="15">
      <c r="A15" s="101"/>
      <c r="B15" s="394"/>
      <c r="C15" s="689" t="s">
        <v>1377</v>
      </c>
      <c r="D15" s="808"/>
      <c r="E15" s="690" t="s">
        <v>761</v>
      </c>
      <c r="F15" s="690">
        <v>31.0</v>
      </c>
      <c r="G15" s="691">
        <v>0.0</v>
      </c>
      <c r="H15" s="689" t="s">
        <v>1378</v>
      </c>
      <c r="I15" s="808"/>
      <c r="J15" s="690" t="s">
        <v>761</v>
      </c>
      <c r="K15" s="690">
        <v>31.0</v>
      </c>
      <c r="L15" s="691">
        <v>0.0</v>
      </c>
      <c r="M15" s="403"/>
      <c r="N15" s="811"/>
      <c r="O15" s="416"/>
      <c r="P15" s="690"/>
      <c r="Q15" s="691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</row>
    <row r="16">
      <c r="A16" s="101"/>
      <c r="B16" s="394"/>
      <c r="C16" s="689" t="s">
        <v>974</v>
      </c>
      <c r="D16" s="808"/>
      <c r="E16" s="690" t="s">
        <v>1379</v>
      </c>
      <c r="F16" s="690">
        <v>31.0</v>
      </c>
      <c r="G16" s="691">
        <v>0.0</v>
      </c>
      <c r="H16" s="689" t="s">
        <v>903</v>
      </c>
      <c r="I16" s="808"/>
      <c r="J16" s="690" t="s">
        <v>102</v>
      </c>
      <c r="K16" s="690">
        <v>31.0</v>
      </c>
      <c r="L16" s="691">
        <v>0.0</v>
      </c>
      <c r="M16" s="403"/>
      <c r="N16" s="811"/>
      <c r="O16" s="416"/>
      <c r="P16" s="690"/>
      <c r="Q16" s="691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</row>
    <row r="17">
      <c r="A17" s="101"/>
      <c r="B17" s="394"/>
      <c r="C17" s="754" t="s">
        <v>979</v>
      </c>
      <c r="D17" s="808"/>
      <c r="E17" s="397"/>
      <c r="F17" s="697" t="s">
        <v>1380</v>
      </c>
      <c r="G17" s="83"/>
      <c r="H17" s="754" t="s">
        <v>1381</v>
      </c>
      <c r="I17" s="808"/>
      <c r="J17" s="397"/>
      <c r="K17" s="697" t="s">
        <v>1382</v>
      </c>
      <c r="L17" s="83"/>
      <c r="M17" s="898"/>
      <c r="N17" s="899"/>
      <c r="O17" s="397"/>
      <c r="P17" s="755"/>
      <c r="Q17" s="83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</row>
    <row r="18">
      <c r="A18" s="824"/>
      <c r="B18" s="900" t="s">
        <v>1383</v>
      </c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5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</row>
    <row r="19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</row>
    <row r="20">
      <c r="A20" s="645"/>
      <c r="B20" s="798"/>
      <c r="C20" s="752" t="s">
        <v>1384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8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</row>
    <row r="21">
      <c r="A21" s="645"/>
      <c r="B21" s="157"/>
      <c r="C21" s="81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</row>
    <row r="22">
      <c r="A22" s="645"/>
      <c r="B22" s="157"/>
      <c r="C22" s="672"/>
      <c r="D22" s="77"/>
      <c r="E22" s="104"/>
      <c r="F22" s="673" t="s">
        <v>1385</v>
      </c>
      <c r="G22" s="78"/>
      <c r="H22" s="672"/>
      <c r="I22" s="77"/>
      <c r="J22" s="104"/>
      <c r="K22" s="673" t="s">
        <v>1386</v>
      </c>
      <c r="L22" s="78"/>
      <c r="M22" s="672"/>
      <c r="N22" s="77"/>
      <c r="O22" s="104"/>
      <c r="P22" s="673" t="s">
        <v>1387</v>
      </c>
      <c r="Q22" s="78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</row>
    <row r="23">
      <c r="A23" s="645"/>
      <c r="B23" s="157"/>
      <c r="C23" s="79"/>
      <c r="E23" s="106"/>
      <c r="G23" s="80"/>
      <c r="H23" s="79"/>
      <c r="J23" s="106"/>
      <c r="L23" s="80"/>
      <c r="M23" s="79"/>
      <c r="O23" s="106"/>
      <c r="Q23" s="8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</row>
    <row r="24">
      <c r="A24" s="645"/>
      <c r="B24" s="160"/>
      <c r="C24" s="79"/>
      <c r="E24" s="106"/>
      <c r="G24" s="80"/>
      <c r="H24" s="79"/>
      <c r="J24" s="106"/>
      <c r="L24" s="80"/>
      <c r="M24" s="79"/>
      <c r="O24" s="106"/>
      <c r="Q24" s="8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</row>
    <row r="25">
      <c r="A25" s="648"/>
      <c r="B25" s="801" t="s">
        <v>60</v>
      </c>
      <c r="C25" s="79"/>
      <c r="E25" s="106"/>
      <c r="F25" s="110"/>
      <c r="G25" s="111"/>
      <c r="H25" s="79"/>
      <c r="J25" s="106"/>
      <c r="K25" s="110"/>
      <c r="L25" s="111"/>
      <c r="M25" s="79"/>
      <c r="O25" s="106"/>
      <c r="P25" s="110"/>
      <c r="Q25" s="111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</row>
    <row r="26">
      <c r="A26" s="648"/>
      <c r="B26" s="801" t="s">
        <v>61</v>
      </c>
      <c r="C26" s="79"/>
      <c r="E26" s="106"/>
      <c r="F26" s="802"/>
      <c r="G26" s="140"/>
      <c r="H26" s="79"/>
      <c r="J26" s="106"/>
      <c r="K26" s="802"/>
      <c r="L26" s="140"/>
      <c r="M26" s="79"/>
      <c r="O26" s="106"/>
      <c r="P26" s="802"/>
      <c r="Q26" s="14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</row>
    <row r="27">
      <c r="A27" s="648"/>
      <c r="B27" s="157"/>
      <c r="C27" s="81"/>
      <c r="D27" s="82"/>
      <c r="E27" s="54"/>
      <c r="F27" s="803"/>
      <c r="G27" s="243"/>
      <c r="H27" s="81"/>
      <c r="I27" s="82"/>
      <c r="J27" s="54"/>
      <c r="K27" s="803"/>
      <c r="L27" s="243"/>
      <c r="M27" s="81"/>
      <c r="N27" s="82"/>
      <c r="O27" s="54"/>
      <c r="P27" s="803"/>
      <c r="Q27" s="243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</row>
    <row r="28">
      <c r="A28" s="108"/>
      <c r="B28" s="346" t="s">
        <v>62</v>
      </c>
      <c r="C28" s="680">
        <v>30.0</v>
      </c>
      <c r="D28" s="681"/>
      <c r="E28" s="681" t="s">
        <v>63</v>
      </c>
      <c r="F28" s="681" t="s">
        <v>64</v>
      </c>
      <c r="G28" s="806" t="s">
        <v>65</v>
      </c>
      <c r="H28" s="680">
        <v>28.0</v>
      </c>
      <c r="I28" s="681"/>
      <c r="J28" s="681" t="s">
        <v>63</v>
      </c>
      <c r="K28" s="681" t="s">
        <v>64</v>
      </c>
      <c r="L28" s="806" t="s">
        <v>65</v>
      </c>
      <c r="M28" s="681">
        <v>28.0</v>
      </c>
      <c r="N28" s="681"/>
      <c r="O28" s="681" t="s">
        <v>63</v>
      </c>
      <c r="P28" s="681" t="s">
        <v>64</v>
      </c>
      <c r="Q28" s="806" t="s">
        <v>65</v>
      </c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</row>
    <row r="29">
      <c r="A29" s="108"/>
      <c r="B29" s="346" t="s">
        <v>66</v>
      </c>
      <c r="C29" s="684" t="s">
        <v>67</v>
      </c>
      <c r="D29" s="685"/>
      <c r="E29" s="686" t="s">
        <v>129</v>
      </c>
      <c r="F29" s="686">
        <v>31.0</v>
      </c>
      <c r="G29" s="688">
        <v>0.0</v>
      </c>
      <c r="H29" s="684" t="s">
        <v>126</v>
      </c>
      <c r="I29" s="685"/>
      <c r="J29" s="686" t="s">
        <v>129</v>
      </c>
      <c r="K29" s="686">
        <v>31.0</v>
      </c>
      <c r="L29" s="688">
        <v>0.0</v>
      </c>
      <c r="M29" s="685" t="s">
        <v>128</v>
      </c>
      <c r="N29" s="685"/>
      <c r="O29" s="686" t="s">
        <v>71</v>
      </c>
      <c r="P29" s="686">
        <v>31.0</v>
      </c>
      <c r="Q29" s="688">
        <v>0.0</v>
      </c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</row>
    <row r="30">
      <c r="A30" s="108"/>
      <c r="B30" s="346" t="s">
        <v>72</v>
      </c>
      <c r="C30" s="684" t="s">
        <v>1388</v>
      </c>
      <c r="D30" s="685"/>
      <c r="E30" s="686" t="s">
        <v>431</v>
      </c>
      <c r="F30" s="686">
        <v>31.0</v>
      </c>
      <c r="G30" s="688">
        <v>0.0</v>
      </c>
      <c r="H30" s="684" t="s">
        <v>75</v>
      </c>
      <c r="I30" s="685"/>
      <c r="J30" s="686" t="s">
        <v>289</v>
      </c>
      <c r="K30" s="686">
        <v>31.0</v>
      </c>
      <c r="L30" s="688">
        <v>0.0</v>
      </c>
      <c r="M30" s="685" t="s">
        <v>381</v>
      </c>
      <c r="N30" s="685"/>
      <c r="O30" s="686" t="s">
        <v>349</v>
      </c>
      <c r="P30" s="686">
        <v>31.0</v>
      </c>
      <c r="Q30" s="688">
        <v>0.0</v>
      </c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</row>
    <row r="31">
      <c r="A31" s="108"/>
      <c r="B31" s="346" t="s">
        <v>79</v>
      </c>
      <c r="C31" s="684" t="s">
        <v>139</v>
      </c>
      <c r="D31" s="685"/>
      <c r="E31" s="686" t="s">
        <v>754</v>
      </c>
      <c r="F31" s="686">
        <v>31.0</v>
      </c>
      <c r="G31" s="688">
        <v>0.0</v>
      </c>
      <c r="H31" s="684" t="s">
        <v>167</v>
      </c>
      <c r="I31" s="685"/>
      <c r="J31" s="686" t="s">
        <v>510</v>
      </c>
      <c r="K31" s="686">
        <v>31.0</v>
      </c>
      <c r="L31" s="688">
        <v>0.0</v>
      </c>
      <c r="M31" s="685" t="s">
        <v>488</v>
      </c>
      <c r="N31" s="685"/>
      <c r="O31" s="686" t="s">
        <v>168</v>
      </c>
      <c r="P31" s="686">
        <v>31.0</v>
      </c>
      <c r="Q31" s="688">
        <v>0.0</v>
      </c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</row>
    <row r="32">
      <c r="A32" s="108"/>
      <c r="B32" s="327" t="s">
        <v>85</v>
      </c>
      <c r="C32" s="689" t="s">
        <v>1375</v>
      </c>
      <c r="D32" s="808"/>
      <c r="E32" s="690" t="s">
        <v>362</v>
      </c>
      <c r="F32" s="690">
        <v>31.0</v>
      </c>
      <c r="G32" s="691">
        <v>0.0</v>
      </c>
      <c r="H32" s="689" t="s">
        <v>923</v>
      </c>
      <c r="I32" s="808"/>
      <c r="J32" s="690" t="s">
        <v>543</v>
      </c>
      <c r="K32" s="690">
        <v>31.0</v>
      </c>
      <c r="L32" s="691">
        <v>0.0</v>
      </c>
      <c r="M32" s="692" t="s">
        <v>1311</v>
      </c>
      <c r="N32" s="808"/>
      <c r="O32" s="690" t="s">
        <v>145</v>
      </c>
      <c r="P32" s="690">
        <v>31.0</v>
      </c>
      <c r="Q32" s="691">
        <v>0.0</v>
      </c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</row>
    <row r="33">
      <c r="A33" s="101"/>
      <c r="B33" s="394"/>
      <c r="C33" s="689" t="s">
        <v>1127</v>
      </c>
      <c r="D33" s="808"/>
      <c r="E33" s="690" t="s">
        <v>117</v>
      </c>
      <c r="F33" s="690">
        <v>31.0</v>
      </c>
      <c r="G33" s="691">
        <v>0.0</v>
      </c>
      <c r="H33" s="689" t="s">
        <v>541</v>
      </c>
      <c r="I33" s="808"/>
      <c r="J33" s="690" t="s">
        <v>761</v>
      </c>
      <c r="K33" s="690">
        <v>31.0</v>
      </c>
      <c r="L33" s="691">
        <v>0.0</v>
      </c>
      <c r="M33" s="692" t="s">
        <v>1314</v>
      </c>
      <c r="N33" s="808"/>
      <c r="O33" s="690" t="s">
        <v>761</v>
      </c>
      <c r="P33" s="690">
        <v>31.0</v>
      </c>
      <c r="Q33" s="691">
        <v>0.0</v>
      </c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</row>
    <row r="34">
      <c r="A34" s="101"/>
      <c r="B34" s="394"/>
      <c r="C34" s="689" t="s">
        <v>903</v>
      </c>
      <c r="D34" s="808"/>
      <c r="E34" s="690" t="s">
        <v>175</v>
      </c>
      <c r="F34" s="690">
        <v>31.0</v>
      </c>
      <c r="G34" s="691">
        <v>0.0</v>
      </c>
      <c r="H34" s="689" t="s">
        <v>1035</v>
      </c>
      <c r="I34" s="808"/>
      <c r="J34" s="690" t="s">
        <v>1389</v>
      </c>
      <c r="K34" s="690">
        <v>31.0</v>
      </c>
      <c r="L34" s="691">
        <v>0.0</v>
      </c>
      <c r="M34" s="692" t="s">
        <v>1390</v>
      </c>
      <c r="N34" s="808"/>
      <c r="O34" s="690" t="s">
        <v>102</v>
      </c>
      <c r="P34" s="690">
        <v>31.0</v>
      </c>
      <c r="Q34" s="691">
        <v>0.0</v>
      </c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</row>
    <row r="35">
      <c r="A35" s="101"/>
      <c r="B35" s="394"/>
      <c r="C35" s="754" t="s">
        <v>1391</v>
      </c>
      <c r="D35" s="808"/>
      <c r="E35" s="397"/>
      <c r="F35" s="697" t="s">
        <v>550</v>
      </c>
      <c r="G35" s="83"/>
      <c r="H35" s="754" t="s">
        <v>1392</v>
      </c>
      <c r="I35" s="808"/>
      <c r="J35" s="397"/>
      <c r="K35" s="697" t="s">
        <v>1393</v>
      </c>
      <c r="L35" s="83"/>
      <c r="M35" s="756" t="s">
        <v>497</v>
      </c>
      <c r="N35" s="808"/>
      <c r="O35" s="397"/>
      <c r="P35" s="697" t="s">
        <v>1382</v>
      </c>
      <c r="Q35" s="83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</row>
    <row r="36">
      <c r="A36" s="824"/>
      <c r="B36" s="900" t="s">
        <v>1394</v>
      </c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5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</row>
    <row r="37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</row>
    <row r="38">
      <c r="A38" s="101"/>
      <c r="B38" s="901"/>
      <c r="C38" s="902" t="s">
        <v>1395</v>
      </c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8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</row>
    <row r="39">
      <c r="A39" s="101"/>
      <c r="B39" s="79"/>
      <c r="C39" s="81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3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</row>
    <row r="40">
      <c r="A40" s="101"/>
      <c r="B40" s="79"/>
      <c r="C40" s="901"/>
      <c r="D40" s="77"/>
      <c r="E40" s="104"/>
      <c r="F40" s="903" t="s">
        <v>1396</v>
      </c>
      <c r="G40" s="78"/>
      <c r="H40" s="904"/>
      <c r="I40" s="77"/>
      <c r="J40" s="104"/>
      <c r="K40" s="903" t="s">
        <v>1397</v>
      </c>
      <c r="L40" s="78"/>
      <c r="M40" s="904"/>
      <c r="N40" s="77"/>
      <c r="O40" s="104"/>
      <c r="P40" s="905"/>
      <c r="Q40" s="78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</row>
    <row r="41">
      <c r="A41" s="101"/>
      <c r="B41" s="79"/>
      <c r="C41" s="79"/>
      <c r="E41" s="106"/>
      <c r="G41" s="80"/>
      <c r="H41" s="491"/>
      <c r="J41" s="106"/>
      <c r="L41" s="80"/>
      <c r="M41" s="491"/>
      <c r="O41" s="106"/>
      <c r="Q41" s="8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</row>
    <row r="42">
      <c r="A42" s="101"/>
      <c r="B42" s="107"/>
      <c r="C42" s="79"/>
      <c r="E42" s="106"/>
      <c r="G42" s="80"/>
      <c r="H42" s="491"/>
      <c r="J42" s="106"/>
      <c r="L42" s="80"/>
      <c r="M42" s="491"/>
      <c r="O42" s="106"/>
      <c r="Q42" s="8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</row>
    <row r="43">
      <c r="A43" s="108"/>
      <c r="B43" s="906" t="s">
        <v>60</v>
      </c>
      <c r="C43" s="79"/>
      <c r="E43" s="106"/>
      <c r="F43" s="110"/>
      <c r="G43" s="111"/>
      <c r="H43" s="491"/>
      <c r="J43" s="106"/>
      <c r="K43" s="110"/>
      <c r="L43" s="111"/>
      <c r="M43" s="491"/>
      <c r="O43" s="106"/>
      <c r="P43" s="110"/>
      <c r="Q43" s="111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</row>
    <row r="44">
      <c r="A44" s="108"/>
      <c r="B44" s="906" t="s">
        <v>61</v>
      </c>
      <c r="C44" s="79"/>
      <c r="E44" s="106"/>
      <c r="F44" s="907"/>
      <c r="G44" s="140"/>
      <c r="H44" s="491"/>
      <c r="J44" s="106"/>
      <c r="K44" s="907"/>
      <c r="L44" s="140"/>
      <c r="M44" s="491"/>
      <c r="O44" s="106"/>
      <c r="P44" s="908"/>
      <c r="Q44" s="14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</row>
    <row r="45">
      <c r="A45" s="108"/>
      <c r="B45" s="79"/>
      <c r="C45" s="81"/>
      <c r="D45" s="82"/>
      <c r="E45" s="54"/>
      <c r="F45" s="909"/>
      <c r="G45" s="243"/>
      <c r="H45" s="190"/>
      <c r="I45" s="82"/>
      <c r="J45" s="54"/>
      <c r="K45" s="909"/>
      <c r="L45" s="243"/>
      <c r="M45" s="190"/>
      <c r="N45" s="82"/>
      <c r="O45" s="54"/>
      <c r="P45" s="910"/>
      <c r="Q45" s="243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</row>
    <row r="46">
      <c r="A46" s="108"/>
      <c r="B46" s="439" t="s">
        <v>62</v>
      </c>
      <c r="C46" s="911" t="s">
        <v>911</v>
      </c>
      <c r="D46" s="912"/>
      <c r="E46" s="912" t="s">
        <v>63</v>
      </c>
      <c r="F46" s="912" t="s">
        <v>64</v>
      </c>
      <c r="G46" s="913" t="s">
        <v>65</v>
      </c>
      <c r="H46" s="912" t="s">
        <v>899</v>
      </c>
      <c r="I46" s="912"/>
      <c r="J46" s="912" t="s">
        <v>63</v>
      </c>
      <c r="K46" s="912" t="s">
        <v>64</v>
      </c>
      <c r="L46" s="912" t="s">
        <v>65</v>
      </c>
      <c r="M46" s="914"/>
      <c r="N46" s="915"/>
      <c r="O46" s="915"/>
      <c r="P46" s="915"/>
      <c r="Q46" s="916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</row>
    <row r="47">
      <c r="A47" s="108"/>
      <c r="B47" s="439" t="s">
        <v>66</v>
      </c>
      <c r="C47" s="917" t="s">
        <v>126</v>
      </c>
      <c r="D47" s="918"/>
      <c r="E47" s="919" t="s">
        <v>287</v>
      </c>
      <c r="F47" s="919">
        <v>31.0</v>
      </c>
      <c r="G47" s="920">
        <v>0.0</v>
      </c>
      <c r="H47" s="917" t="s">
        <v>531</v>
      </c>
      <c r="I47" s="918"/>
      <c r="J47" s="919" t="s">
        <v>161</v>
      </c>
      <c r="K47" s="919">
        <v>31.0</v>
      </c>
      <c r="L47" s="920">
        <v>0.0</v>
      </c>
      <c r="M47" s="470"/>
      <c r="N47" s="472"/>
      <c r="O47" s="472"/>
      <c r="P47" s="472"/>
      <c r="Q47" s="921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</row>
    <row r="48">
      <c r="A48" s="108"/>
      <c r="B48" s="439" t="s">
        <v>72</v>
      </c>
      <c r="C48" s="917" t="s">
        <v>1398</v>
      </c>
      <c r="D48" s="918"/>
      <c r="E48" s="919" t="s">
        <v>459</v>
      </c>
      <c r="F48" s="919">
        <v>31.0</v>
      </c>
      <c r="G48" s="920">
        <v>0.0</v>
      </c>
      <c r="H48" s="917" t="s">
        <v>75</v>
      </c>
      <c r="I48" s="918"/>
      <c r="J48" s="919" t="s">
        <v>536</v>
      </c>
      <c r="K48" s="919">
        <v>31.0</v>
      </c>
      <c r="L48" s="920">
        <v>0.0</v>
      </c>
      <c r="M48" s="470"/>
      <c r="N48" s="472"/>
      <c r="O48" s="472"/>
      <c r="P48" s="472"/>
      <c r="Q48" s="921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</row>
    <row r="49">
      <c r="A49" s="108"/>
      <c r="B49" s="439" t="s">
        <v>79</v>
      </c>
      <c r="C49" s="917" t="s">
        <v>1399</v>
      </c>
      <c r="D49" s="918"/>
      <c r="E49" s="919" t="s">
        <v>136</v>
      </c>
      <c r="F49" s="919">
        <v>31.0</v>
      </c>
      <c r="G49" s="920">
        <v>0.0</v>
      </c>
      <c r="H49" s="917" t="s">
        <v>354</v>
      </c>
      <c r="I49" s="918"/>
      <c r="J49" s="919" t="s">
        <v>385</v>
      </c>
      <c r="K49" s="919">
        <v>31.0</v>
      </c>
      <c r="L49" s="920">
        <v>0.0</v>
      </c>
      <c r="M49" s="470"/>
      <c r="N49" s="472"/>
      <c r="O49" s="472"/>
      <c r="P49" s="472"/>
      <c r="Q49" s="921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</row>
    <row r="50">
      <c r="A50" s="108"/>
      <c r="B50" s="452" t="s">
        <v>85</v>
      </c>
      <c r="C50" s="453" t="s">
        <v>411</v>
      </c>
      <c r="D50" s="454"/>
      <c r="E50" s="455" t="s">
        <v>358</v>
      </c>
      <c r="F50" s="455">
        <v>31.0</v>
      </c>
      <c r="G50" s="456">
        <v>0.0</v>
      </c>
      <c r="H50" s="453" t="s">
        <v>923</v>
      </c>
      <c r="I50" s="454"/>
      <c r="J50" s="455" t="s">
        <v>610</v>
      </c>
      <c r="K50" s="455">
        <v>31.0</v>
      </c>
      <c r="L50" s="456">
        <v>0.0</v>
      </c>
      <c r="M50" s="457"/>
      <c r="N50" s="459"/>
      <c r="O50" s="459"/>
      <c r="P50" s="459"/>
      <c r="Q50" s="483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</row>
    <row r="51">
      <c r="A51" s="101"/>
      <c r="B51" s="457"/>
      <c r="C51" s="453" t="s">
        <v>1400</v>
      </c>
      <c r="D51" s="454"/>
      <c r="E51" s="455" t="s">
        <v>232</v>
      </c>
      <c r="F51" s="455">
        <v>31.0</v>
      </c>
      <c r="G51" s="456">
        <v>0.0</v>
      </c>
      <c r="H51" s="453" t="s">
        <v>541</v>
      </c>
      <c r="I51" s="454"/>
      <c r="J51" s="455" t="s">
        <v>1401</v>
      </c>
      <c r="K51" s="455">
        <v>31.0</v>
      </c>
      <c r="L51" s="456">
        <v>0.0</v>
      </c>
      <c r="M51" s="457"/>
      <c r="N51" s="459"/>
      <c r="O51" s="459"/>
      <c r="P51" s="459"/>
      <c r="Q51" s="483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</row>
    <row r="52">
      <c r="A52" s="101"/>
      <c r="B52" s="457"/>
      <c r="C52" s="453" t="s">
        <v>146</v>
      </c>
      <c r="D52" s="454"/>
      <c r="E52" s="455" t="s">
        <v>153</v>
      </c>
      <c r="F52" s="455">
        <v>31.0</v>
      </c>
      <c r="G52" s="456">
        <v>0.0</v>
      </c>
      <c r="H52" s="453" t="s">
        <v>200</v>
      </c>
      <c r="I52" s="454"/>
      <c r="J52" s="455" t="s">
        <v>210</v>
      </c>
      <c r="K52" s="455">
        <v>31.0</v>
      </c>
      <c r="L52" s="456">
        <v>0.0</v>
      </c>
      <c r="M52" s="457"/>
      <c r="N52" s="459"/>
      <c r="O52" s="459"/>
      <c r="P52" s="459"/>
      <c r="Q52" s="483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</row>
    <row r="53">
      <c r="A53" s="101"/>
      <c r="B53" s="457"/>
      <c r="C53" s="453" t="s">
        <v>239</v>
      </c>
      <c r="D53" s="454"/>
      <c r="E53" s="459"/>
      <c r="F53" s="497" t="s">
        <v>1402</v>
      </c>
      <c r="G53" s="80"/>
      <c r="H53" s="453" t="s">
        <v>213</v>
      </c>
      <c r="I53" s="454"/>
      <c r="J53" s="459"/>
      <c r="K53" s="497" t="s">
        <v>1163</v>
      </c>
      <c r="L53" s="80"/>
      <c r="M53" s="922"/>
      <c r="N53" s="463"/>
      <c r="O53" s="463"/>
      <c r="P53" s="463"/>
      <c r="Q53" s="83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</row>
    <row r="54">
      <c r="A54" s="101"/>
      <c r="B54" s="923"/>
      <c r="C54" s="901"/>
      <c r="D54" s="77"/>
      <c r="E54" s="104"/>
      <c r="F54" s="903" t="s">
        <v>1403</v>
      </c>
      <c r="G54" s="77"/>
      <c r="H54" s="901"/>
      <c r="I54" s="77"/>
      <c r="J54" s="104"/>
      <c r="K54" s="903" t="s">
        <v>1404</v>
      </c>
      <c r="L54" s="77"/>
      <c r="M54" s="901"/>
      <c r="N54" s="77"/>
      <c r="O54" s="104"/>
      <c r="P54" s="905"/>
      <c r="Q54" s="78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</row>
    <row r="55">
      <c r="A55" s="101"/>
      <c r="B55" s="79"/>
      <c r="C55" s="79"/>
      <c r="E55" s="106"/>
      <c r="H55" s="79"/>
      <c r="J55" s="106"/>
      <c r="M55" s="79"/>
      <c r="O55" s="106"/>
      <c r="Q55" s="8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</row>
    <row r="56">
      <c r="A56" s="101"/>
      <c r="B56" s="79"/>
      <c r="C56" s="79"/>
      <c r="E56" s="106"/>
      <c r="H56" s="79"/>
      <c r="J56" s="106"/>
      <c r="M56" s="79"/>
      <c r="O56" s="106"/>
      <c r="Q56" s="8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</row>
    <row r="57">
      <c r="A57" s="108"/>
      <c r="B57" s="906" t="s">
        <v>60</v>
      </c>
      <c r="C57" s="79"/>
      <c r="E57" s="106"/>
      <c r="H57" s="79"/>
      <c r="J57" s="106"/>
      <c r="M57" s="79"/>
      <c r="O57" s="106"/>
      <c r="P57" s="110"/>
      <c r="Q57" s="111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</row>
    <row r="58">
      <c r="A58" s="108"/>
      <c r="B58" s="906" t="s">
        <v>61</v>
      </c>
      <c r="C58" s="79"/>
      <c r="E58" s="106"/>
      <c r="F58" s="907"/>
      <c r="G58" s="140"/>
      <c r="H58" s="79"/>
      <c r="J58" s="106"/>
      <c r="K58" s="907"/>
      <c r="L58" s="140"/>
      <c r="M58" s="79"/>
      <c r="O58" s="106"/>
      <c r="P58" s="908"/>
      <c r="Q58" s="14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</row>
    <row r="59">
      <c r="A59" s="108"/>
      <c r="B59" s="79"/>
      <c r="C59" s="81"/>
      <c r="D59" s="82"/>
      <c r="E59" s="54"/>
      <c r="F59" s="909"/>
      <c r="G59" s="243"/>
      <c r="H59" s="81"/>
      <c r="I59" s="82"/>
      <c r="J59" s="54"/>
      <c r="K59" s="909"/>
      <c r="L59" s="243"/>
      <c r="M59" s="81"/>
      <c r="N59" s="82"/>
      <c r="O59" s="54"/>
      <c r="P59" s="910"/>
      <c r="Q59" s="243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</row>
    <row r="60">
      <c r="A60" s="108"/>
      <c r="B60" s="439" t="s">
        <v>62</v>
      </c>
      <c r="C60" s="911" t="s">
        <v>911</v>
      </c>
      <c r="D60" s="912"/>
      <c r="E60" s="912" t="s">
        <v>63</v>
      </c>
      <c r="F60" s="912" t="s">
        <v>64</v>
      </c>
      <c r="G60" s="913" t="s">
        <v>65</v>
      </c>
      <c r="H60" s="911" t="s">
        <v>899</v>
      </c>
      <c r="I60" s="912"/>
      <c r="J60" s="912" t="s">
        <v>63</v>
      </c>
      <c r="K60" s="912" t="s">
        <v>64</v>
      </c>
      <c r="L60" s="913" t="s">
        <v>65</v>
      </c>
      <c r="M60" s="914"/>
      <c r="N60" s="915"/>
      <c r="O60" s="915"/>
      <c r="P60" s="915"/>
      <c r="Q60" s="916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</row>
    <row r="61">
      <c r="A61" s="108"/>
      <c r="B61" s="439" t="s">
        <v>66</v>
      </c>
      <c r="C61" s="917" t="s">
        <v>128</v>
      </c>
      <c r="D61" s="918"/>
      <c r="E61" s="919" t="s">
        <v>287</v>
      </c>
      <c r="F61" s="919">
        <v>31.0</v>
      </c>
      <c r="G61" s="920">
        <v>0.0</v>
      </c>
      <c r="H61" s="917" t="s">
        <v>109</v>
      </c>
      <c r="I61" s="918"/>
      <c r="J61" s="919" t="s">
        <v>427</v>
      </c>
      <c r="K61" s="919">
        <v>31.0</v>
      </c>
      <c r="L61" s="920">
        <v>0.0</v>
      </c>
      <c r="M61" s="470"/>
      <c r="N61" s="472"/>
      <c r="O61" s="472"/>
      <c r="P61" s="472"/>
      <c r="Q61" s="921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</row>
    <row r="62">
      <c r="A62" s="108"/>
      <c r="B62" s="439" t="s">
        <v>72</v>
      </c>
      <c r="C62" s="917" t="s">
        <v>1405</v>
      </c>
      <c r="D62" s="918"/>
      <c r="E62" s="919" t="s">
        <v>74</v>
      </c>
      <c r="F62" s="919">
        <v>31.0</v>
      </c>
      <c r="G62" s="920">
        <v>0.0</v>
      </c>
      <c r="H62" s="917" t="s">
        <v>73</v>
      </c>
      <c r="I62" s="918"/>
      <c r="J62" s="919" t="s">
        <v>223</v>
      </c>
      <c r="K62" s="919">
        <v>31.0</v>
      </c>
      <c r="L62" s="920">
        <v>0.0</v>
      </c>
      <c r="M62" s="470"/>
      <c r="N62" s="472"/>
      <c r="O62" s="472"/>
      <c r="P62" s="472"/>
      <c r="Q62" s="921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</row>
    <row r="63">
      <c r="A63" s="108"/>
      <c r="B63" s="439" t="s">
        <v>79</v>
      </c>
      <c r="C63" s="917" t="s">
        <v>1399</v>
      </c>
      <c r="D63" s="918"/>
      <c r="E63" s="919" t="s">
        <v>257</v>
      </c>
      <c r="F63" s="919">
        <v>31.0</v>
      </c>
      <c r="G63" s="920">
        <v>0.0</v>
      </c>
      <c r="H63" s="917" t="s">
        <v>167</v>
      </c>
      <c r="I63" s="918"/>
      <c r="J63" s="919" t="s">
        <v>138</v>
      </c>
      <c r="K63" s="919">
        <v>31.0</v>
      </c>
      <c r="L63" s="920">
        <v>0.0</v>
      </c>
      <c r="M63" s="470"/>
      <c r="N63" s="472"/>
      <c r="O63" s="472"/>
      <c r="P63" s="472"/>
      <c r="Q63" s="921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</row>
    <row r="64">
      <c r="A64" s="108"/>
      <c r="B64" s="452" t="s">
        <v>85</v>
      </c>
      <c r="C64" s="453" t="s">
        <v>141</v>
      </c>
      <c r="D64" s="454"/>
      <c r="E64" s="455" t="s">
        <v>142</v>
      </c>
      <c r="F64" s="455">
        <v>31.0</v>
      </c>
      <c r="G64" s="456">
        <v>0.0</v>
      </c>
      <c r="H64" s="454" t="s">
        <v>86</v>
      </c>
      <c r="I64" s="454"/>
      <c r="J64" s="455" t="s">
        <v>115</v>
      </c>
      <c r="K64" s="455">
        <v>31.0</v>
      </c>
      <c r="L64" s="456">
        <v>0.0</v>
      </c>
      <c r="M64" s="457"/>
      <c r="N64" s="459"/>
      <c r="O64" s="459"/>
      <c r="P64" s="459"/>
      <c r="Q64" s="483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</row>
    <row r="65">
      <c r="A65" s="101"/>
      <c r="B65" s="457"/>
      <c r="C65" s="453" t="s">
        <v>441</v>
      </c>
      <c r="D65" s="454"/>
      <c r="E65" s="455" t="s">
        <v>555</v>
      </c>
      <c r="F65" s="455">
        <v>31.0</v>
      </c>
      <c r="G65" s="456">
        <v>0.0</v>
      </c>
      <c r="H65" s="454" t="s">
        <v>98</v>
      </c>
      <c r="I65" s="454"/>
      <c r="J65" s="455" t="s">
        <v>545</v>
      </c>
      <c r="K65" s="455">
        <v>31.0</v>
      </c>
      <c r="L65" s="456">
        <v>0.0</v>
      </c>
      <c r="M65" s="457"/>
      <c r="N65" s="459"/>
      <c r="O65" s="459"/>
      <c r="P65" s="459"/>
      <c r="Q65" s="483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</row>
    <row r="66">
      <c r="A66" s="101"/>
      <c r="B66" s="457"/>
      <c r="C66" s="453" t="s">
        <v>411</v>
      </c>
      <c r="D66" s="454"/>
      <c r="E66" s="455" t="s">
        <v>153</v>
      </c>
      <c r="F66" s="455">
        <v>31.0</v>
      </c>
      <c r="G66" s="456">
        <v>0.0</v>
      </c>
      <c r="H66" s="454" t="s">
        <v>448</v>
      </c>
      <c r="I66" s="454"/>
      <c r="J66" s="455" t="s">
        <v>175</v>
      </c>
      <c r="K66" s="455">
        <v>31.0</v>
      </c>
      <c r="L66" s="456">
        <v>0.0</v>
      </c>
      <c r="M66" s="457"/>
      <c r="N66" s="459"/>
      <c r="O66" s="459"/>
      <c r="P66" s="459"/>
      <c r="Q66" s="483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</row>
    <row r="67">
      <c r="A67" s="101"/>
      <c r="B67" s="457"/>
      <c r="C67" s="924" t="s">
        <v>96</v>
      </c>
      <c r="D67" s="462"/>
      <c r="E67" s="463"/>
      <c r="F67" s="467" t="s">
        <v>1402</v>
      </c>
      <c r="G67" s="83"/>
      <c r="H67" s="454" t="s">
        <v>156</v>
      </c>
      <c r="I67" s="454"/>
      <c r="J67" s="463"/>
      <c r="K67" s="467" t="s">
        <v>550</v>
      </c>
      <c r="L67" s="83"/>
      <c r="M67" s="922"/>
      <c r="N67" s="463"/>
      <c r="O67" s="463"/>
      <c r="P67" s="463"/>
      <c r="Q67" s="83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</row>
    <row r="68">
      <c r="A68" s="643"/>
      <c r="B68" s="925" t="s">
        <v>1406</v>
      </c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5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</row>
    <row r="69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</row>
    <row r="70">
      <c r="A70" s="101"/>
      <c r="B70" s="926"/>
      <c r="C70" s="758" t="s">
        <v>1407</v>
      </c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8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</row>
    <row r="71">
      <c r="A71" s="101"/>
      <c r="B71" s="157"/>
      <c r="C71" s="81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3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</row>
    <row r="72">
      <c r="A72" s="101"/>
      <c r="B72" s="157"/>
      <c r="C72" s="430"/>
      <c r="D72" s="77"/>
      <c r="E72" s="104"/>
      <c r="F72" s="433" t="s">
        <v>1408</v>
      </c>
      <c r="G72" s="78"/>
      <c r="H72" s="430"/>
      <c r="I72" s="77"/>
      <c r="J72" s="104"/>
      <c r="K72" s="433" t="s">
        <v>1409</v>
      </c>
      <c r="L72" s="78"/>
      <c r="M72" s="430"/>
      <c r="N72" s="77"/>
      <c r="O72" s="104"/>
      <c r="P72" s="433" t="s">
        <v>1410</v>
      </c>
      <c r="Q72" s="78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</row>
    <row r="73">
      <c r="A73" s="101"/>
      <c r="B73" s="157"/>
      <c r="C73" s="79"/>
      <c r="E73" s="106"/>
      <c r="G73" s="80"/>
      <c r="H73" s="79"/>
      <c r="J73" s="106"/>
      <c r="L73" s="80"/>
      <c r="M73" s="79"/>
      <c r="O73" s="106"/>
      <c r="Q73" s="8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</row>
    <row r="74">
      <c r="A74" s="101"/>
      <c r="B74" s="160"/>
      <c r="C74" s="79"/>
      <c r="E74" s="106"/>
      <c r="G74" s="80"/>
      <c r="H74" s="79"/>
      <c r="J74" s="106"/>
      <c r="L74" s="80"/>
      <c r="M74" s="79"/>
      <c r="O74" s="106"/>
      <c r="Q74" s="8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</row>
    <row r="75">
      <c r="A75" s="108"/>
      <c r="B75" s="927" t="s">
        <v>60</v>
      </c>
      <c r="C75" s="79"/>
      <c r="E75" s="106"/>
      <c r="F75" s="110"/>
      <c r="G75" s="111"/>
      <c r="H75" s="79"/>
      <c r="J75" s="106"/>
      <c r="K75" s="110"/>
      <c r="L75" s="111"/>
      <c r="M75" s="79"/>
      <c r="O75" s="106"/>
      <c r="P75" s="110"/>
      <c r="Q75" s="111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</row>
    <row r="76">
      <c r="A76" s="108"/>
      <c r="B76" s="927" t="s">
        <v>61</v>
      </c>
      <c r="C76" s="79"/>
      <c r="E76" s="106"/>
      <c r="F76" s="761"/>
      <c r="G76" s="140"/>
      <c r="H76" s="79"/>
      <c r="J76" s="106"/>
      <c r="K76" s="761"/>
      <c r="L76" s="140"/>
      <c r="M76" s="79"/>
      <c r="O76" s="106"/>
      <c r="P76" s="761"/>
      <c r="Q76" s="14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</row>
    <row r="77">
      <c r="A77" s="108"/>
      <c r="B77" s="157"/>
      <c r="C77" s="81"/>
      <c r="D77" s="82"/>
      <c r="E77" s="54"/>
      <c r="F77" s="928"/>
      <c r="G77" s="243"/>
      <c r="H77" s="81"/>
      <c r="I77" s="82"/>
      <c r="J77" s="54"/>
      <c r="K77" s="928"/>
      <c r="L77" s="243"/>
      <c r="M77" s="81"/>
      <c r="N77" s="82"/>
      <c r="O77" s="54"/>
      <c r="P77" s="928"/>
      <c r="Q77" s="243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</row>
    <row r="78">
      <c r="A78" s="108"/>
      <c r="B78" s="446" t="s">
        <v>62</v>
      </c>
      <c r="C78" s="475" t="s">
        <v>566</v>
      </c>
      <c r="D78" s="476"/>
      <c r="E78" s="476" t="s">
        <v>63</v>
      </c>
      <c r="F78" s="476" t="s">
        <v>64</v>
      </c>
      <c r="G78" s="477" t="s">
        <v>65</v>
      </c>
      <c r="H78" s="475" t="s">
        <v>566</v>
      </c>
      <c r="I78" s="476"/>
      <c r="J78" s="476" t="s">
        <v>63</v>
      </c>
      <c r="K78" s="476" t="s">
        <v>64</v>
      </c>
      <c r="L78" s="477" t="s">
        <v>65</v>
      </c>
      <c r="M78" s="475" t="s">
        <v>566</v>
      </c>
      <c r="N78" s="476"/>
      <c r="O78" s="476" t="s">
        <v>63</v>
      </c>
      <c r="P78" s="476" t="s">
        <v>64</v>
      </c>
      <c r="Q78" s="477" t="s">
        <v>65</v>
      </c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</row>
    <row r="79">
      <c r="A79" s="108"/>
      <c r="B79" s="446" t="s">
        <v>66</v>
      </c>
      <c r="C79" s="449" t="s">
        <v>128</v>
      </c>
      <c r="D79" s="450"/>
      <c r="E79" s="447" t="s">
        <v>161</v>
      </c>
      <c r="F79" s="447">
        <v>31.0</v>
      </c>
      <c r="G79" s="448">
        <v>0.0</v>
      </c>
      <c r="H79" s="449" t="s">
        <v>109</v>
      </c>
      <c r="I79" s="450"/>
      <c r="J79" s="447" t="s">
        <v>1411</v>
      </c>
      <c r="K79" s="447">
        <v>31.0</v>
      </c>
      <c r="L79" s="448">
        <v>0.0</v>
      </c>
      <c r="M79" s="449" t="s">
        <v>69</v>
      </c>
      <c r="N79" s="450"/>
      <c r="O79" s="447" t="s">
        <v>70</v>
      </c>
      <c r="P79" s="447">
        <v>31.0</v>
      </c>
      <c r="Q79" s="448">
        <v>0.0</v>
      </c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</row>
    <row r="80">
      <c r="A80" s="108"/>
      <c r="B80" s="446" t="s">
        <v>72</v>
      </c>
      <c r="C80" s="449" t="s">
        <v>960</v>
      </c>
      <c r="D80" s="450"/>
      <c r="E80" s="447" t="s">
        <v>353</v>
      </c>
      <c r="F80" s="447">
        <v>31.0</v>
      </c>
      <c r="G80" s="448">
        <v>0.0</v>
      </c>
      <c r="H80" s="449" t="s">
        <v>1412</v>
      </c>
      <c r="I80" s="450"/>
      <c r="J80" s="447" t="s">
        <v>1413</v>
      </c>
      <c r="K80" s="447">
        <v>31.0</v>
      </c>
      <c r="L80" s="448">
        <v>0.0</v>
      </c>
      <c r="M80" s="449" t="s">
        <v>1414</v>
      </c>
      <c r="N80" s="450"/>
      <c r="O80" s="447" t="s">
        <v>1413</v>
      </c>
      <c r="P80" s="447">
        <v>31.0</v>
      </c>
      <c r="Q80" s="448">
        <v>0.0</v>
      </c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</row>
    <row r="81">
      <c r="A81" s="108"/>
      <c r="B81" s="446" t="s">
        <v>79</v>
      </c>
      <c r="C81" s="449" t="s">
        <v>139</v>
      </c>
      <c r="D81" s="450"/>
      <c r="E81" s="447" t="s">
        <v>388</v>
      </c>
      <c r="F81" s="447">
        <v>31.0</v>
      </c>
      <c r="G81" s="448">
        <v>0.0</v>
      </c>
      <c r="H81" s="449" t="s">
        <v>167</v>
      </c>
      <c r="I81" s="450"/>
      <c r="J81" s="447" t="s">
        <v>140</v>
      </c>
      <c r="K81" s="447">
        <v>31.0</v>
      </c>
      <c r="L81" s="448">
        <v>0.0</v>
      </c>
      <c r="M81" s="449" t="s">
        <v>354</v>
      </c>
      <c r="N81" s="450"/>
      <c r="O81" s="447" t="s">
        <v>84</v>
      </c>
      <c r="P81" s="447">
        <v>31.0</v>
      </c>
      <c r="Q81" s="448">
        <v>0.0</v>
      </c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</row>
    <row r="82">
      <c r="A82" s="108"/>
      <c r="B82" s="452" t="s">
        <v>85</v>
      </c>
      <c r="C82" s="453" t="s">
        <v>397</v>
      </c>
      <c r="D82" s="454"/>
      <c r="E82" s="455" t="s">
        <v>610</v>
      </c>
      <c r="F82" s="455">
        <v>31.0</v>
      </c>
      <c r="G82" s="456">
        <v>0.0</v>
      </c>
      <c r="H82" s="453" t="s">
        <v>1280</v>
      </c>
      <c r="I82" s="454"/>
      <c r="J82" s="455" t="s">
        <v>463</v>
      </c>
      <c r="K82" s="455">
        <v>31.0</v>
      </c>
      <c r="L82" s="456">
        <v>0.0</v>
      </c>
      <c r="M82" s="453" t="s">
        <v>1050</v>
      </c>
      <c r="N82" s="454"/>
      <c r="O82" s="455" t="s">
        <v>1415</v>
      </c>
      <c r="P82" s="455">
        <v>31.0</v>
      </c>
      <c r="Q82" s="456">
        <v>0.0</v>
      </c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</row>
    <row r="83">
      <c r="A83" s="101"/>
      <c r="B83" s="457"/>
      <c r="C83" s="453" t="s">
        <v>962</v>
      </c>
      <c r="D83" s="454"/>
      <c r="E83" s="455" t="s">
        <v>305</v>
      </c>
      <c r="F83" s="455">
        <v>31.0</v>
      </c>
      <c r="G83" s="456">
        <v>0.0</v>
      </c>
      <c r="H83" s="453" t="s">
        <v>1416</v>
      </c>
      <c r="I83" s="454"/>
      <c r="J83" s="455" t="s">
        <v>206</v>
      </c>
      <c r="K83" s="455">
        <v>31.0</v>
      </c>
      <c r="L83" s="456">
        <v>0.0</v>
      </c>
      <c r="M83" s="453" t="s">
        <v>986</v>
      </c>
      <c r="N83" s="454"/>
      <c r="O83" s="455" t="s">
        <v>232</v>
      </c>
      <c r="P83" s="455">
        <v>31.0</v>
      </c>
      <c r="Q83" s="456">
        <v>0.0</v>
      </c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</row>
    <row r="84">
      <c r="A84" s="101"/>
      <c r="B84" s="457"/>
      <c r="C84" s="453" t="s">
        <v>233</v>
      </c>
      <c r="D84" s="454"/>
      <c r="E84" s="455" t="s">
        <v>238</v>
      </c>
      <c r="F84" s="455">
        <v>31.0</v>
      </c>
      <c r="G84" s="456">
        <v>0.0</v>
      </c>
      <c r="H84" s="453" t="s">
        <v>441</v>
      </c>
      <c r="I84" s="454"/>
      <c r="J84" s="455" t="s">
        <v>210</v>
      </c>
      <c r="K84" s="455">
        <v>31.0</v>
      </c>
      <c r="L84" s="456">
        <v>0.0</v>
      </c>
      <c r="M84" s="453" t="s">
        <v>154</v>
      </c>
      <c r="N84" s="454"/>
      <c r="O84" s="455" t="s">
        <v>338</v>
      </c>
      <c r="P84" s="455">
        <v>31.0</v>
      </c>
      <c r="Q84" s="456">
        <v>0.0</v>
      </c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</row>
    <row r="85">
      <c r="A85" s="101"/>
      <c r="B85" s="457"/>
      <c r="C85" s="924" t="s">
        <v>950</v>
      </c>
      <c r="D85" s="462"/>
      <c r="E85" s="463"/>
      <c r="F85" s="467" t="s">
        <v>1417</v>
      </c>
      <c r="G85" s="83"/>
      <c r="H85" s="924" t="s">
        <v>119</v>
      </c>
      <c r="I85" s="462"/>
      <c r="J85" s="463"/>
      <c r="K85" s="467" t="s">
        <v>155</v>
      </c>
      <c r="L85" s="83"/>
      <c r="M85" s="924" t="s">
        <v>439</v>
      </c>
      <c r="N85" s="462"/>
      <c r="O85" s="463"/>
      <c r="P85" s="467" t="s">
        <v>967</v>
      </c>
      <c r="Q85" s="83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</row>
    <row r="86">
      <c r="A86" s="101"/>
      <c r="B86" s="469"/>
      <c r="C86" s="430"/>
      <c r="D86" s="77"/>
      <c r="E86" s="104"/>
      <c r="F86" s="433" t="s">
        <v>958</v>
      </c>
      <c r="G86" s="78"/>
      <c r="H86" s="430"/>
      <c r="I86" s="77"/>
      <c r="J86" s="104"/>
      <c r="K86" s="433" t="s">
        <v>971</v>
      </c>
      <c r="L86" s="78"/>
      <c r="M86" s="430"/>
      <c r="N86" s="77"/>
      <c r="O86" s="104"/>
      <c r="P86" s="498"/>
      <c r="Q86" s="78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</row>
    <row r="87">
      <c r="A87" s="101"/>
      <c r="B87" s="79"/>
      <c r="C87" s="79"/>
      <c r="E87" s="106"/>
      <c r="G87" s="80"/>
      <c r="H87" s="79"/>
      <c r="J87" s="106"/>
      <c r="L87" s="80"/>
      <c r="M87" s="79"/>
      <c r="O87" s="106"/>
      <c r="Q87" s="8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</row>
    <row r="88">
      <c r="A88" s="101"/>
      <c r="B88" s="79"/>
      <c r="C88" s="79"/>
      <c r="E88" s="106"/>
      <c r="G88" s="80"/>
      <c r="H88" s="79"/>
      <c r="J88" s="106"/>
      <c r="L88" s="80"/>
      <c r="M88" s="79"/>
      <c r="O88" s="106"/>
      <c r="Q88" s="8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</row>
    <row r="89">
      <c r="A89" s="108"/>
      <c r="B89" s="439" t="s">
        <v>60</v>
      </c>
      <c r="C89" s="79"/>
      <c r="E89" s="106"/>
      <c r="F89" s="110"/>
      <c r="G89" s="111"/>
      <c r="H89" s="79"/>
      <c r="J89" s="106"/>
      <c r="K89" s="110"/>
      <c r="L89" s="111"/>
      <c r="M89" s="79"/>
      <c r="O89" s="106"/>
      <c r="P89" s="110"/>
      <c r="Q89" s="111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</row>
    <row r="90">
      <c r="A90" s="108"/>
      <c r="B90" s="439" t="s">
        <v>61</v>
      </c>
      <c r="C90" s="79"/>
      <c r="E90" s="106"/>
      <c r="F90" s="761"/>
      <c r="G90" s="140"/>
      <c r="H90" s="79"/>
      <c r="J90" s="106"/>
      <c r="K90" s="761"/>
      <c r="L90" s="140"/>
      <c r="M90" s="79"/>
      <c r="O90" s="106"/>
      <c r="P90" s="474"/>
      <c r="Q90" s="138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</row>
    <row r="91">
      <c r="A91" s="108"/>
      <c r="B91" s="79"/>
      <c r="C91" s="81"/>
      <c r="D91" s="82"/>
      <c r="E91" s="54"/>
      <c r="F91" s="928"/>
      <c r="G91" s="243"/>
      <c r="H91" s="81"/>
      <c r="I91" s="82"/>
      <c r="J91" s="54"/>
      <c r="K91" s="928"/>
      <c r="L91" s="243"/>
      <c r="M91" s="81"/>
      <c r="N91" s="82"/>
      <c r="O91" s="54"/>
      <c r="P91" s="190"/>
      <c r="Q91" s="83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</row>
    <row r="92">
      <c r="A92" s="108"/>
      <c r="B92" s="446" t="s">
        <v>62</v>
      </c>
      <c r="C92" s="475" t="s">
        <v>899</v>
      </c>
      <c r="D92" s="476"/>
      <c r="E92" s="476" t="s">
        <v>63</v>
      </c>
      <c r="F92" s="476" t="s">
        <v>64</v>
      </c>
      <c r="G92" s="477" t="s">
        <v>65</v>
      </c>
      <c r="H92" s="475" t="s">
        <v>565</v>
      </c>
      <c r="I92" s="476"/>
      <c r="J92" s="476" t="s">
        <v>63</v>
      </c>
      <c r="K92" s="476" t="s">
        <v>64</v>
      </c>
      <c r="L92" s="477" t="s">
        <v>65</v>
      </c>
      <c r="M92" s="478"/>
      <c r="N92" s="479"/>
      <c r="O92" s="479"/>
      <c r="P92" s="479"/>
      <c r="Q92" s="48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</row>
    <row r="93">
      <c r="A93" s="108"/>
      <c r="B93" s="446" t="s">
        <v>66</v>
      </c>
      <c r="C93" s="449" t="s">
        <v>67</v>
      </c>
      <c r="D93" s="450"/>
      <c r="E93" s="447" t="s">
        <v>287</v>
      </c>
      <c r="F93" s="447">
        <v>31.0</v>
      </c>
      <c r="G93" s="448">
        <v>0.0</v>
      </c>
      <c r="H93" s="449" t="s">
        <v>128</v>
      </c>
      <c r="I93" s="450"/>
      <c r="J93" s="447" t="s">
        <v>188</v>
      </c>
      <c r="K93" s="447">
        <v>31.0</v>
      </c>
      <c r="L93" s="448">
        <v>0.0</v>
      </c>
      <c r="M93" s="481"/>
      <c r="N93" s="482"/>
      <c r="O93" s="482"/>
      <c r="P93" s="482"/>
      <c r="Q93" s="441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</row>
    <row r="94">
      <c r="A94" s="108"/>
      <c r="B94" s="446" t="s">
        <v>72</v>
      </c>
      <c r="C94" s="449" t="s">
        <v>430</v>
      </c>
      <c r="D94" s="450"/>
      <c r="E94" s="447" t="s">
        <v>353</v>
      </c>
      <c r="F94" s="447">
        <v>31.0</v>
      </c>
      <c r="G94" s="448">
        <v>0.0</v>
      </c>
      <c r="H94" s="449" t="s">
        <v>882</v>
      </c>
      <c r="I94" s="450"/>
      <c r="J94" s="447" t="s">
        <v>289</v>
      </c>
      <c r="K94" s="447">
        <v>31.0</v>
      </c>
      <c r="L94" s="448">
        <v>0.0</v>
      </c>
      <c r="M94" s="481"/>
      <c r="N94" s="482"/>
      <c r="O94" s="482"/>
      <c r="P94" s="482"/>
      <c r="Q94" s="441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</row>
    <row r="95">
      <c r="A95" s="108"/>
      <c r="B95" s="446" t="s">
        <v>79</v>
      </c>
      <c r="C95" s="449" t="s">
        <v>668</v>
      </c>
      <c r="D95" s="450"/>
      <c r="E95" s="447" t="s">
        <v>170</v>
      </c>
      <c r="F95" s="447">
        <v>31.0</v>
      </c>
      <c r="G95" s="448">
        <v>0.0</v>
      </c>
      <c r="H95" s="449" t="s">
        <v>326</v>
      </c>
      <c r="I95" s="450"/>
      <c r="J95" s="447" t="s">
        <v>83</v>
      </c>
      <c r="K95" s="447">
        <v>31.0</v>
      </c>
      <c r="L95" s="448">
        <v>0.0</v>
      </c>
      <c r="M95" s="481"/>
      <c r="N95" s="482"/>
      <c r="O95" s="482"/>
      <c r="P95" s="482"/>
      <c r="Q95" s="441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</row>
    <row r="96">
      <c r="A96" s="108"/>
      <c r="B96" s="452" t="s">
        <v>85</v>
      </c>
      <c r="C96" s="453" t="s">
        <v>673</v>
      </c>
      <c r="D96" s="454"/>
      <c r="E96" s="455" t="s">
        <v>809</v>
      </c>
      <c r="F96" s="455">
        <v>31.0</v>
      </c>
      <c r="G96" s="456">
        <v>0.0</v>
      </c>
      <c r="H96" s="453" t="s">
        <v>462</v>
      </c>
      <c r="I96" s="454"/>
      <c r="J96" s="455" t="s">
        <v>358</v>
      </c>
      <c r="K96" s="455">
        <v>31.0</v>
      </c>
      <c r="L96" s="456">
        <v>0.0</v>
      </c>
      <c r="M96" s="457"/>
      <c r="N96" s="459"/>
      <c r="O96" s="459"/>
      <c r="P96" s="459"/>
      <c r="Q96" s="483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</row>
    <row r="97">
      <c r="A97" s="101"/>
      <c r="B97" s="457"/>
      <c r="C97" s="453" t="s">
        <v>173</v>
      </c>
      <c r="D97" s="454"/>
      <c r="E97" s="455" t="s">
        <v>147</v>
      </c>
      <c r="F97" s="455">
        <v>31.0</v>
      </c>
      <c r="G97" s="456">
        <v>0.0</v>
      </c>
      <c r="H97" s="453" t="s">
        <v>401</v>
      </c>
      <c r="I97" s="454"/>
      <c r="J97" s="455" t="s">
        <v>97</v>
      </c>
      <c r="K97" s="455">
        <v>31.0</v>
      </c>
      <c r="L97" s="456">
        <v>0.0</v>
      </c>
      <c r="M97" s="457"/>
      <c r="N97" s="459"/>
      <c r="O97" s="459"/>
      <c r="P97" s="459"/>
      <c r="Q97" s="483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</row>
    <row r="98">
      <c r="A98" s="101"/>
      <c r="B98" s="457"/>
      <c r="C98" s="453" t="s">
        <v>177</v>
      </c>
      <c r="D98" s="454"/>
      <c r="E98" s="455" t="s">
        <v>966</v>
      </c>
      <c r="F98" s="455">
        <v>31.0</v>
      </c>
      <c r="G98" s="456">
        <v>0.0</v>
      </c>
      <c r="H98" s="453" t="s">
        <v>368</v>
      </c>
      <c r="I98" s="454"/>
      <c r="J98" s="455" t="s">
        <v>369</v>
      </c>
      <c r="K98" s="455">
        <v>31.0</v>
      </c>
      <c r="L98" s="456">
        <v>80.0</v>
      </c>
      <c r="M98" s="457"/>
      <c r="N98" s="459"/>
      <c r="O98" s="459"/>
      <c r="P98" s="459"/>
      <c r="Q98" s="483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</row>
    <row r="99">
      <c r="A99" s="101"/>
      <c r="B99" s="457"/>
      <c r="C99" s="924" t="s">
        <v>788</v>
      </c>
      <c r="D99" s="462"/>
      <c r="E99" s="463"/>
      <c r="F99" s="467" t="s">
        <v>1393</v>
      </c>
      <c r="G99" s="83"/>
      <c r="H99" s="924" t="s">
        <v>144</v>
      </c>
      <c r="I99" s="462"/>
      <c r="J99" s="463"/>
      <c r="K99" s="464" t="s">
        <v>1418</v>
      </c>
      <c r="L99" s="83"/>
      <c r="M99" s="922"/>
      <c r="N99" s="463"/>
      <c r="O99" s="463"/>
      <c r="P99" s="463"/>
      <c r="Q99" s="83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</row>
    <row r="100">
      <c r="A100" s="643"/>
      <c r="B100" s="925" t="s">
        <v>1419</v>
      </c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5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</row>
    <row r="10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</row>
    <row r="102">
      <c r="A102" s="101"/>
      <c r="B102" s="926"/>
      <c r="C102" s="758" t="s">
        <v>1420</v>
      </c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8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</row>
    <row r="103">
      <c r="A103" s="101"/>
      <c r="B103" s="157"/>
      <c r="C103" s="81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3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</row>
    <row r="104">
      <c r="A104" s="101"/>
      <c r="B104" s="157"/>
      <c r="C104" s="430"/>
      <c r="D104" s="77"/>
      <c r="E104" s="104"/>
      <c r="F104" s="433" t="s">
        <v>1408</v>
      </c>
      <c r="G104" s="78"/>
      <c r="H104" s="430"/>
      <c r="I104" s="77"/>
      <c r="J104" s="104"/>
      <c r="K104" s="433" t="s">
        <v>1421</v>
      </c>
      <c r="L104" s="78"/>
      <c r="M104" s="430"/>
      <c r="N104" s="77"/>
      <c r="O104" s="104"/>
      <c r="P104" s="433" t="s">
        <v>1422</v>
      </c>
      <c r="Q104" s="78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</row>
    <row r="105">
      <c r="A105" s="101"/>
      <c r="B105" s="157"/>
      <c r="C105" s="79"/>
      <c r="E105" s="106"/>
      <c r="G105" s="80"/>
      <c r="H105" s="79"/>
      <c r="J105" s="106"/>
      <c r="L105" s="80"/>
      <c r="M105" s="79"/>
      <c r="O105" s="106"/>
      <c r="Q105" s="8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</row>
    <row r="106">
      <c r="A106" s="101"/>
      <c r="B106" s="160"/>
      <c r="C106" s="79"/>
      <c r="E106" s="106"/>
      <c r="G106" s="80"/>
      <c r="H106" s="79"/>
      <c r="J106" s="106"/>
      <c r="L106" s="80"/>
      <c r="M106" s="79"/>
      <c r="O106" s="106"/>
      <c r="Q106" s="8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</row>
    <row r="107">
      <c r="A107" s="108"/>
      <c r="B107" s="927" t="s">
        <v>60</v>
      </c>
      <c r="C107" s="79"/>
      <c r="E107" s="106"/>
      <c r="F107" s="110"/>
      <c r="G107" s="111"/>
      <c r="H107" s="79"/>
      <c r="J107" s="106"/>
      <c r="K107" s="110"/>
      <c r="L107" s="111"/>
      <c r="M107" s="79"/>
      <c r="O107" s="106"/>
      <c r="P107" s="110"/>
      <c r="Q107" s="111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</row>
    <row r="108">
      <c r="A108" s="108"/>
      <c r="B108" s="927" t="s">
        <v>61</v>
      </c>
      <c r="C108" s="79"/>
      <c r="E108" s="106"/>
      <c r="F108" s="761"/>
      <c r="G108" s="140"/>
      <c r="H108" s="79"/>
      <c r="J108" s="106"/>
      <c r="K108" s="761"/>
      <c r="L108" s="140"/>
      <c r="M108" s="79"/>
      <c r="O108" s="106"/>
      <c r="P108" s="761"/>
      <c r="Q108" s="14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</row>
    <row r="109">
      <c r="A109" s="108"/>
      <c r="B109" s="157"/>
      <c r="C109" s="81"/>
      <c r="D109" s="82"/>
      <c r="E109" s="54"/>
      <c r="F109" s="928"/>
      <c r="G109" s="243"/>
      <c r="H109" s="81"/>
      <c r="I109" s="82"/>
      <c r="J109" s="54"/>
      <c r="K109" s="928"/>
      <c r="L109" s="243"/>
      <c r="M109" s="81"/>
      <c r="N109" s="82"/>
      <c r="O109" s="54"/>
      <c r="P109" s="928"/>
      <c r="Q109" s="243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</row>
    <row r="110">
      <c r="A110" s="108"/>
      <c r="B110" s="446" t="s">
        <v>62</v>
      </c>
      <c r="C110" s="475" t="s">
        <v>566</v>
      </c>
      <c r="D110" s="476"/>
      <c r="E110" s="476" t="s">
        <v>63</v>
      </c>
      <c r="F110" s="476" t="s">
        <v>64</v>
      </c>
      <c r="G110" s="477" t="s">
        <v>65</v>
      </c>
      <c r="H110" s="475" t="s">
        <v>566</v>
      </c>
      <c r="I110" s="476"/>
      <c r="J110" s="476" t="s">
        <v>63</v>
      </c>
      <c r="K110" s="476" t="s">
        <v>64</v>
      </c>
      <c r="L110" s="477" t="s">
        <v>65</v>
      </c>
      <c r="M110" s="475" t="s">
        <v>566</v>
      </c>
      <c r="N110" s="476"/>
      <c r="O110" s="476" t="s">
        <v>63</v>
      </c>
      <c r="P110" s="476" t="s">
        <v>64</v>
      </c>
      <c r="Q110" s="477" t="s">
        <v>65</v>
      </c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</row>
    <row r="111">
      <c r="A111" s="108"/>
      <c r="B111" s="446" t="s">
        <v>66</v>
      </c>
      <c r="C111" s="449" t="s">
        <v>128</v>
      </c>
      <c r="D111" s="450"/>
      <c r="E111" s="447" t="s">
        <v>161</v>
      </c>
      <c r="F111" s="447">
        <v>31.0</v>
      </c>
      <c r="G111" s="448">
        <v>0.0</v>
      </c>
      <c r="H111" s="449" t="s">
        <v>109</v>
      </c>
      <c r="I111" s="450"/>
      <c r="J111" s="447" t="s">
        <v>287</v>
      </c>
      <c r="K111" s="447">
        <v>31.0</v>
      </c>
      <c r="L111" s="448">
        <v>0.0</v>
      </c>
      <c r="M111" s="449" t="s">
        <v>126</v>
      </c>
      <c r="N111" s="450"/>
      <c r="O111" s="447" t="s">
        <v>287</v>
      </c>
      <c r="P111" s="447">
        <v>31.0</v>
      </c>
      <c r="Q111" s="448">
        <v>0.0</v>
      </c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</row>
    <row r="112">
      <c r="A112" s="108"/>
      <c r="B112" s="446" t="s">
        <v>72</v>
      </c>
      <c r="C112" s="449" t="s">
        <v>960</v>
      </c>
      <c r="D112" s="450"/>
      <c r="E112" s="447" t="s">
        <v>353</v>
      </c>
      <c r="F112" s="447">
        <v>31.0</v>
      </c>
      <c r="G112" s="448">
        <v>0.0</v>
      </c>
      <c r="H112" s="449" t="s">
        <v>133</v>
      </c>
      <c r="I112" s="450"/>
      <c r="J112" s="447" t="s">
        <v>78</v>
      </c>
      <c r="K112" s="447">
        <v>31.0</v>
      </c>
      <c r="L112" s="448">
        <v>0.0</v>
      </c>
      <c r="M112" s="449" t="s">
        <v>644</v>
      </c>
      <c r="N112" s="450"/>
      <c r="O112" s="447" t="s">
        <v>1423</v>
      </c>
      <c r="P112" s="447">
        <v>31.0</v>
      </c>
      <c r="Q112" s="448">
        <v>0.0</v>
      </c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</row>
    <row r="113">
      <c r="A113" s="108"/>
      <c r="B113" s="446" t="s">
        <v>79</v>
      </c>
      <c r="C113" s="449" t="s">
        <v>139</v>
      </c>
      <c r="D113" s="450"/>
      <c r="E113" s="447" t="s">
        <v>388</v>
      </c>
      <c r="F113" s="447">
        <v>31.0</v>
      </c>
      <c r="G113" s="448">
        <v>0.0</v>
      </c>
      <c r="H113" s="449" t="s">
        <v>167</v>
      </c>
      <c r="I113" s="450"/>
      <c r="J113" s="447" t="s">
        <v>434</v>
      </c>
      <c r="K113" s="447">
        <v>31.0</v>
      </c>
      <c r="L113" s="448">
        <v>0.0</v>
      </c>
      <c r="M113" s="449" t="s">
        <v>354</v>
      </c>
      <c r="N113" s="450"/>
      <c r="O113" s="447" t="s">
        <v>168</v>
      </c>
      <c r="P113" s="447">
        <v>31.0</v>
      </c>
      <c r="Q113" s="448">
        <v>0.0</v>
      </c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</row>
    <row r="114">
      <c r="A114" s="108"/>
      <c r="B114" s="452" t="s">
        <v>85</v>
      </c>
      <c r="C114" s="453" t="s">
        <v>397</v>
      </c>
      <c r="D114" s="454"/>
      <c r="E114" s="455" t="s">
        <v>610</v>
      </c>
      <c r="F114" s="455">
        <v>31.0</v>
      </c>
      <c r="G114" s="456">
        <v>0.0</v>
      </c>
      <c r="H114" s="453" t="s">
        <v>1424</v>
      </c>
      <c r="I114" s="454"/>
      <c r="J114" s="455" t="s">
        <v>145</v>
      </c>
      <c r="K114" s="455">
        <v>31.0</v>
      </c>
      <c r="L114" s="456">
        <v>0.0</v>
      </c>
      <c r="M114" s="453" t="s">
        <v>265</v>
      </c>
      <c r="N114" s="454"/>
      <c r="O114" s="455" t="s">
        <v>672</v>
      </c>
      <c r="P114" s="455">
        <v>31.0</v>
      </c>
      <c r="Q114" s="456">
        <v>0.0</v>
      </c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</row>
    <row r="115">
      <c r="A115" s="101"/>
      <c r="B115" s="457"/>
      <c r="C115" s="453" t="s">
        <v>962</v>
      </c>
      <c r="D115" s="454"/>
      <c r="E115" s="455" t="s">
        <v>305</v>
      </c>
      <c r="F115" s="455">
        <v>31.0</v>
      </c>
      <c r="G115" s="456">
        <v>0.0</v>
      </c>
      <c r="H115" s="453" t="s">
        <v>780</v>
      </c>
      <c r="I115" s="454"/>
      <c r="J115" s="455" t="s">
        <v>305</v>
      </c>
      <c r="K115" s="455">
        <v>31.0</v>
      </c>
      <c r="L115" s="456">
        <v>0.0</v>
      </c>
      <c r="M115" s="453" t="s">
        <v>585</v>
      </c>
      <c r="N115" s="454"/>
      <c r="O115" s="455" t="s">
        <v>232</v>
      </c>
      <c r="P115" s="455">
        <v>31.0</v>
      </c>
      <c r="Q115" s="456">
        <v>0.0</v>
      </c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</row>
    <row r="116">
      <c r="A116" s="101"/>
      <c r="B116" s="457"/>
      <c r="C116" s="453" t="s">
        <v>233</v>
      </c>
      <c r="D116" s="454"/>
      <c r="E116" s="455" t="s">
        <v>238</v>
      </c>
      <c r="F116" s="455">
        <v>31.0</v>
      </c>
      <c r="G116" s="456">
        <v>0.0</v>
      </c>
      <c r="H116" s="453" t="s">
        <v>630</v>
      </c>
      <c r="I116" s="454"/>
      <c r="J116" s="455" t="s">
        <v>176</v>
      </c>
      <c r="K116" s="455">
        <v>31.0</v>
      </c>
      <c r="L116" s="456">
        <v>0.0</v>
      </c>
      <c r="M116" s="453" t="s">
        <v>572</v>
      </c>
      <c r="N116" s="454"/>
      <c r="O116" s="455" t="s">
        <v>337</v>
      </c>
      <c r="P116" s="455">
        <v>31.0</v>
      </c>
      <c r="Q116" s="456">
        <v>0.0</v>
      </c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</row>
    <row r="117">
      <c r="A117" s="101"/>
      <c r="B117" s="457"/>
      <c r="C117" s="924" t="s">
        <v>950</v>
      </c>
      <c r="D117" s="462"/>
      <c r="E117" s="463"/>
      <c r="F117" s="467" t="s">
        <v>1417</v>
      </c>
      <c r="G117" s="83"/>
      <c r="H117" s="924" t="s">
        <v>98</v>
      </c>
      <c r="I117" s="462"/>
      <c r="J117" s="463"/>
      <c r="K117" s="467" t="s">
        <v>953</v>
      </c>
      <c r="L117" s="83"/>
      <c r="M117" s="924" t="s">
        <v>470</v>
      </c>
      <c r="N117" s="462"/>
      <c r="O117" s="463"/>
      <c r="P117" s="467" t="s">
        <v>400</v>
      </c>
      <c r="Q117" s="83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</row>
    <row r="118">
      <c r="A118" s="101"/>
      <c r="B118" s="469"/>
      <c r="C118" s="430"/>
      <c r="D118" s="77"/>
      <c r="E118" s="104"/>
      <c r="F118" s="433" t="s">
        <v>958</v>
      </c>
      <c r="G118" s="78"/>
      <c r="H118" s="430"/>
      <c r="I118" s="77"/>
      <c r="J118" s="104"/>
      <c r="K118" s="433" t="s">
        <v>977</v>
      </c>
      <c r="L118" s="78"/>
      <c r="M118" s="430"/>
      <c r="N118" s="77"/>
      <c r="O118" s="104"/>
      <c r="P118" s="498"/>
      <c r="Q118" s="78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</row>
    <row r="119">
      <c r="A119" s="101"/>
      <c r="B119" s="79"/>
      <c r="C119" s="79"/>
      <c r="E119" s="106"/>
      <c r="G119" s="80"/>
      <c r="H119" s="79"/>
      <c r="J119" s="106"/>
      <c r="L119" s="80"/>
      <c r="M119" s="79"/>
      <c r="O119" s="106"/>
      <c r="Q119" s="8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</row>
    <row r="120">
      <c r="A120" s="101"/>
      <c r="B120" s="79"/>
      <c r="C120" s="79"/>
      <c r="E120" s="106"/>
      <c r="G120" s="80"/>
      <c r="H120" s="79"/>
      <c r="J120" s="106"/>
      <c r="L120" s="80"/>
      <c r="M120" s="79"/>
      <c r="O120" s="106"/>
      <c r="Q120" s="8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</row>
    <row r="121">
      <c r="A121" s="108"/>
      <c r="B121" s="439" t="s">
        <v>60</v>
      </c>
      <c r="C121" s="79"/>
      <c r="E121" s="106"/>
      <c r="F121" s="110"/>
      <c r="G121" s="111"/>
      <c r="H121" s="79"/>
      <c r="J121" s="106"/>
      <c r="K121" s="110"/>
      <c r="L121" s="111"/>
      <c r="M121" s="79"/>
      <c r="O121" s="106"/>
      <c r="P121" s="110"/>
      <c r="Q121" s="111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</row>
    <row r="122">
      <c r="A122" s="108"/>
      <c r="B122" s="439" t="s">
        <v>61</v>
      </c>
      <c r="C122" s="79"/>
      <c r="E122" s="106"/>
      <c r="F122" s="761"/>
      <c r="G122" s="140"/>
      <c r="H122" s="79"/>
      <c r="J122" s="106"/>
      <c r="K122" s="761"/>
      <c r="L122" s="140"/>
      <c r="M122" s="79"/>
      <c r="O122" s="106"/>
      <c r="P122" s="474"/>
      <c r="Q122" s="138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</row>
    <row r="123">
      <c r="A123" s="108"/>
      <c r="B123" s="79"/>
      <c r="C123" s="81"/>
      <c r="D123" s="82"/>
      <c r="E123" s="54"/>
      <c r="F123" s="928"/>
      <c r="G123" s="243"/>
      <c r="H123" s="81"/>
      <c r="I123" s="82"/>
      <c r="J123" s="54"/>
      <c r="K123" s="928"/>
      <c r="L123" s="243"/>
      <c r="M123" s="81"/>
      <c r="N123" s="82"/>
      <c r="O123" s="54"/>
      <c r="P123" s="190"/>
      <c r="Q123" s="83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</row>
    <row r="124">
      <c r="A124" s="108"/>
      <c r="B124" s="446" t="s">
        <v>62</v>
      </c>
      <c r="C124" s="475" t="s">
        <v>899</v>
      </c>
      <c r="D124" s="476"/>
      <c r="E124" s="476" t="s">
        <v>63</v>
      </c>
      <c r="F124" s="476" t="s">
        <v>64</v>
      </c>
      <c r="G124" s="477" t="s">
        <v>65</v>
      </c>
      <c r="H124" s="476" t="s">
        <v>565</v>
      </c>
      <c r="I124" s="476"/>
      <c r="J124" s="476" t="s">
        <v>63</v>
      </c>
      <c r="K124" s="476" t="s">
        <v>64</v>
      </c>
      <c r="L124" s="477" t="s">
        <v>65</v>
      </c>
      <c r="M124" s="478"/>
      <c r="N124" s="479"/>
      <c r="O124" s="479"/>
      <c r="P124" s="479"/>
      <c r="Q124" s="48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</row>
    <row r="125">
      <c r="A125" s="108"/>
      <c r="B125" s="446" t="s">
        <v>66</v>
      </c>
      <c r="C125" s="449" t="s">
        <v>67</v>
      </c>
      <c r="D125" s="450"/>
      <c r="E125" s="447" t="s">
        <v>287</v>
      </c>
      <c r="F125" s="447">
        <v>31.0</v>
      </c>
      <c r="G125" s="448">
        <v>0.0</v>
      </c>
      <c r="H125" s="450" t="s">
        <v>69</v>
      </c>
      <c r="I125" s="450"/>
      <c r="J125" s="447" t="s">
        <v>287</v>
      </c>
      <c r="K125" s="447">
        <v>31.0</v>
      </c>
      <c r="L125" s="448">
        <v>0.0</v>
      </c>
      <c r="M125" s="481"/>
      <c r="N125" s="482"/>
      <c r="O125" s="482"/>
      <c r="P125" s="482"/>
      <c r="Q125" s="441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</row>
    <row r="126">
      <c r="A126" s="108"/>
      <c r="B126" s="446" t="s">
        <v>72</v>
      </c>
      <c r="C126" s="449" t="s">
        <v>430</v>
      </c>
      <c r="D126" s="450"/>
      <c r="E126" s="447" t="s">
        <v>353</v>
      </c>
      <c r="F126" s="447">
        <v>31.0</v>
      </c>
      <c r="G126" s="448">
        <v>0.0</v>
      </c>
      <c r="H126" s="450" t="s">
        <v>883</v>
      </c>
      <c r="I126" s="450"/>
      <c r="J126" s="447" t="s">
        <v>74</v>
      </c>
      <c r="K126" s="447">
        <v>31.0</v>
      </c>
      <c r="L126" s="448">
        <v>0.0</v>
      </c>
      <c r="M126" s="481"/>
      <c r="N126" s="482"/>
      <c r="O126" s="482"/>
      <c r="P126" s="482"/>
      <c r="Q126" s="441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</row>
    <row r="127">
      <c r="A127" s="108"/>
      <c r="B127" s="446" t="s">
        <v>79</v>
      </c>
      <c r="C127" s="449" t="s">
        <v>668</v>
      </c>
      <c r="D127" s="450"/>
      <c r="E127" s="447" t="s">
        <v>170</v>
      </c>
      <c r="F127" s="447">
        <v>31.0</v>
      </c>
      <c r="G127" s="448">
        <v>0.0</v>
      </c>
      <c r="H127" s="450" t="s">
        <v>326</v>
      </c>
      <c r="I127" s="450"/>
      <c r="J127" s="447" t="s">
        <v>170</v>
      </c>
      <c r="K127" s="447">
        <v>31.0</v>
      </c>
      <c r="L127" s="448">
        <v>0.0</v>
      </c>
      <c r="M127" s="481"/>
      <c r="N127" s="482"/>
      <c r="O127" s="482"/>
      <c r="P127" s="482"/>
      <c r="Q127" s="441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</row>
    <row r="128">
      <c r="A128" s="108"/>
      <c r="B128" s="452" t="s">
        <v>85</v>
      </c>
      <c r="C128" s="453" t="s">
        <v>673</v>
      </c>
      <c r="D128" s="454"/>
      <c r="E128" s="455" t="s">
        <v>809</v>
      </c>
      <c r="F128" s="455">
        <v>31.0</v>
      </c>
      <c r="G128" s="456">
        <v>0.0</v>
      </c>
      <c r="H128" s="454" t="s">
        <v>1425</v>
      </c>
      <c r="I128" s="454"/>
      <c r="J128" s="455" t="s">
        <v>358</v>
      </c>
      <c r="K128" s="455">
        <v>31.0</v>
      </c>
      <c r="L128" s="456">
        <v>0.0</v>
      </c>
      <c r="M128" s="457"/>
      <c r="N128" s="459"/>
      <c r="O128" s="459"/>
      <c r="P128" s="459"/>
      <c r="Q128" s="483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</row>
    <row r="129">
      <c r="A129" s="101"/>
      <c r="B129" s="457"/>
      <c r="C129" s="453" t="s">
        <v>173</v>
      </c>
      <c r="D129" s="454"/>
      <c r="E129" s="455" t="s">
        <v>147</v>
      </c>
      <c r="F129" s="455">
        <v>31.0</v>
      </c>
      <c r="G129" s="456">
        <v>0.0</v>
      </c>
      <c r="H129" s="454" t="s">
        <v>273</v>
      </c>
      <c r="I129" s="454"/>
      <c r="J129" s="455" t="s">
        <v>174</v>
      </c>
      <c r="K129" s="455">
        <v>31.0</v>
      </c>
      <c r="L129" s="456">
        <v>0.0</v>
      </c>
      <c r="M129" s="457"/>
      <c r="N129" s="459"/>
      <c r="O129" s="459"/>
      <c r="P129" s="459"/>
      <c r="Q129" s="483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</row>
    <row r="130">
      <c r="A130" s="101"/>
      <c r="B130" s="457"/>
      <c r="C130" s="453" t="s">
        <v>177</v>
      </c>
      <c r="D130" s="454"/>
      <c r="E130" s="455" t="s">
        <v>966</v>
      </c>
      <c r="F130" s="455">
        <v>31.0</v>
      </c>
      <c r="G130" s="456">
        <v>0.0</v>
      </c>
      <c r="H130" s="454" t="s">
        <v>96</v>
      </c>
      <c r="I130" s="454"/>
      <c r="J130" s="455" t="s">
        <v>633</v>
      </c>
      <c r="K130" s="455">
        <v>31.0</v>
      </c>
      <c r="L130" s="456">
        <v>80.0</v>
      </c>
      <c r="M130" s="457"/>
      <c r="N130" s="459"/>
      <c r="O130" s="459"/>
      <c r="P130" s="459"/>
      <c r="Q130" s="483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</row>
    <row r="131">
      <c r="A131" s="101"/>
      <c r="B131" s="457"/>
      <c r="C131" s="924" t="s">
        <v>788</v>
      </c>
      <c r="D131" s="462"/>
      <c r="E131" s="463"/>
      <c r="F131" s="467" t="s">
        <v>1393</v>
      </c>
      <c r="G131" s="83"/>
      <c r="H131" s="462" t="s">
        <v>1362</v>
      </c>
      <c r="I131" s="462"/>
      <c r="J131" s="463"/>
      <c r="K131" s="464" t="s">
        <v>1426</v>
      </c>
      <c r="L131" s="83"/>
      <c r="M131" s="922"/>
      <c r="N131" s="463"/>
      <c r="O131" s="463"/>
      <c r="P131" s="463"/>
      <c r="Q131" s="83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</row>
    <row r="132">
      <c r="A132" s="643"/>
      <c r="B132" s="925" t="s">
        <v>1427</v>
      </c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5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</row>
    <row r="133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</row>
    <row r="134">
      <c r="A134" s="101"/>
      <c r="B134" s="926"/>
      <c r="C134" s="929" t="s">
        <v>1428</v>
      </c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8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</row>
    <row r="135">
      <c r="A135" s="101"/>
      <c r="B135" s="157"/>
      <c r="C135" s="81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3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</row>
    <row r="136">
      <c r="A136" s="101"/>
      <c r="B136" s="157"/>
      <c r="C136" s="430"/>
      <c r="D136" s="77"/>
      <c r="E136" s="104"/>
      <c r="F136" s="433" t="s">
        <v>1408</v>
      </c>
      <c r="G136" s="78"/>
      <c r="H136" s="430"/>
      <c r="I136" s="77"/>
      <c r="J136" s="104"/>
      <c r="K136" s="433" t="s">
        <v>1429</v>
      </c>
      <c r="L136" s="78"/>
      <c r="M136" s="430"/>
      <c r="N136" s="77"/>
      <c r="O136" s="104"/>
      <c r="P136" s="433" t="s">
        <v>483</v>
      </c>
      <c r="Q136" s="78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</row>
    <row r="137">
      <c r="A137" s="101"/>
      <c r="B137" s="157"/>
      <c r="C137" s="79"/>
      <c r="E137" s="106"/>
      <c r="G137" s="80"/>
      <c r="H137" s="79"/>
      <c r="J137" s="106"/>
      <c r="L137" s="80"/>
      <c r="M137" s="79"/>
      <c r="O137" s="106"/>
      <c r="Q137" s="8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</row>
    <row r="138">
      <c r="A138" s="101"/>
      <c r="B138" s="160"/>
      <c r="C138" s="79"/>
      <c r="E138" s="106"/>
      <c r="G138" s="80"/>
      <c r="H138" s="79"/>
      <c r="J138" s="106"/>
      <c r="L138" s="80"/>
      <c r="M138" s="79"/>
      <c r="O138" s="106"/>
      <c r="Q138" s="8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</row>
    <row r="139">
      <c r="A139" s="108"/>
      <c r="B139" s="927" t="s">
        <v>60</v>
      </c>
      <c r="C139" s="79"/>
      <c r="E139" s="106"/>
      <c r="F139" s="110"/>
      <c r="G139" s="111"/>
      <c r="H139" s="79"/>
      <c r="J139" s="106"/>
      <c r="K139" s="110"/>
      <c r="L139" s="111"/>
      <c r="M139" s="79"/>
      <c r="O139" s="106"/>
      <c r="P139" s="110"/>
      <c r="Q139" s="111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</row>
    <row r="140">
      <c r="A140" s="108"/>
      <c r="B140" s="927" t="s">
        <v>61</v>
      </c>
      <c r="C140" s="79"/>
      <c r="E140" s="106"/>
      <c r="F140" s="761"/>
      <c r="G140" s="140"/>
      <c r="H140" s="79"/>
      <c r="J140" s="106"/>
      <c r="K140" s="761"/>
      <c r="L140" s="140"/>
      <c r="M140" s="79"/>
      <c r="O140" s="106"/>
      <c r="P140" s="761"/>
      <c r="Q140" s="14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</row>
    <row r="141">
      <c r="A141" s="108"/>
      <c r="B141" s="157"/>
      <c r="C141" s="81"/>
      <c r="D141" s="82"/>
      <c r="E141" s="54"/>
      <c r="F141" s="928"/>
      <c r="G141" s="243"/>
      <c r="H141" s="81"/>
      <c r="I141" s="82"/>
      <c r="J141" s="54"/>
      <c r="K141" s="928"/>
      <c r="L141" s="243"/>
      <c r="M141" s="81"/>
      <c r="N141" s="82"/>
      <c r="O141" s="54"/>
      <c r="P141" s="928"/>
      <c r="Q141" s="243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</row>
    <row r="142">
      <c r="A142" s="108"/>
      <c r="B142" s="446" t="s">
        <v>62</v>
      </c>
      <c r="C142" s="475" t="s">
        <v>566</v>
      </c>
      <c r="D142" s="476"/>
      <c r="E142" s="476" t="s">
        <v>63</v>
      </c>
      <c r="F142" s="476" t="s">
        <v>64</v>
      </c>
      <c r="G142" s="477" t="s">
        <v>65</v>
      </c>
      <c r="H142" s="475" t="s">
        <v>566</v>
      </c>
      <c r="I142" s="476"/>
      <c r="J142" s="476" t="s">
        <v>63</v>
      </c>
      <c r="K142" s="476" t="s">
        <v>64</v>
      </c>
      <c r="L142" s="477" t="s">
        <v>65</v>
      </c>
      <c r="M142" s="475" t="s">
        <v>566</v>
      </c>
      <c r="N142" s="476"/>
      <c r="O142" s="476" t="s">
        <v>63</v>
      </c>
      <c r="P142" s="476" t="s">
        <v>64</v>
      </c>
      <c r="Q142" s="477" t="s">
        <v>65</v>
      </c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</row>
    <row r="143">
      <c r="A143" s="108"/>
      <c r="B143" s="446" t="s">
        <v>66</v>
      </c>
      <c r="C143" s="449" t="s">
        <v>128</v>
      </c>
      <c r="D143" s="450"/>
      <c r="E143" s="447" t="s">
        <v>161</v>
      </c>
      <c r="F143" s="447">
        <v>31.0</v>
      </c>
      <c r="G143" s="448">
        <v>0.0</v>
      </c>
      <c r="H143" s="449" t="s">
        <v>531</v>
      </c>
      <c r="I143" s="450"/>
      <c r="J143" s="447" t="s">
        <v>1430</v>
      </c>
      <c r="K143" s="447">
        <v>31.0</v>
      </c>
      <c r="L143" s="448">
        <v>0.0</v>
      </c>
      <c r="M143" s="449" t="s">
        <v>128</v>
      </c>
      <c r="N143" s="450"/>
      <c r="O143" s="447" t="s">
        <v>71</v>
      </c>
      <c r="P143" s="447">
        <v>31.0</v>
      </c>
      <c r="Q143" s="448">
        <v>0.0</v>
      </c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</row>
    <row r="144">
      <c r="A144" s="108"/>
      <c r="B144" s="446" t="s">
        <v>72</v>
      </c>
      <c r="C144" s="449" t="s">
        <v>960</v>
      </c>
      <c r="D144" s="450"/>
      <c r="E144" s="447" t="s">
        <v>353</v>
      </c>
      <c r="F144" s="447">
        <v>31.0</v>
      </c>
      <c r="G144" s="448">
        <v>0.0</v>
      </c>
      <c r="H144" s="449" t="s">
        <v>1100</v>
      </c>
      <c r="I144" s="450"/>
      <c r="J144" s="447" t="s">
        <v>78</v>
      </c>
      <c r="K144" s="447">
        <v>31.0</v>
      </c>
      <c r="L144" s="448">
        <v>0.0</v>
      </c>
      <c r="M144" s="449" t="s">
        <v>1431</v>
      </c>
      <c r="N144" s="450"/>
      <c r="O144" s="447" t="s">
        <v>323</v>
      </c>
      <c r="P144" s="447">
        <v>31.0</v>
      </c>
      <c r="Q144" s="448">
        <v>0.0</v>
      </c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</row>
    <row r="145">
      <c r="A145" s="108"/>
      <c r="B145" s="446" t="s">
        <v>79</v>
      </c>
      <c r="C145" s="449" t="s">
        <v>139</v>
      </c>
      <c r="D145" s="450"/>
      <c r="E145" s="447" t="s">
        <v>388</v>
      </c>
      <c r="F145" s="447">
        <v>31.0</v>
      </c>
      <c r="G145" s="448">
        <v>0.0</v>
      </c>
      <c r="H145" s="449" t="s">
        <v>167</v>
      </c>
      <c r="I145" s="450"/>
      <c r="J145" s="447" t="s">
        <v>1432</v>
      </c>
      <c r="K145" s="447">
        <v>31.0</v>
      </c>
      <c r="L145" s="448">
        <v>0.0</v>
      </c>
      <c r="M145" s="449" t="s">
        <v>354</v>
      </c>
      <c r="N145" s="450"/>
      <c r="O145" s="447" t="s">
        <v>385</v>
      </c>
      <c r="P145" s="447">
        <v>31.0</v>
      </c>
      <c r="Q145" s="448">
        <v>0.0</v>
      </c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</row>
    <row r="146">
      <c r="A146" s="108"/>
      <c r="B146" s="452" t="s">
        <v>85</v>
      </c>
      <c r="C146" s="453" t="s">
        <v>397</v>
      </c>
      <c r="D146" s="454"/>
      <c r="E146" s="455" t="s">
        <v>610</v>
      </c>
      <c r="F146" s="455">
        <v>31.0</v>
      </c>
      <c r="G146" s="456">
        <v>0.0</v>
      </c>
      <c r="H146" s="453" t="s">
        <v>1433</v>
      </c>
      <c r="I146" s="454"/>
      <c r="J146" s="455" t="s">
        <v>1081</v>
      </c>
      <c r="K146" s="455">
        <v>31.0</v>
      </c>
      <c r="L146" s="456">
        <v>0.0</v>
      </c>
      <c r="M146" s="453" t="s">
        <v>1434</v>
      </c>
      <c r="N146" s="454"/>
      <c r="O146" s="455" t="s">
        <v>491</v>
      </c>
      <c r="P146" s="455">
        <v>31.0</v>
      </c>
      <c r="Q146" s="456">
        <v>0.0</v>
      </c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</row>
    <row r="147">
      <c r="A147" s="101"/>
      <c r="B147" s="457"/>
      <c r="C147" s="453" t="s">
        <v>962</v>
      </c>
      <c r="D147" s="454"/>
      <c r="E147" s="455" t="s">
        <v>305</v>
      </c>
      <c r="F147" s="455">
        <v>31.0</v>
      </c>
      <c r="G147" s="456">
        <v>0.0</v>
      </c>
      <c r="H147" s="453" t="s">
        <v>442</v>
      </c>
      <c r="I147" s="454"/>
      <c r="J147" s="455" t="s">
        <v>1435</v>
      </c>
      <c r="K147" s="455">
        <v>31.0</v>
      </c>
      <c r="L147" s="456">
        <v>0.0</v>
      </c>
      <c r="M147" s="453" t="s">
        <v>1436</v>
      </c>
      <c r="N147" s="454"/>
      <c r="O147" s="455" t="s">
        <v>305</v>
      </c>
      <c r="P147" s="455">
        <v>31.0</v>
      </c>
      <c r="Q147" s="456">
        <v>0.0</v>
      </c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</row>
    <row r="148">
      <c r="A148" s="101"/>
      <c r="B148" s="457"/>
      <c r="C148" s="453" t="s">
        <v>233</v>
      </c>
      <c r="D148" s="454"/>
      <c r="E148" s="455" t="s">
        <v>238</v>
      </c>
      <c r="F148" s="455">
        <v>31.0</v>
      </c>
      <c r="G148" s="456">
        <v>0.0</v>
      </c>
      <c r="H148" s="453" t="s">
        <v>986</v>
      </c>
      <c r="I148" s="454"/>
      <c r="J148" s="455" t="s">
        <v>175</v>
      </c>
      <c r="K148" s="455">
        <v>31.0</v>
      </c>
      <c r="L148" s="456">
        <v>0.0</v>
      </c>
      <c r="M148" s="453" t="s">
        <v>1437</v>
      </c>
      <c r="N148" s="454"/>
      <c r="O148" s="455" t="s">
        <v>209</v>
      </c>
      <c r="P148" s="455">
        <v>31.0</v>
      </c>
      <c r="Q148" s="456">
        <v>0.0</v>
      </c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</row>
    <row r="149">
      <c r="A149" s="101"/>
      <c r="B149" s="457"/>
      <c r="C149" s="924" t="s">
        <v>950</v>
      </c>
      <c r="D149" s="462"/>
      <c r="E149" s="463"/>
      <c r="F149" s="467" t="s">
        <v>1417</v>
      </c>
      <c r="G149" s="83"/>
      <c r="H149" s="924" t="s">
        <v>968</v>
      </c>
      <c r="I149" s="462"/>
      <c r="J149" s="463"/>
      <c r="K149" s="467" t="s">
        <v>1438</v>
      </c>
      <c r="L149" s="83"/>
      <c r="M149" s="924" t="s">
        <v>96</v>
      </c>
      <c r="N149" s="462"/>
      <c r="O149" s="463"/>
      <c r="P149" s="467" t="s">
        <v>1180</v>
      </c>
      <c r="Q149" s="83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</row>
    <row r="150">
      <c r="A150" s="101"/>
      <c r="B150" s="469"/>
      <c r="C150" s="430"/>
      <c r="D150" s="77"/>
      <c r="E150" s="104"/>
      <c r="F150" s="433" t="s">
        <v>958</v>
      </c>
      <c r="G150" s="78"/>
      <c r="H150" s="430"/>
      <c r="I150" s="77"/>
      <c r="J150" s="104"/>
      <c r="K150" s="433" t="s">
        <v>984</v>
      </c>
      <c r="L150" s="78"/>
      <c r="M150" s="430"/>
      <c r="N150" s="77"/>
      <c r="O150" s="104"/>
      <c r="P150" s="498"/>
      <c r="Q150" s="78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</row>
    <row r="151">
      <c r="A151" s="101"/>
      <c r="B151" s="79"/>
      <c r="C151" s="79"/>
      <c r="E151" s="106"/>
      <c r="G151" s="80"/>
      <c r="H151" s="79"/>
      <c r="J151" s="106"/>
      <c r="L151" s="80"/>
      <c r="M151" s="79"/>
      <c r="O151" s="106"/>
      <c r="Q151" s="8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</row>
    <row r="152">
      <c r="A152" s="101"/>
      <c r="B152" s="79"/>
      <c r="C152" s="79"/>
      <c r="E152" s="106"/>
      <c r="G152" s="80"/>
      <c r="H152" s="79"/>
      <c r="J152" s="106"/>
      <c r="L152" s="80"/>
      <c r="M152" s="79"/>
      <c r="O152" s="106"/>
      <c r="Q152" s="8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</row>
    <row r="153">
      <c r="A153" s="108"/>
      <c r="B153" s="439" t="s">
        <v>60</v>
      </c>
      <c r="C153" s="79"/>
      <c r="E153" s="106"/>
      <c r="F153" s="110"/>
      <c r="G153" s="111"/>
      <c r="H153" s="79"/>
      <c r="J153" s="106"/>
      <c r="K153" s="110"/>
      <c r="L153" s="111"/>
      <c r="M153" s="79"/>
      <c r="O153" s="106"/>
      <c r="P153" s="110"/>
      <c r="Q153" s="111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</row>
    <row r="154">
      <c r="A154" s="108"/>
      <c r="B154" s="439" t="s">
        <v>61</v>
      </c>
      <c r="C154" s="79"/>
      <c r="E154" s="106"/>
      <c r="F154" s="761"/>
      <c r="G154" s="140"/>
      <c r="H154" s="79"/>
      <c r="J154" s="106"/>
      <c r="K154" s="761"/>
      <c r="L154" s="140"/>
      <c r="M154" s="79"/>
      <c r="O154" s="106"/>
      <c r="P154" s="474"/>
      <c r="Q154" s="138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</row>
    <row r="155">
      <c r="A155" s="108"/>
      <c r="B155" s="79"/>
      <c r="C155" s="81"/>
      <c r="D155" s="82"/>
      <c r="E155" s="54"/>
      <c r="F155" s="928"/>
      <c r="G155" s="243"/>
      <c r="H155" s="81"/>
      <c r="I155" s="82"/>
      <c r="J155" s="54"/>
      <c r="K155" s="928"/>
      <c r="L155" s="243"/>
      <c r="M155" s="81"/>
      <c r="N155" s="82"/>
      <c r="O155" s="54"/>
      <c r="P155" s="190"/>
      <c r="Q155" s="83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</row>
    <row r="156">
      <c r="A156" s="108"/>
      <c r="B156" s="446" t="s">
        <v>62</v>
      </c>
      <c r="C156" s="475" t="s">
        <v>899</v>
      </c>
      <c r="D156" s="476"/>
      <c r="E156" s="476" t="s">
        <v>63</v>
      </c>
      <c r="F156" s="476" t="s">
        <v>64</v>
      </c>
      <c r="G156" s="477" t="s">
        <v>65</v>
      </c>
      <c r="H156" s="475" t="s">
        <v>565</v>
      </c>
      <c r="I156" s="476"/>
      <c r="J156" s="476" t="s">
        <v>63</v>
      </c>
      <c r="K156" s="476" t="s">
        <v>64</v>
      </c>
      <c r="L156" s="477" t="s">
        <v>65</v>
      </c>
      <c r="M156" s="478"/>
      <c r="N156" s="479"/>
      <c r="O156" s="479"/>
      <c r="P156" s="479"/>
      <c r="Q156" s="48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</row>
    <row r="157">
      <c r="A157" s="108"/>
      <c r="B157" s="446" t="s">
        <v>66</v>
      </c>
      <c r="C157" s="449" t="s">
        <v>67</v>
      </c>
      <c r="D157" s="450"/>
      <c r="E157" s="447" t="s">
        <v>287</v>
      </c>
      <c r="F157" s="447">
        <v>31.0</v>
      </c>
      <c r="G157" s="448">
        <v>0.0</v>
      </c>
      <c r="H157" s="449" t="s">
        <v>773</v>
      </c>
      <c r="I157" s="450"/>
      <c r="J157" s="447" t="s">
        <v>187</v>
      </c>
      <c r="K157" s="447">
        <v>31.0</v>
      </c>
      <c r="L157" s="448">
        <v>0.0</v>
      </c>
      <c r="M157" s="481"/>
      <c r="N157" s="482"/>
      <c r="O157" s="482"/>
      <c r="P157" s="482"/>
      <c r="Q157" s="441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</row>
    <row r="158">
      <c r="A158" s="108"/>
      <c r="B158" s="446" t="s">
        <v>72</v>
      </c>
      <c r="C158" s="449" t="s">
        <v>430</v>
      </c>
      <c r="D158" s="450"/>
      <c r="E158" s="447" t="s">
        <v>353</v>
      </c>
      <c r="F158" s="447">
        <v>31.0</v>
      </c>
      <c r="G158" s="448">
        <v>0.0</v>
      </c>
      <c r="H158" s="449" t="s">
        <v>884</v>
      </c>
      <c r="I158" s="450"/>
      <c r="J158" s="447" t="s">
        <v>74</v>
      </c>
      <c r="K158" s="447">
        <v>31.0</v>
      </c>
      <c r="L158" s="448">
        <v>80.0</v>
      </c>
      <c r="M158" s="481"/>
      <c r="N158" s="482"/>
      <c r="O158" s="482"/>
      <c r="P158" s="482"/>
      <c r="Q158" s="441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</row>
    <row r="159">
      <c r="A159" s="108"/>
      <c r="B159" s="446" t="s">
        <v>79</v>
      </c>
      <c r="C159" s="449" t="s">
        <v>668</v>
      </c>
      <c r="D159" s="450"/>
      <c r="E159" s="447" t="s">
        <v>170</v>
      </c>
      <c r="F159" s="447">
        <v>31.0</v>
      </c>
      <c r="G159" s="448">
        <v>0.0</v>
      </c>
      <c r="H159" s="449" t="s">
        <v>326</v>
      </c>
      <c r="I159" s="450"/>
      <c r="J159" s="447" t="s">
        <v>385</v>
      </c>
      <c r="K159" s="447">
        <v>31.0</v>
      </c>
      <c r="L159" s="448">
        <v>0.0</v>
      </c>
      <c r="M159" s="481"/>
      <c r="N159" s="482"/>
      <c r="O159" s="482"/>
      <c r="P159" s="482"/>
      <c r="Q159" s="441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</row>
    <row r="160">
      <c r="A160" s="108"/>
      <c r="B160" s="452" t="s">
        <v>85</v>
      </c>
      <c r="C160" s="453" t="s">
        <v>673</v>
      </c>
      <c r="D160" s="454"/>
      <c r="E160" s="455" t="s">
        <v>809</v>
      </c>
      <c r="F160" s="455">
        <v>31.0</v>
      </c>
      <c r="G160" s="456">
        <v>0.0</v>
      </c>
      <c r="H160" s="453" t="s">
        <v>98</v>
      </c>
      <c r="I160" s="454"/>
      <c r="J160" s="455" t="s">
        <v>362</v>
      </c>
      <c r="K160" s="455">
        <v>31.0</v>
      </c>
      <c r="L160" s="456">
        <v>0.0</v>
      </c>
      <c r="M160" s="457"/>
      <c r="N160" s="459"/>
      <c r="O160" s="459"/>
      <c r="P160" s="459"/>
      <c r="Q160" s="483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</row>
    <row r="161">
      <c r="A161" s="101"/>
      <c r="B161" s="457"/>
      <c r="C161" s="453" t="s">
        <v>173</v>
      </c>
      <c r="D161" s="454"/>
      <c r="E161" s="455" t="s">
        <v>147</v>
      </c>
      <c r="F161" s="455">
        <v>31.0</v>
      </c>
      <c r="G161" s="456">
        <v>0.0</v>
      </c>
      <c r="H161" s="453" t="s">
        <v>401</v>
      </c>
      <c r="I161" s="454"/>
      <c r="J161" s="455" t="s">
        <v>206</v>
      </c>
      <c r="K161" s="455">
        <v>31.0</v>
      </c>
      <c r="L161" s="456">
        <v>0.0</v>
      </c>
      <c r="M161" s="457"/>
      <c r="N161" s="459"/>
      <c r="O161" s="459"/>
      <c r="P161" s="459"/>
      <c r="Q161" s="483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</row>
    <row r="162">
      <c r="A162" s="101"/>
      <c r="B162" s="457"/>
      <c r="C162" s="453" t="s">
        <v>177</v>
      </c>
      <c r="D162" s="454"/>
      <c r="E162" s="455" t="s">
        <v>966</v>
      </c>
      <c r="F162" s="455">
        <v>31.0</v>
      </c>
      <c r="G162" s="456">
        <v>0.0</v>
      </c>
      <c r="H162" s="453" t="s">
        <v>1111</v>
      </c>
      <c r="I162" s="454"/>
      <c r="J162" s="455" t="s">
        <v>176</v>
      </c>
      <c r="K162" s="455">
        <v>31.0</v>
      </c>
      <c r="L162" s="456">
        <v>0.0</v>
      </c>
      <c r="M162" s="457"/>
      <c r="N162" s="459"/>
      <c r="O162" s="459"/>
      <c r="P162" s="459"/>
      <c r="Q162" s="483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</row>
    <row r="163">
      <c r="A163" s="101"/>
      <c r="B163" s="457"/>
      <c r="C163" s="924" t="s">
        <v>788</v>
      </c>
      <c r="D163" s="462"/>
      <c r="E163" s="463"/>
      <c r="F163" s="467" t="s">
        <v>1393</v>
      </c>
      <c r="G163" s="83"/>
      <c r="H163" s="924" t="s">
        <v>497</v>
      </c>
      <c r="I163" s="462"/>
      <c r="J163" s="463"/>
      <c r="K163" s="776" t="s">
        <v>1439</v>
      </c>
      <c r="L163" s="83"/>
      <c r="M163" s="922"/>
      <c r="N163" s="463"/>
      <c r="O163" s="463"/>
      <c r="P163" s="463"/>
      <c r="Q163" s="83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</row>
    <row r="164">
      <c r="A164" s="643"/>
      <c r="B164" s="925" t="s">
        <v>1440</v>
      </c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5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</row>
    <row r="165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</row>
    <row r="166">
      <c r="A166" s="101"/>
      <c r="B166" s="901"/>
      <c r="C166" s="902" t="s">
        <v>1441</v>
      </c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8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</row>
    <row r="167">
      <c r="A167" s="101"/>
      <c r="B167" s="79"/>
      <c r="C167" s="81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3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</row>
    <row r="168">
      <c r="A168" s="101"/>
      <c r="B168" s="79"/>
      <c r="C168" s="901"/>
      <c r="D168" s="77"/>
      <c r="E168" s="104"/>
      <c r="F168" s="903" t="s">
        <v>1442</v>
      </c>
      <c r="G168" s="78"/>
      <c r="H168" s="904"/>
      <c r="I168" s="77"/>
      <c r="J168" s="104"/>
      <c r="K168" s="903" t="s">
        <v>1443</v>
      </c>
      <c r="L168" s="78"/>
      <c r="M168" s="904"/>
      <c r="N168" s="77"/>
      <c r="O168" s="104"/>
      <c r="P168" s="903" t="s">
        <v>1444</v>
      </c>
      <c r="Q168" s="78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</row>
    <row r="169">
      <c r="A169" s="101"/>
      <c r="B169" s="79"/>
      <c r="C169" s="79"/>
      <c r="E169" s="106"/>
      <c r="G169" s="80"/>
      <c r="H169" s="491"/>
      <c r="J169" s="106"/>
      <c r="L169" s="80"/>
      <c r="M169" s="491"/>
      <c r="O169" s="106"/>
      <c r="Q169" s="8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</row>
    <row r="170">
      <c r="A170" s="101"/>
      <c r="B170" s="107"/>
      <c r="C170" s="79"/>
      <c r="E170" s="106"/>
      <c r="G170" s="80"/>
      <c r="H170" s="491"/>
      <c r="J170" s="106"/>
      <c r="L170" s="80"/>
      <c r="M170" s="491"/>
      <c r="O170" s="106"/>
      <c r="Q170" s="8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</row>
    <row r="171">
      <c r="A171" s="108"/>
      <c r="B171" s="906" t="s">
        <v>60</v>
      </c>
      <c r="C171" s="79"/>
      <c r="E171" s="106"/>
      <c r="F171" s="110"/>
      <c r="G171" s="111"/>
      <c r="H171" s="491"/>
      <c r="J171" s="106"/>
      <c r="K171" s="110"/>
      <c r="L171" s="111"/>
      <c r="M171" s="491"/>
      <c r="O171" s="106"/>
      <c r="P171" s="110"/>
      <c r="Q171" s="111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</row>
    <row r="172">
      <c r="A172" s="108"/>
      <c r="B172" s="906" t="s">
        <v>61</v>
      </c>
      <c r="C172" s="79"/>
      <c r="E172" s="106"/>
      <c r="F172" s="930"/>
      <c r="G172" s="138"/>
      <c r="H172" s="491"/>
      <c r="J172" s="106"/>
      <c r="K172" s="930"/>
      <c r="L172" s="138"/>
      <c r="M172" s="491"/>
      <c r="O172" s="106"/>
      <c r="P172" s="930"/>
      <c r="Q172" s="138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</row>
    <row r="173">
      <c r="A173" s="108"/>
      <c r="B173" s="79"/>
      <c r="C173" s="81"/>
      <c r="D173" s="82"/>
      <c r="E173" s="54"/>
      <c r="F173" s="931"/>
      <c r="G173" s="243"/>
      <c r="H173" s="190"/>
      <c r="I173" s="82"/>
      <c r="J173" s="54"/>
      <c r="K173" s="931"/>
      <c r="L173" s="243"/>
      <c r="M173" s="190"/>
      <c r="N173" s="82"/>
      <c r="O173" s="54"/>
      <c r="P173" s="931"/>
      <c r="Q173" s="243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</row>
    <row r="174">
      <c r="A174" s="108"/>
      <c r="B174" s="439" t="s">
        <v>62</v>
      </c>
      <c r="C174" s="911" t="s">
        <v>911</v>
      </c>
      <c r="D174" s="912"/>
      <c r="E174" s="912" t="s">
        <v>63</v>
      </c>
      <c r="F174" s="912" t="s">
        <v>64</v>
      </c>
      <c r="G174" s="913" t="s">
        <v>65</v>
      </c>
      <c r="H174" s="912" t="s">
        <v>899</v>
      </c>
      <c r="I174" s="912"/>
      <c r="J174" s="912" t="s">
        <v>63</v>
      </c>
      <c r="K174" s="912" t="s">
        <v>64</v>
      </c>
      <c r="L174" s="912" t="s">
        <v>65</v>
      </c>
      <c r="M174" s="911" t="s">
        <v>899</v>
      </c>
      <c r="N174" s="912"/>
      <c r="O174" s="912" t="s">
        <v>63</v>
      </c>
      <c r="P174" s="912" t="s">
        <v>64</v>
      </c>
      <c r="Q174" s="913" t="s">
        <v>65</v>
      </c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</row>
    <row r="175">
      <c r="A175" s="108"/>
      <c r="B175" s="439" t="s">
        <v>66</v>
      </c>
      <c r="C175" s="917" t="s">
        <v>126</v>
      </c>
      <c r="D175" s="918"/>
      <c r="E175" s="919" t="s">
        <v>68</v>
      </c>
      <c r="F175" s="919">
        <v>31.0</v>
      </c>
      <c r="G175" s="920">
        <v>0.0</v>
      </c>
      <c r="H175" s="917" t="s">
        <v>128</v>
      </c>
      <c r="I175" s="918"/>
      <c r="J175" s="919" t="s">
        <v>453</v>
      </c>
      <c r="K175" s="919">
        <v>31.0</v>
      </c>
      <c r="L175" s="920">
        <v>0.0</v>
      </c>
      <c r="M175" s="917" t="s">
        <v>109</v>
      </c>
      <c r="N175" s="918"/>
      <c r="O175" s="919" t="s">
        <v>505</v>
      </c>
      <c r="P175" s="919">
        <v>31.0</v>
      </c>
      <c r="Q175" s="920">
        <v>0.0</v>
      </c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</row>
    <row r="176">
      <c r="A176" s="108"/>
      <c r="B176" s="439" t="s">
        <v>72</v>
      </c>
      <c r="C176" s="917" t="s">
        <v>485</v>
      </c>
      <c r="D176" s="918"/>
      <c r="E176" s="919" t="s">
        <v>192</v>
      </c>
      <c r="F176" s="919">
        <v>31.0</v>
      </c>
      <c r="G176" s="920">
        <v>0.0</v>
      </c>
      <c r="H176" s="917" t="s">
        <v>381</v>
      </c>
      <c r="I176" s="918"/>
      <c r="J176" s="919" t="s">
        <v>1011</v>
      </c>
      <c r="K176" s="919">
        <v>31.0</v>
      </c>
      <c r="L176" s="920">
        <v>0.0</v>
      </c>
      <c r="M176" s="917" t="s">
        <v>1101</v>
      </c>
      <c r="N176" s="918"/>
      <c r="O176" s="919" t="s">
        <v>78</v>
      </c>
      <c r="P176" s="919">
        <v>31.0</v>
      </c>
      <c r="Q176" s="920">
        <v>0.0</v>
      </c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</row>
    <row r="177">
      <c r="A177" s="108"/>
      <c r="B177" s="439" t="s">
        <v>79</v>
      </c>
      <c r="C177" s="917" t="s">
        <v>1445</v>
      </c>
      <c r="D177" s="918"/>
      <c r="E177" s="919" t="s">
        <v>385</v>
      </c>
      <c r="F177" s="919">
        <v>31.0</v>
      </c>
      <c r="G177" s="920">
        <v>0.0</v>
      </c>
      <c r="H177" s="917" t="s">
        <v>945</v>
      </c>
      <c r="I177" s="918"/>
      <c r="J177" s="919" t="s">
        <v>225</v>
      </c>
      <c r="K177" s="919">
        <v>31.0</v>
      </c>
      <c r="L177" s="920">
        <v>0.0</v>
      </c>
      <c r="M177" s="917" t="s">
        <v>598</v>
      </c>
      <c r="N177" s="918"/>
      <c r="O177" s="919" t="s">
        <v>170</v>
      </c>
      <c r="P177" s="919">
        <v>31.0</v>
      </c>
      <c r="Q177" s="920">
        <v>0.0</v>
      </c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</row>
    <row r="178">
      <c r="A178" s="108"/>
      <c r="B178" s="452" t="s">
        <v>85</v>
      </c>
      <c r="C178" s="453" t="s">
        <v>539</v>
      </c>
      <c r="D178" s="454"/>
      <c r="E178" s="455" t="s">
        <v>392</v>
      </c>
      <c r="F178" s="455">
        <v>31.0</v>
      </c>
      <c r="G178" s="456">
        <v>0.0</v>
      </c>
      <c r="H178" s="453" t="s">
        <v>1446</v>
      </c>
      <c r="I178" s="454"/>
      <c r="J178" s="455" t="s">
        <v>115</v>
      </c>
      <c r="K178" s="455">
        <v>31.0</v>
      </c>
      <c r="L178" s="456">
        <v>0.0</v>
      </c>
      <c r="M178" s="453" t="s">
        <v>737</v>
      </c>
      <c r="N178" s="454"/>
      <c r="O178" s="455" t="s">
        <v>115</v>
      </c>
      <c r="P178" s="455">
        <v>31.0</v>
      </c>
      <c r="Q178" s="456">
        <v>0.0</v>
      </c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</row>
    <row r="179">
      <c r="A179" s="101"/>
      <c r="B179" s="457"/>
      <c r="C179" s="453" t="s">
        <v>923</v>
      </c>
      <c r="D179" s="454"/>
      <c r="E179" s="455" t="s">
        <v>267</v>
      </c>
      <c r="F179" s="455">
        <v>31.0</v>
      </c>
      <c r="G179" s="456">
        <v>0.0</v>
      </c>
      <c r="H179" s="453" t="s">
        <v>444</v>
      </c>
      <c r="I179" s="454"/>
      <c r="J179" s="455" t="s">
        <v>117</v>
      </c>
      <c r="K179" s="455">
        <v>31.0</v>
      </c>
      <c r="L179" s="456">
        <v>0.0</v>
      </c>
      <c r="M179" s="453" t="s">
        <v>98</v>
      </c>
      <c r="N179" s="454"/>
      <c r="O179" s="455" t="s">
        <v>267</v>
      </c>
      <c r="P179" s="455">
        <v>31.0</v>
      </c>
      <c r="Q179" s="456">
        <v>0.0</v>
      </c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</row>
    <row r="180">
      <c r="A180" s="101"/>
      <c r="B180" s="457"/>
      <c r="C180" s="453" t="s">
        <v>1050</v>
      </c>
      <c r="D180" s="454"/>
      <c r="E180" s="455" t="s">
        <v>210</v>
      </c>
      <c r="F180" s="455">
        <v>31.0</v>
      </c>
      <c r="G180" s="456">
        <v>0.0</v>
      </c>
      <c r="H180" s="453" t="s">
        <v>230</v>
      </c>
      <c r="I180" s="454"/>
      <c r="J180" s="455" t="s">
        <v>414</v>
      </c>
      <c r="K180" s="455">
        <v>31.0</v>
      </c>
      <c r="L180" s="456">
        <v>0.0</v>
      </c>
      <c r="M180" s="453" t="s">
        <v>86</v>
      </c>
      <c r="N180" s="454"/>
      <c r="O180" s="455" t="s">
        <v>786</v>
      </c>
      <c r="P180" s="455">
        <v>31.0</v>
      </c>
      <c r="Q180" s="456">
        <v>0.0</v>
      </c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</row>
    <row r="181">
      <c r="A181" s="101"/>
      <c r="B181" s="457"/>
      <c r="C181" s="453" t="s">
        <v>141</v>
      </c>
      <c r="D181" s="454"/>
      <c r="E181" s="459"/>
      <c r="F181" s="497" t="s">
        <v>1005</v>
      </c>
      <c r="G181" s="80"/>
      <c r="H181" s="453" t="s">
        <v>237</v>
      </c>
      <c r="I181" s="454"/>
      <c r="J181" s="459"/>
      <c r="K181" s="497" t="s">
        <v>1447</v>
      </c>
      <c r="L181" s="80"/>
      <c r="M181" s="453" t="s">
        <v>684</v>
      </c>
      <c r="N181" s="454"/>
      <c r="O181" s="459"/>
      <c r="P181" s="497" t="s">
        <v>905</v>
      </c>
      <c r="Q181" s="8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</row>
    <row r="182">
      <c r="A182" s="643"/>
      <c r="B182" s="925" t="s">
        <v>1448</v>
      </c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5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</row>
    <row r="183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</row>
    <row r="184">
      <c r="A184" s="101"/>
      <c r="B184" s="901"/>
      <c r="C184" s="902" t="s">
        <v>1449</v>
      </c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8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</row>
    <row r="185">
      <c r="A185" s="101"/>
      <c r="B185" s="79"/>
      <c r="C185" s="81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3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</row>
    <row r="186">
      <c r="A186" s="101"/>
      <c r="B186" s="79"/>
      <c r="C186" s="901"/>
      <c r="D186" s="77"/>
      <c r="E186" s="104"/>
      <c r="F186" s="903" t="s">
        <v>1450</v>
      </c>
      <c r="G186" s="78"/>
      <c r="H186" s="904"/>
      <c r="I186" s="77"/>
      <c r="J186" s="104"/>
      <c r="K186" s="903" t="s">
        <v>1451</v>
      </c>
      <c r="L186" s="78"/>
      <c r="M186" s="904"/>
      <c r="N186" s="77"/>
      <c r="O186" s="104"/>
      <c r="P186" s="903" t="s">
        <v>1452</v>
      </c>
      <c r="Q186" s="78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</row>
    <row r="187">
      <c r="A187" s="101"/>
      <c r="B187" s="79"/>
      <c r="C187" s="79"/>
      <c r="E187" s="106"/>
      <c r="G187" s="80"/>
      <c r="H187" s="491"/>
      <c r="J187" s="106"/>
      <c r="L187" s="80"/>
      <c r="M187" s="491"/>
      <c r="O187" s="106"/>
      <c r="Q187" s="8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</row>
    <row r="188">
      <c r="A188" s="101"/>
      <c r="B188" s="107"/>
      <c r="C188" s="79"/>
      <c r="E188" s="106"/>
      <c r="G188" s="80"/>
      <c r="H188" s="491"/>
      <c r="J188" s="106"/>
      <c r="L188" s="80"/>
      <c r="M188" s="491"/>
      <c r="O188" s="106"/>
      <c r="Q188" s="8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</row>
    <row r="189">
      <c r="A189" s="108"/>
      <c r="B189" s="906" t="s">
        <v>60</v>
      </c>
      <c r="C189" s="79"/>
      <c r="E189" s="106"/>
      <c r="F189" s="110"/>
      <c r="G189" s="111"/>
      <c r="H189" s="491"/>
      <c r="J189" s="106"/>
      <c r="K189" s="110"/>
      <c r="L189" s="111"/>
      <c r="M189" s="491"/>
      <c r="O189" s="106"/>
      <c r="P189" s="110"/>
      <c r="Q189" s="111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</row>
    <row r="190">
      <c r="A190" s="108"/>
      <c r="B190" s="906" t="s">
        <v>61</v>
      </c>
      <c r="C190" s="79"/>
      <c r="E190" s="106"/>
      <c r="F190" s="930"/>
      <c r="G190" s="138"/>
      <c r="H190" s="491"/>
      <c r="J190" s="106"/>
      <c r="K190" s="930"/>
      <c r="L190" s="138"/>
      <c r="M190" s="491"/>
      <c r="O190" s="106"/>
      <c r="P190" s="930"/>
      <c r="Q190" s="138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</row>
    <row r="191">
      <c r="A191" s="108"/>
      <c r="B191" s="79"/>
      <c r="C191" s="81"/>
      <c r="D191" s="82"/>
      <c r="E191" s="54"/>
      <c r="F191" s="931"/>
      <c r="G191" s="243"/>
      <c r="H191" s="190"/>
      <c r="I191" s="82"/>
      <c r="J191" s="54"/>
      <c r="K191" s="931"/>
      <c r="L191" s="243"/>
      <c r="M191" s="190"/>
      <c r="N191" s="82"/>
      <c r="O191" s="54"/>
      <c r="P191" s="931"/>
      <c r="Q191" s="243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</row>
    <row r="192">
      <c r="A192" s="108"/>
      <c r="B192" s="439" t="s">
        <v>62</v>
      </c>
      <c r="C192" s="911" t="s">
        <v>911</v>
      </c>
      <c r="D192" s="912"/>
      <c r="E192" s="912" t="s">
        <v>63</v>
      </c>
      <c r="F192" s="912" t="s">
        <v>64</v>
      </c>
      <c r="G192" s="913" t="s">
        <v>65</v>
      </c>
      <c r="H192" s="911" t="s">
        <v>911</v>
      </c>
      <c r="I192" s="912"/>
      <c r="J192" s="912" t="s">
        <v>63</v>
      </c>
      <c r="K192" s="912" t="s">
        <v>64</v>
      </c>
      <c r="L192" s="912" t="s">
        <v>65</v>
      </c>
      <c r="M192" s="911" t="s">
        <v>911</v>
      </c>
      <c r="N192" s="912"/>
      <c r="O192" s="912" t="s">
        <v>63</v>
      </c>
      <c r="P192" s="912" t="s">
        <v>64</v>
      </c>
      <c r="Q192" s="913" t="s">
        <v>65</v>
      </c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</row>
    <row r="193">
      <c r="A193" s="108"/>
      <c r="B193" s="439" t="s">
        <v>66</v>
      </c>
      <c r="C193" s="917" t="s">
        <v>69</v>
      </c>
      <c r="D193" s="918"/>
      <c r="E193" s="919" t="s">
        <v>220</v>
      </c>
      <c r="F193" s="919">
        <v>31.0</v>
      </c>
      <c r="G193" s="920">
        <v>0.0</v>
      </c>
      <c r="H193" s="917" t="s">
        <v>67</v>
      </c>
      <c r="I193" s="918"/>
      <c r="J193" s="919" t="s">
        <v>823</v>
      </c>
      <c r="K193" s="919">
        <v>31.0</v>
      </c>
      <c r="L193" s="920">
        <v>0.0</v>
      </c>
      <c r="M193" s="917" t="s">
        <v>128</v>
      </c>
      <c r="N193" s="918"/>
      <c r="O193" s="919" t="s">
        <v>453</v>
      </c>
      <c r="P193" s="919">
        <v>31.0</v>
      </c>
      <c r="Q193" s="920">
        <v>0.0</v>
      </c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</row>
    <row r="194">
      <c r="A194" s="108"/>
      <c r="B194" s="439" t="s">
        <v>72</v>
      </c>
      <c r="C194" s="917" t="s">
        <v>1453</v>
      </c>
      <c r="D194" s="918"/>
      <c r="E194" s="919" t="s">
        <v>78</v>
      </c>
      <c r="F194" s="919">
        <v>31.0</v>
      </c>
      <c r="G194" s="920">
        <v>0.0</v>
      </c>
      <c r="H194" s="917" t="s">
        <v>163</v>
      </c>
      <c r="I194" s="918"/>
      <c r="J194" s="919" t="s">
        <v>1454</v>
      </c>
      <c r="K194" s="919">
        <v>31.0</v>
      </c>
      <c r="L194" s="920">
        <v>0.0</v>
      </c>
      <c r="M194" s="917" t="s">
        <v>1455</v>
      </c>
      <c r="N194" s="918"/>
      <c r="O194" s="919" t="s">
        <v>166</v>
      </c>
      <c r="P194" s="919">
        <v>31.0</v>
      </c>
      <c r="Q194" s="920">
        <v>0.0</v>
      </c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</row>
    <row r="195">
      <c r="A195" s="108"/>
      <c r="B195" s="439" t="s">
        <v>79</v>
      </c>
      <c r="C195" s="917" t="s">
        <v>629</v>
      </c>
      <c r="D195" s="918"/>
      <c r="E195" s="919" t="s">
        <v>84</v>
      </c>
      <c r="F195" s="919">
        <v>31.0</v>
      </c>
      <c r="G195" s="920">
        <v>0.0</v>
      </c>
      <c r="H195" s="917" t="s">
        <v>668</v>
      </c>
      <c r="I195" s="918"/>
      <c r="J195" s="919" t="s">
        <v>1456</v>
      </c>
      <c r="K195" s="919">
        <v>31.0</v>
      </c>
      <c r="L195" s="920">
        <v>0.0</v>
      </c>
      <c r="M195" s="917" t="s">
        <v>326</v>
      </c>
      <c r="N195" s="918"/>
      <c r="O195" s="919" t="s">
        <v>170</v>
      </c>
      <c r="P195" s="919">
        <v>31.0</v>
      </c>
      <c r="Q195" s="920">
        <v>0.0</v>
      </c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</row>
    <row r="196">
      <c r="A196" s="108"/>
      <c r="B196" s="452" t="s">
        <v>85</v>
      </c>
      <c r="C196" s="453" t="s">
        <v>948</v>
      </c>
      <c r="D196" s="454"/>
      <c r="E196" s="455" t="s">
        <v>735</v>
      </c>
      <c r="F196" s="455">
        <v>31.0</v>
      </c>
      <c r="G196" s="456">
        <v>0.0</v>
      </c>
      <c r="H196" s="453" t="s">
        <v>788</v>
      </c>
      <c r="I196" s="454"/>
      <c r="J196" s="455" t="s">
        <v>540</v>
      </c>
      <c r="K196" s="455">
        <v>31.0</v>
      </c>
      <c r="L196" s="456">
        <v>0.0</v>
      </c>
      <c r="M196" s="453" t="s">
        <v>141</v>
      </c>
      <c r="N196" s="454"/>
      <c r="O196" s="455" t="s">
        <v>231</v>
      </c>
      <c r="P196" s="455">
        <v>31.0</v>
      </c>
      <c r="Q196" s="456">
        <v>0.0</v>
      </c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</row>
    <row r="197">
      <c r="A197" s="101"/>
      <c r="B197" s="457"/>
      <c r="C197" s="453" t="s">
        <v>952</v>
      </c>
      <c r="D197" s="454"/>
      <c r="E197" s="455" t="s">
        <v>206</v>
      </c>
      <c r="F197" s="455">
        <v>31.0</v>
      </c>
      <c r="G197" s="456">
        <v>0.0</v>
      </c>
      <c r="H197" s="453" t="s">
        <v>171</v>
      </c>
      <c r="I197" s="454"/>
      <c r="J197" s="455" t="s">
        <v>204</v>
      </c>
      <c r="K197" s="455">
        <v>31.0</v>
      </c>
      <c r="L197" s="456">
        <v>0.0</v>
      </c>
      <c r="M197" s="453" t="s">
        <v>474</v>
      </c>
      <c r="N197" s="454"/>
      <c r="O197" s="455" t="s">
        <v>174</v>
      </c>
      <c r="P197" s="455">
        <v>31.0</v>
      </c>
      <c r="Q197" s="456">
        <v>0.0</v>
      </c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</row>
    <row r="198">
      <c r="A198" s="101"/>
      <c r="B198" s="457"/>
      <c r="C198" s="453" t="s">
        <v>411</v>
      </c>
      <c r="D198" s="454"/>
      <c r="E198" s="455" t="s">
        <v>118</v>
      </c>
      <c r="F198" s="455">
        <v>31.0</v>
      </c>
      <c r="G198" s="456">
        <v>0.0</v>
      </c>
      <c r="H198" s="453" t="s">
        <v>143</v>
      </c>
      <c r="I198" s="454"/>
      <c r="J198" s="455" t="s">
        <v>236</v>
      </c>
      <c r="K198" s="455">
        <v>31.0</v>
      </c>
      <c r="L198" s="456">
        <v>0.0</v>
      </c>
      <c r="M198" s="453" t="s">
        <v>1457</v>
      </c>
      <c r="N198" s="454"/>
      <c r="O198" s="455" t="s">
        <v>414</v>
      </c>
      <c r="P198" s="455">
        <v>31.0</v>
      </c>
      <c r="Q198" s="456">
        <v>0.0</v>
      </c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</row>
    <row r="199">
      <c r="A199" s="101"/>
      <c r="B199" s="457"/>
      <c r="C199" s="453" t="s">
        <v>1458</v>
      </c>
      <c r="D199" s="454"/>
      <c r="E199" s="459"/>
      <c r="F199" s="497" t="s">
        <v>1459</v>
      </c>
      <c r="G199" s="80"/>
      <c r="H199" s="453" t="s">
        <v>673</v>
      </c>
      <c r="I199" s="454"/>
      <c r="J199" s="459"/>
      <c r="K199" s="497" t="s">
        <v>1439</v>
      </c>
      <c r="L199" s="80"/>
      <c r="M199" s="453" t="s">
        <v>372</v>
      </c>
      <c r="N199" s="454"/>
      <c r="O199" s="459"/>
      <c r="P199" s="497" t="s">
        <v>1021</v>
      </c>
      <c r="Q199" s="8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</row>
    <row r="200">
      <c r="A200" s="101"/>
      <c r="B200" s="923"/>
      <c r="C200" s="901"/>
      <c r="D200" s="77"/>
      <c r="E200" s="104"/>
      <c r="F200" s="903" t="s">
        <v>1460</v>
      </c>
      <c r="G200" s="77"/>
      <c r="H200" s="901"/>
      <c r="I200" s="77"/>
      <c r="J200" s="104"/>
      <c r="K200" s="905"/>
      <c r="L200" s="78"/>
      <c r="M200" s="901"/>
      <c r="N200" s="77"/>
      <c r="O200" s="104"/>
      <c r="P200" s="905"/>
      <c r="Q200" s="78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</row>
    <row r="201">
      <c r="A201" s="101"/>
      <c r="B201" s="79"/>
      <c r="C201" s="79"/>
      <c r="E201" s="106"/>
      <c r="H201" s="79"/>
      <c r="J201" s="106"/>
      <c r="L201" s="80"/>
      <c r="M201" s="79"/>
      <c r="O201" s="106"/>
      <c r="Q201" s="8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</row>
    <row r="202">
      <c r="A202" s="101"/>
      <c r="B202" s="79"/>
      <c r="C202" s="79"/>
      <c r="E202" s="106"/>
      <c r="H202" s="79"/>
      <c r="J202" s="106"/>
      <c r="L202" s="80"/>
      <c r="M202" s="79"/>
      <c r="O202" s="106"/>
      <c r="Q202" s="8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</row>
    <row r="203">
      <c r="A203" s="108"/>
      <c r="B203" s="906" t="s">
        <v>60</v>
      </c>
      <c r="C203" s="79"/>
      <c r="E203" s="106"/>
      <c r="H203" s="79"/>
      <c r="J203" s="106"/>
      <c r="K203" s="110"/>
      <c r="L203" s="111"/>
      <c r="M203" s="79"/>
      <c r="O203" s="106"/>
      <c r="P203" s="110"/>
      <c r="Q203" s="111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</row>
    <row r="204">
      <c r="A204" s="108"/>
      <c r="B204" s="906" t="s">
        <v>61</v>
      </c>
      <c r="C204" s="79"/>
      <c r="E204" s="106"/>
      <c r="F204" s="930"/>
      <c r="G204" s="138"/>
      <c r="H204" s="79"/>
      <c r="J204" s="106"/>
      <c r="K204" s="908"/>
      <c r="L204" s="140"/>
      <c r="M204" s="79"/>
      <c r="O204" s="106"/>
      <c r="P204" s="908"/>
      <c r="Q204" s="14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</row>
    <row r="205">
      <c r="A205" s="108"/>
      <c r="B205" s="79"/>
      <c r="C205" s="81"/>
      <c r="D205" s="82"/>
      <c r="E205" s="54"/>
      <c r="F205" s="931"/>
      <c r="G205" s="243"/>
      <c r="H205" s="81"/>
      <c r="I205" s="82"/>
      <c r="J205" s="54"/>
      <c r="K205" s="910"/>
      <c r="L205" s="243"/>
      <c r="M205" s="81"/>
      <c r="N205" s="82"/>
      <c r="O205" s="54"/>
      <c r="P205" s="910"/>
      <c r="Q205" s="243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</row>
    <row r="206">
      <c r="A206" s="108"/>
      <c r="B206" s="439" t="s">
        <v>62</v>
      </c>
      <c r="C206" s="911" t="s">
        <v>911</v>
      </c>
      <c r="D206" s="912"/>
      <c r="E206" s="912" t="s">
        <v>63</v>
      </c>
      <c r="F206" s="912" t="s">
        <v>64</v>
      </c>
      <c r="G206" s="913" t="s">
        <v>65</v>
      </c>
      <c r="H206" s="914"/>
      <c r="I206" s="915"/>
      <c r="J206" s="915"/>
      <c r="K206" s="915"/>
      <c r="L206" s="916"/>
      <c r="M206" s="914"/>
      <c r="N206" s="915"/>
      <c r="O206" s="915"/>
      <c r="P206" s="915"/>
      <c r="Q206" s="916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</row>
    <row r="207">
      <c r="A207" s="108"/>
      <c r="B207" s="439" t="s">
        <v>66</v>
      </c>
      <c r="C207" s="917" t="s">
        <v>69</v>
      </c>
      <c r="D207" s="918"/>
      <c r="E207" s="919" t="s">
        <v>1288</v>
      </c>
      <c r="F207" s="919">
        <v>31.0</v>
      </c>
      <c r="G207" s="920">
        <v>0.0</v>
      </c>
      <c r="H207" s="470"/>
      <c r="I207" s="472"/>
      <c r="J207" s="472"/>
      <c r="K207" s="472"/>
      <c r="L207" s="921"/>
      <c r="M207" s="470"/>
      <c r="N207" s="472"/>
      <c r="O207" s="472"/>
      <c r="P207" s="472"/>
      <c r="Q207" s="921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</row>
    <row r="208">
      <c r="A208" s="108"/>
      <c r="B208" s="439" t="s">
        <v>72</v>
      </c>
      <c r="C208" s="917" t="s">
        <v>75</v>
      </c>
      <c r="D208" s="918"/>
      <c r="E208" s="919" t="s">
        <v>190</v>
      </c>
      <c r="F208" s="919">
        <v>31.0</v>
      </c>
      <c r="G208" s="920">
        <v>0.0</v>
      </c>
      <c r="H208" s="470"/>
      <c r="I208" s="472"/>
      <c r="J208" s="472"/>
      <c r="K208" s="472"/>
      <c r="L208" s="921"/>
      <c r="M208" s="470"/>
      <c r="N208" s="472"/>
      <c r="O208" s="472"/>
      <c r="P208" s="472"/>
      <c r="Q208" s="921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</row>
    <row r="209">
      <c r="A209" s="108"/>
      <c r="B209" s="439" t="s">
        <v>79</v>
      </c>
      <c r="C209" s="917" t="s">
        <v>488</v>
      </c>
      <c r="D209" s="918"/>
      <c r="E209" s="919" t="s">
        <v>1062</v>
      </c>
      <c r="F209" s="919">
        <v>31.0</v>
      </c>
      <c r="G209" s="920">
        <v>0.0</v>
      </c>
      <c r="H209" s="470"/>
      <c r="I209" s="472"/>
      <c r="J209" s="472"/>
      <c r="K209" s="472"/>
      <c r="L209" s="921"/>
      <c r="M209" s="470"/>
      <c r="N209" s="472"/>
      <c r="O209" s="472"/>
      <c r="P209" s="472"/>
      <c r="Q209" s="921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</row>
    <row r="210">
      <c r="A210" s="108"/>
      <c r="B210" s="452" t="s">
        <v>85</v>
      </c>
      <c r="C210" s="453" t="s">
        <v>1461</v>
      </c>
      <c r="D210" s="454"/>
      <c r="E210" s="455" t="s">
        <v>1289</v>
      </c>
      <c r="F210" s="455">
        <v>31.0</v>
      </c>
      <c r="G210" s="456">
        <v>0.0</v>
      </c>
      <c r="H210" s="457"/>
      <c r="I210" s="459"/>
      <c r="J210" s="459"/>
      <c r="K210" s="459"/>
      <c r="L210" s="483"/>
      <c r="M210" s="457"/>
      <c r="N210" s="459"/>
      <c r="O210" s="459"/>
      <c r="P210" s="459"/>
      <c r="Q210" s="483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</row>
    <row r="211">
      <c r="A211" s="101"/>
      <c r="B211" s="457"/>
      <c r="C211" s="453" t="s">
        <v>715</v>
      </c>
      <c r="D211" s="454"/>
      <c r="E211" s="455" t="s">
        <v>1290</v>
      </c>
      <c r="F211" s="455">
        <v>31.0</v>
      </c>
      <c r="G211" s="456">
        <v>0.0</v>
      </c>
      <c r="H211" s="457"/>
      <c r="I211" s="459"/>
      <c r="J211" s="459"/>
      <c r="K211" s="459"/>
      <c r="L211" s="483"/>
      <c r="M211" s="457"/>
      <c r="N211" s="459"/>
      <c r="O211" s="459"/>
      <c r="P211" s="459"/>
      <c r="Q211" s="483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</row>
    <row r="212">
      <c r="A212" s="101"/>
      <c r="B212" s="457"/>
      <c r="C212" s="453" t="s">
        <v>541</v>
      </c>
      <c r="D212" s="454"/>
      <c r="E212" s="455" t="s">
        <v>1291</v>
      </c>
      <c r="F212" s="455">
        <v>31.0</v>
      </c>
      <c r="G212" s="456">
        <v>0.0</v>
      </c>
      <c r="H212" s="457"/>
      <c r="I212" s="459"/>
      <c r="J212" s="459"/>
      <c r="K212" s="459"/>
      <c r="L212" s="483"/>
      <c r="M212" s="457"/>
      <c r="N212" s="459"/>
      <c r="O212" s="459"/>
      <c r="P212" s="459"/>
      <c r="Q212" s="483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</row>
    <row r="213">
      <c r="A213" s="101"/>
      <c r="B213" s="457"/>
      <c r="C213" s="924" t="s">
        <v>548</v>
      </c>
      <c r="D213" s="462"/>
      <c r="E213" s="463"/>
      <c r="F213" s="467" t="s">
        <v>1163</v>
      </c>
      <c r="G213" s="83"/>
      <c r="H213" s="922"/>
      <c r="I213" s="463"/>
      <c r="J213" s="463"/>
      <c r="K213" s="463"/>
      <c r="L213" s="83"/>
      <c r="M213" s="922"/>
      <c r="N213" s="463"/>
      <c r="O213" s="463"/>
      <c r="P213" s="463"/>
      <c r="Q213" s="83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</row>
    <row r="214">
      <c r="A214" s="643"/>
      <c r="B214" s="925" t="s">
        <v>1462</v>
      </c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5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</row>
    <row r="215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</row>
    <row r="216">
      <c r="A216" s="101"/>
      <c r="B216" s="901"/>
      <c r="C216" s="902" t="s">
        <v>1463</v>
      </c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8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</row>
    <row r="217">
      <c r="A217" s="101"/>
      <c r="B217" s="79"/>
      <c r="C217" s="81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3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</row>
    <row r="218">
      <c r="A218" s="101"/>
      <c r="B218" s="79"/>
      <c r="C218" s="901"/>
      <c r="D218" s="77"/>
      <c r="E218" s="104"/>
      <c r="F218" s="903" t="s">
        <v>1464</v>
      </c>
      <c r="G218" s="78"/>
      <c r="H218" s="904"/>
      <c r="I218" s="77"/>
      <c r="J218" s="104"/>
      <c r="K218" s="903" t="s">
        <v>1465</v>
      </c>
      <c r="L218" s="78"/>
      <c r="M218" s="904"/>
      <c r="N218" s="77"/>
      <c r="O218" s="104"/>
      <c r="P218" s="903" t="s">
        <v>1466</v>
      </c>
      <c r="Q218" s="78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</row>
    <row r="219">
      <c r="A219" s="101"/>
      <c r="B219" s="79"/>
      <c r="C219" s="79"/>
      <c r="E219" s="106"/>
      <c r="G219" s="80"/>
      <c r="H219" s="491"/>
      <c r="J219" s="106"/>
      <c r="L219" s="80"/>
      <c r="M219" s="491"/>
      <c r="O219" s="106"/>
      <c r="Q219" s="8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</row>
    <row r="220">
      <c r="A220" s="101"/>
      <c r="B220" s="107"/>
      <c r="C220" s="79"/>
      <c r="E220" s="106"/>
      <c r="G220" s="80"/>
      <c r="H220" s="491"/>
      <c r="J220" s="106"/>
      <c r="L220" s="80"/>
      <c r="M220" s="491"/>
      <c r="O220" s="106"/>
      <c r="Q220" s="8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</row>
    <row r="221">
      <c r="A221" s="108"/>
      <c r="B221" s="906" t="s">
        <v>60</v>
      </c>
      <c r="C221" s="79"/>
      <c r="E221" s="106"/>
      <c r="F221" s="110"/>
      <c r="G221" s="111"/>
      <c r="H221" s="491"/>
      <c r="J221" s="106"/>
      <c r="K221" s="110"/>
      <c r="L221" s="111"/>
      <c r="M221" s="491"/>
      <c r="O221" s="106"/>
      <c r="P221" s="110"/>
      <c r="Q221" s="111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</row>
    <row r="222">
      <c r="A222" s="108"/>
      <c r="B222" s="906" t="s">
        <v>61</v>
      </c>
      <c r="C222" s="79"/>
      <c r="E222" s="106"/>
      <c r="F222" s="930"/>
      <c r="G222" s="138"/>
      <c r="H222" s="491"/>
      <c r="J222" s="106"/>
      <c r="K222" s="930"/>
      <c r="L222" s="138"/>
      <c r="M222" s="491"/>
      <c r="O222" s="106"/>
      <c r="P222" s="930"/>
      <c r="Q222" s="138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</row>
    <row r="223">
      <c r="A223" s="108"/>
      <c r="B223" s="79"/>
      <c r="C223" s="81"/>
      <c r="D223" s="82"/>
      <c r="E223" s="54"/>
      <c r="F223" s="931"/>
      <c r="G223" s="243"/>
      <c r="H223" s="190"/>
      <c r="I223" s="82"/>
      <c r="J223" s="54"/>
      <c r="K223" s="931"/>
      <c r="L223" s="243"/>
      <c r="M223" s="190"/>
      <c r="N223" s="82"/>
      <c r="O223" s="54"/>
      <c r="P223" s="931"/>
      <c r="Q223" s="243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</row>
    <row r="224">
      <c r="A224" s="108"/>
      <c r="B224" s="439" t="s">
        <v>62</v>
      </c>
      <c r="C224" s="911" t="s">
        <v>899</v>
      </c>
      <c r="D224" s="912"/>
      <c r="E224" s="912" t="s">
        <v>63</v>
      </c>
      <c r="F224" s="912" t="s">
        <v>64</v>
      </c>
      <c r="G224" s="913" t="s">
        <v>65</v>
      </c>
      <c r="H224" s="911" t="s">
        <v>899</v>
      </c>
      <c r="I224" s="912"/>
      <c r="J224" s="912" t="s">
        <v>63</v>
      </c>
      <c r="K224" s="912" t="s">
        <v>64</v>
      </c>
      <c r="L224" s="912" t="s">
        <v>65</v>
      </c>
      <c r="M224" s="911" t="s">
        <v>899</v>
      </c>
      <c r="N224" s="912"/>
      <c r="O224" s="912" t="s">
        <v>63</v>
      </c>
      <c r="P224" s="912" t="s">
        <v>64</v>
      </c>
      <c r="Q224" s="913" t="s">
        <v>65</v>
      </c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</row>
    <row r="225">
      <c r="A225" s="108"/>
      <c r="B225" s="439" t="s">
        <v>66</v>
      </c>
      <c r="C225" s="917" t="s">
        <v>67</v>
      </c>
      <c r="D225" s="918"/>
      <c r="E225" s="919" t="s">
        <v>959</v>
      </c>
      <c r="F225" s="919">
        <v>31.0</v>
      </c>
      <c r="G225" s="920">
        <v>0.0</v>
      </c>
      <c r="H225" s="917" t="s">
        <v>109</v>
      </c>
      <c r="I225" s="918"/>
      <c r="J225" s="919" t="s">
        <v>380</v>
      </c>
      <c r="K225" s="919">
        <v>31.0</v>
      </c>
      <c r="L225" s="920">
        <v>0.0</v>
      </c>
      <c r="M225" s="917" t="s">
        <v>126</v>
      </c>
      <c r="N225" s="918"/>
      <c r="O225" s="919" t="s">
        <v>68</v>
      </c>
      <c r="P225" s="919">
        <v>31.0</v>
      </c>
      <c r="Q225" s="920">
        <v>0.0</v>
      </c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</row>
    <row r="226">
      <c r="A226" s="108"/>
      <c r="B226" s="439" t="s">
        <v>72</v>
      </c>
      <c r="C226" s="917" t="s">
        <v>1467</v>
      </c>
      <c r="D226" s="918"/>
      <c r="E226" s="919" t="s">
        <v>291</v>
      </c>
      <c r="F226" s="919">
        <v>31.0</v>
      </c>
      <c r="G226" s="920">
        <v>0.0</v>
      </c>
      <c r="H226" s="917" t="s">
        <v>1468</v>
      </c>
      <c r="I226" s="918"/>
      <c r="J226" s="919" t="s">
        <v>431</v>
      </c>
      <c r="K226" s="919">
        <v>31.0</v>
      </c>
      <c r="L226" s="920">
        <v>0.0</v>
      </c>
      <c r="M226" s="917" t="s">
        <v>221</v>
      </c>
      <c r="N226" s="918"/>
      <c r="O226" s="919" t="s">
        <v>459</v>
      </c>
      <c r="P226" s="919">
        <v>31.0</v>
      </c>
      <c r="Q226" s="920">
        <v>0.0</v>
      </c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</row>
    <row r="227">
      <c r="A227" s="108"/>
      <c r="B227" s="439" t="s">
        <v>79</v>
      </c>
      <c r="C227" s="917" t="s">
        <v>1469</v>
      </c>
      <c r="D227" s="918"/>
      <c r="E227" s="919" t="s">
        <v>487</v>
      </c>
      <c r="F227" s="919">
        <v>31.0</v>
      </c>
      <c r="G227" s="920">
        <v>0.0</v>
      </c>
      <c r="H227" s="917" t="s">
        <v>354</v>
      </c>
      <c r="I227" s="918"/>
      <c r="J227" s="919" t="s">
        <v>434</v>
      </c>
      <c r="K227" s="919">
        <v>31.0</v>
      </c>
      <c r="L227" s="920">
        <v>0.0</v>
      </c>
      <c r="M227" s="917" t="s">
        <v>1470</v>
      </c>
      <c r="N227" s="918"/>
      <c r="O227" s="919" t="s">
        <v>538</v>
      </c>
      <c r="P227" s="919">
        <v>31.0</v>
      </c>
      <c r="Q227" s="920">
        <v>0.0</v>
      </c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</row>
    <row r="228">
      <c r="A228" s="108"/>
      <c r="B228" s="452" t="s">
        <v>85</v>
      </c>
      <c r="C228" s="453" t="s">
        <v>364</v>
      </c>
      <c r="D228" s="454"/>
      <c r="E228" s="455" t="s">
        <v>142</v>
      </c>
      <c r="F228" s="455">
        <v>31.0</v>
      </c>
      <c r="G228" s="456">
        <v>0.0</v>
      </c>
      <c r="H228" s="453" t="s">
        <v>601</v>
      </c>
      <c r="I228" s="454"/>
      <c r="J228" s="455" t="s">
        <v>145</v>
      </c>
      <c r="K228" s="455">
        <v>31.0</v>
      </c>
      <c r="L228" s="456">
        <v>0.0</v>
      </c>
      <c r="M228" s="453" t="s">
        <v>1471</v>
      </c>
      <c r="N228" s="454"/>
      <c r="O228" s="455" t="s">
        <v>231</v>
      </c>
      <c r="P228" s="455">
        <v>31.0</v>
      </c>
      <c r="Q228" s="456">
        <v>0.0</v>
      </c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</row>
    <row r="229">
      <c r="A229" s="101"/>
      <c r="B229" s="457"/>
      <c r="C229" s="453" t="s">
        <v>399</v>
      </c>
      <c r="D229" s="454"/>
      <c r="E229" s="455" t="s">
        <v>305</v>
      </c>
      <c r="F229" s="455">
        <v>31.0</v>
      </c>
      <c r="G229" s="456">
        <v>0.0</v>
      </c>
      <c r="H229" s="453" t="s">
        <v>399</v>
      </c>
      <c r="I229" s="454"/>
      <c r="J229" s="455" t="s">
        <v>695</v>
      </c>
      <c r="K229" s="455">
        <v>31.0</v>
      </c>
      <c r="L229" s="456">
        <v>0.0</v>
      </c>
      <c r="M229" s="453" t="s">
        <v>143</v>
      </c>
      <c r="N229" s="454"/>
      <c r="O229" s="455" t="s">
        <v>514</v>
      </c>
      <c r="P229" s="455">
        <v>31.0</v>
      </c>
      <c r="Q229" s="456">
        <v>0.0</v>
      </c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</row>
    <row r="230">
      <c r="A230" s="101"/>
      <c r="B230" s="457"/>
      <c r="C230" s="453" t="s">
        <v>441</v>
      </c>
      <c r="D230" s="454"/>
      <c r="E230" s="455" t="s">
        <v>369</v>
      </c>
      <c r="F230" s="455">
        <v>31.0</v>
      </c>
      <c r="G230" s="456">
        <v>0.0</v>
      </c>
      <c r="H230" s="453" t="s">
        <v>86</v>
      </c>
      <c r="I230" s="454"/>
      <c r="J230" s="455" t="s">
        <v>681</v>
      </c>
      <c r="K230" s="455">
        <v>31.0</v>
      </c>
      <c r="L230" s="456">
        <v>0.0</v>
      </c>
      <c r="M230" s="453" t="s">
        <v>1082</v>
      </c>
      <c r="N230" s="454"/>
      <c r="O230" s="455" t="s">
        <v>443</v>
      </c>
      <c r="P230" s="455">
        <v>31.0</v>
      </c>
      <c r="Q230" s="456">
        <v>0.0</v>
      </c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</row>
    <row r="231">
      <c r="A231" s="101"/>
      <c r="B231" s="457"/>
      <c r="C231" s="453" t="s">
        <v>1472</v>
      </c>
      <c r="D231" s="454"/>
      <c r="E231" s="459"/>
      <c r="F231" s="497" t="s">
        <v>1473</v>
      </c>
      <c r="G231" s="80"/>
      <c r="H231" s="453" t="s">
        <v>394</v>
      </c>
      <c r="I231" s="454"/>
      <c r="J231" s="459"/>
      <c r="K231" s="497" t="s">
        <v>180</v>
      </c>
      <c r="L231" s="80"/>
      <c r="M231" s="453" t="s">
        <v>684</v>
      </c>
      <c r="N231" s="454"/>
      <c r="O231" s="459"/>
      <c r="P231" s="497" t="s">
        <v>1294</v>
      </c>
      <c r="Q231" s="8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</row>
    <row r="232">
      <c r="A232" s="643"/>
      <c r="B232" s="925" t="s">
        <v>1474</v>
      </c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5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</row>
    <row r="233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</row>
    <row r="234">
      <c r="A234" s="101"/>
      <c r="B234" s="901"/>
      <c r="C234" s="902" t="s">
        <v>1475</v>
      </c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8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</row>
    <row r="235">
      <c r="A235" s="101"/>
      <c r="B235" s="79"/>
      <c r="C235" s="81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3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</row>
    <row r="236">
      <c r="A236" s="101"/>
      <c r="B236" s="79"/>
      <c r="C236" s="901"/>
      <c r="D236" s="77"/>
      <c r="E236" s="104"/>
      <c r="F236" s="903" t="s">
        <v>1476</v>
      </c>
      <c r="G236" s="78"/>
      <c r="H236" s="904"/>
      <c r="I236" s="77"/>
      <c r="J236" s="104"/>
      <c r="K236" s="903" t="s">
        <v>1477</v>
      </c>
      <c r="L236" s="78"/>
      <c r="M236" s="904"/>
      <c r="N236" s="77"/>
      <c r="O236" s="104"/>
      <c r="P236" s="903" t="s">
        <v>1478</v>
      </c>
      <c r="Q236" s="78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</row>
    <row r="237">
      <c r="A237" s="101"/>
      <c r="B237" s="79"/>
      <c r="C237" s="79"/>
      <c r="E237" s="106"/>
      <c r="G237" s="80"/>
      <c r="H237" s="491"/>
      <c r="J237" s="106"/>
      <c r="L237" s="80"/>
      <c r="M237" s="491"/>
      <c r="O237" s="106"/>
      <c r="Q237" s="8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</row>
    <row r="238">
      <c r="A238" s="101"/>
      <c r="B238" s="107"/>
      <c r="C238" s="79"/>
      <c r="E238" s="106"/>
      <c r="G238" s="80"/>
      <c r="H238" s="491"/>
      <c r="J238" s="106"/>
      <c r="L238" s="80"/>
      <c r="M238" s="491"/>
      <c r="O238" s="106"/>
      <c r="Q238" s="8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</row>
    <row r="239">
      <c r="A239" s="108"/>
      <c r="B239" s="906" t="s">
        <v>60</v>
      </c>
      <c r="C239" s="79"/>
      <c r="E239" s="106"/>
      <c r="F239" s="110"/>
      <c r="G239" s="111"/>
      <c r="H239" s="491"/>
      <c r="J239" s="106"/>
      <c r="K239" s="110"/>
      <c r="L239" s="111"/>
      <c r="M239" s="491"/>
      <c r="O239" s="106"/>
      <c r="P239" s="110"/>
      <c r="Q239" s="111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</row>
    <row r="240">
      <c r="A240" s="108"/>
      <c r="B240" s="906" t="s">
        <v>61</v>
      </c>
      <c r="C240" s="79"/>
      <c r="E240" s="106"/>
      <c r="F240" s="930"/>
      <c r="G240" s="138"/>
      <c r="H240" s="491"/>
      <c r="J240" s="106"/>
      <c r="K240" s="930"/>
      <c r="L240" s="138"/>
      <c r="M240" s="491"/>
      <c r="O240" s="106"/>
      <c r="P240" s="930"/>
      <c r="Q240" s="138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</row>
    <row r="241">
      <c r="A241" s="108"/>
      <c r="B241" s="79"/>
      <c r="C241" s="81"/>
      <c r="D241" s="82"/>
      <c r="E241" s="54"/>
      <c r="F241" s="931"/>
      <c r="G241" s="243"/>
      <c r="H241" s="190"/>
      <c r="I241" s="82"/>
      <c r="J241" s="54"/>
      <c r="K241" s="931"/>
      <c r="L241" s="243"/>
      <c r="M241" s="190"/>
      <c r="N241" s="82"/>
      <c r="O241" s="54"/>
      <c r="P241" s="931"/>
      <c r="Q241" s="243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</row>
    <row r="242">
      <c r="A242" s="108"/>
      <c r="B242" s="439" t="s">
        <v>62</v>
      </c>
      <c r="C242" s="911" t="s">
        <v>911</v>
      </c>
      <c r="D242" s="912"/>
      <c r="E242" s="912" t="s">
        <v>63</v>
      </c>
      <c r="F242" s="912" t="s">
        <v>64</v>
      </c>
      <c r="G242" s="913" t="s">
        <v>65</v>
      </c>
      <c r="H242" s="911" t="s">
        <v>911</v>
      </c>
      <c r="I242" s="912"/>
      <c r="J242" s="912" t="s">
        <v>63</v>
      </c>
      <c r="K242" s="912" t="s">
        <v>64</v>
      </c>
      <c r="L242" s="912" t="s">
        <v>65</v>
      </c>
      <c r="M242" s="911" t="s">
        <v>911</v>
      </c>
      <c r="N242" s="912"/>
      <c r="O242" s="912" t="s">
        <v>63</v>
      </c>
      <c r="P242" s="912" t="s">
        <v>64</v>
      </c>
      <c r="Q242" s="913" t="s">
        <v>65</v>
      </c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</row>
    <row r="243">
      <c r="A243" s="108"/>
      <c r="B243" s="439" t="s">
        <v>66</v>
      </c>
      <c r="C243" s="917" t="s">
        <v>67</v>
      </c>
      <c r="D243" s="918"/>
      <c r="E243" s="919" t="s">
        <v>220</v>
      </c>
      <c r="F243" s="919">
        <v>31.0</v>
      </c>
      <c r="G243" s="920">
        <v>0.0</v>
      </c>
      <c r="H243" s="917" t="s">
        <v>126</v>
      </c>
      <c r="I243" s="918"/>
      <c r="J243" s="919" t="s">
        <v>161</v>
      </c>
      <c r="K243" s="919">
        <v>31.0</v>
      </c>
      <c r="L243" s="920">
        <v>0.0</v>
      </c>
      <c r="M243" s="917" t="s">
        <v>286</v>
      </c>
      <c r="N243" s="918"/>
      <c r="O243" s="919" t="s">
        <v>1031</v>
      </c>
      <c r="P243" s="919">
        <v>31.0</v>
      </c>
      <c r="Q243" s="920">
        <v>0.0</v>
      </c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</row>
    <row r="244">
      <c r="A244" s="108"/>
      <c r="B244" s="439" t="s">
        <v>72</v>
      </c>
      <c r="C244" s="917" t="s">
        <v>569</v>
      </c>
      <c r="D244" s="918"/>
      <c r="E244" s="919" t="s">
        <v>164</v>
      </c>
      <c r="F244" s="919">
        <v>31.0</v>
      </c>
      <c r="G244" s="920">
        <v>0.0</v>
      </c>
      <c r="H244" s="917" t="s">
        <v>486</v>
      </c>
      <c r="I244" s="918"/>
      <c r="J244" s="919" t="s">
        <v>353</v>
      </c>
      <c r="K244" s="919">
        <v>31.0</v>
      </c>
      <c r="L244" s="920">
        <v>0.0</v>
      </c>
      <c r="M244" s="917" t="s">
        <v>1479</v>
      </c>
      <c r="N244" s="918"/>
      <c r="O244" s="919" t="s">
        <v>1480</v>
      </c>
      <c r="P244" s="919">
        <v>31.0</v>
      </c>
      <c r="Q244" s="920">
        <v>0.0</v>
      </c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</row>
    <row r="245">
      <c r="A245" s="108"/>
      <c r="B245" s="439" t="s">
        <v>79</v>
      </c>
      <c r="C245" s="917" t="s">
        <v>1481</v>
      </c>
      <c r="D245" s="918"/>
      <c r="E245" s="919" t="s">
        <v>168</v>
      </c>
      <c r="F245" s="919">
        <v>31.0</v>
      </c>
      <c r="G245" s="920">
        <v>0.0</v>
      </c>
      <c r="H245" s="917" t="s">
        <v>1482</v>
      </c>
      <c r="I245" s="918"/>
      <c r="J245" s="919" t="s">
        <v>1483</v>
      </c>
      <c r="K245" s="919">
        <v>31.0</v>
      </c>
      <c r="L245" s="920">
        <v>0.0</v>
      </c>
      <c r="M245" s="917" t="s">
        <v>354</v>
      </c>
      <c r="N245" s="918"/>
      <c r="O245" s="919" t="s">
        <v>259</v>
      </c>
      <c r="P245" s="919">
        <v>31.0</v>
      </c>
      <c r="Q245" s="920">
        <v>0.0</v>
      </c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</row>
    <row r="246">
      <c r="A246" s="108"/>
      <c r="B246" s="452" t="s">
        <v>85</v>
      </c>
      <c r="C246" s="453" t="s">
        <v>1280</v>
      </c>
      <c r="D246" s="454"/>
      <c r="E246" s="455" t="s">
        <v>264</v>
      </c>
      <c r="F246" s="455">
        <v>31.0</v>
      </c>
      <c r="G246" s="456">
        <v>0.0</v>
      </c>
      <c r="H246" s="453" t="s">
        <v>1425</v>
      </c>
      <c r="I246" s="454"/>
      <c r="J246" s="455" t="s">
        <v>201</v>
      </c>
      <c r="K246" s="455">
        <v>31.0</v>
      </c>
      <c r="L246" s="456">
        <v>0.0</v>
      </c>
      <c r="M246" s="453" t="s">
        <v>202</v>
      </c>
      <c r="N246" s="454"/>
      <c r="O246" s="455" t="s">
        <v>1484</v>
      </c>
      <c r="P246" s="455">
        <v>31.0</v>
      </c>
      <c r="Q246" s="456">
        <v>0.0</v>
      </c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</row>
    <row r="247">
      <c r="A247" s="101"/>
      <c r="B247" s="457"/>
      <c r="C247" s="453" t="s">
        <v>1485</v>
      </c>
      <c r="D247" s="454"/>
      <c r="E247" s="455" t="s">
        <v>232</v>
      </c>
      <c r="F247" s="455">
        <v>31.0</v>
      </c>
      <c r="G247" s="456">
        <v>0.0</v>
      </c>
      <c r="H247" s="453" t="s">
        <v>265</v>
      </c>
      <c r="I247" s="454"/>
      <c r="J247" s="455" t="s">
        <v>1199</v>
      </c>
      <c r="K247" s="455">
        <v>31.0</v>
      </c>
      <c r="L247" s="456">
        <v>0.0</v>
      </c>
      <c r="M247" s="453" t="s">
        <v>88</v>
      </c>
      <c r="N247" s="454"/>
      <c r="O247" s="455" t="s">
        <v>268</v>
      </c>
      <c r="P247" s="455">
        <v>31.0</v>
      </c>
      <c r="Q247" s="456">
        <v>0.0</v>
      </c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</row>
    <row r="248">
      <c r="A248" s="101"/>
      <c r="B248" s="457"/>
      <c r="C248" s="453" t="s">
        <v>1486</v>
      </c>
      <c r="D248" s="454"/>
      <c r="E248" s="455" t="s">
        <v>310</v>
      </c>
      <c r="F248" s="455">
        <v>31.0</v>
      </c>
      <c r="G248" s="456">
        <v>0.0</v>
      </c>
      <c r="H248" s="453" t="s">
        <v>273</v>
      </c>
      <c r="I248" s="454"/>
      <c r="J248" s="455" t="s">
        <v>270</v>
      </c>
      <c r="K248" s="455">
        <v>31.0</v>
      </c>
      <c r="L248" s="456">
        <v>0.0</v>
      </c>
      <c r="M248" s="453" t="s">
        <v>1487</v>
      </c>
      <c r="N248" s="454"/>
      <c r="O248" s="455" t="s">
        <v>310</v>
      </c>
      <c r="P248" s="455">
        <v>31.0</v>
      </c>
      <c r="Q248" s="456">
        <v>0.0</v>
      </c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</row>
    <row r="249">
      <c r="A249" s="101"/>
      <c r="B249" s="457"/>
      <c r="C249" s="453" t="s">
        <v>448</v>
      </c>
      <c r="D249" s="454"/>
      <c r="E249" s="459"/>
      <c r="F249" s="497" t="s">
        <v>1488</v>
      </c>
      <c r="G249" s="80"/>
      <c r="H249" s="453" t="s">
        <v>1436</v>
      </c>
      <c r="I249" s="454"/>
      <c r="J249" s="459"/>
      <c r="K249" s="497" t="s">
        <v>1489</v>
      </c>
      <c r="L249" s="80"/>
      <c r="M249" s="453" t="s">
        <v>1490</v>
      </c>
      <c r="N249" s="454"/>
      <c r="O249" s="459"/>
      <c r="P249" s="497" t="s">
        <v>1488</v>
      </c>
      <c r="Q249" s="8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</row>
    <row r="250">
      <c r="A250" s="101"/>
      <c r="B250" s="923"/>
      <c r="C250" s="901"/>
      <c r="D250" s="77"/>
      <c r="E250" s="104"/>
      <c r="F250" s="903" t="s">
        <v>1491</v>
      </c>
      <c r="G250" s="77"/>
      <c r="H250" s="901"/>
      <c r="I250" s="77"/>
      <c r="J250" s="104"/>
      <c r="K250" s="905"/>
      <c r="L250" s="78"/>
      <c r="M250" s="901"/>
      <c r="N250" s="77"/>
      <c r="O250" s="104"/>
      <c r="P250" s="905"/>
      <c r="Q250" s="78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</row>
    <row r="251">
      <c r="A251" s="101"/>
      <c r="B251" s="79"/>
      <c r="C251" s="79"/>
      <c r="E251" s="106"/>
      <c r="H251" s="79"/>
      <c r="J251" s="106"/>
      <c r="L251" s="80"/>
      <c r="M251" s="79"/>
      <c r="O251" s="106"/>
      <c r="Q251" s="8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</row>
    <row r="252">
      <c r="A252" s="101"/>
      <c r="B252" s="79"/>
      <c r="C252" s="79"/>
      <c r="E252" s="106"/>
      <c r="H252" s="79"/>
      <c r="J252" s="106"/>
      <c r="L252" s="80"/>
      <c r="M252" s="79"/>
      <c r="O252" s="106"/>
      <c r="Q252" s="8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</row>
    <row r="253">
      <c r="A253" s="108"/>
      <c r="B253" s="906" t="s">
        <v>60</v>
      </c>
      <c r="C253" s="79"/>
      <c r="E253" s="106"/>
      <c r="H253" s="79"/>
      <c r="J253" s="106"/>
      <c r="K253" s="110"/>
      <c r="L253" s="111"/>
      <c r="M253" s="79"/>
      <c r="O253" s="106"/>
      <c r="P253" s="110"/>
      <c r="Q253" s="111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</row>
    <row r="254">
      <c r="A254" s="108"/>
      <c r="B254" s="906" t="s">
        <v>61</v>
      </c>
      <c r="C254" s="79"/>
      <c r="E254" s="106"/>
      <c r="F254" s="930"/>
      <c r="G254" s="138"/>
      <c r="H254" s="79"/>
      <c r="J254" s="106"/>
      <c r="K254" s="908"/>
      <c r="L254" s="140"/>
      <c r="M254" s="79"/>
      <c r="O254" s="106"/>
      <c r="P254" s="908"/>
      <c r="Q254" s="14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</row>
    <row r="255">
      <c r="A255" s="108"/>
      <c r="B255" s="79"/>
      <c r="C255" s="81"/>
      <c r="D255" s="82"/>
      <c r="E255" s="54"/>
      <c r="F255" s="931"/>
      <c r="G255" s="243"/>
      <c r="H255" s="81"/>
      <c r="I255" s="82"/>
      <c r="J255" s="54"/>
      <c r="K255" s="910"/>
      <c r="L255" s="243"/>
      <c r="M255" s="81"/>
      <c r="N255" s="82"/>
      <c r="O255" s="54"/>
      <c r="P255" s="910"/>
      <c r="Q255" s="243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</row>
    <row r="256">
      <c r="A256" s="108"/>
      <c r="B256" s="439" t="s">
        <v>62</v>
      </c>
      <c r="C256" s="911" t="s">
        <v>911</v>
      </c>
      <c r="D256" s="912"/>
      <c r="E256" s="912" t="s">
        <v>63</v>
      </c>
      <c r="F256" s="912" t="s">
        <v>64</v>
      </c>
      <c r="G256" s="913" t="s">
        <v>65</v>
      </c>
      <c r="H256" s="914"/>
      <c r="I256" s="915"/>
      <c r="J256" s="915"/>
      <c r="K256" s="915"/>
      <c r="L256" s="916"/>
      <c r="M256" s="914"/>
      <c r="N256" s="915"/>
      <c r="O256" s="915"/>
      <c r="P256" s="915"/>
      <c r="Q256" s="916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</row>
    <row r="257">
      <c r="A257" s="108"/>
      <c r="B257" s="439" t="s">
        <v>66</v>
      </c>
      <c r="C257" s="917" t="s">
        <v>128</v>
      </c>
      <c r="D257" s="918"/>
      <c r="E257" s="919" t="s">
        <v>68</v>
      </c>
      <c r="F257" s="919">
        <v>31.0</v>
      </c>
      <c r="G257" s="920">
        <v>0.0</v>
      </c>
      <c r="H257" s="470"/>
      <c r="I257" s="472"/>
      <c r="J257" s="472"/>
      <c r="K257" s="472"/>
      <c r="L257" s="921"/>
      <c r="M257" s="470"/>
      <c r="N257" s="472"/>
      <c r="O257" s="472"/>
      <c r="P257" s="472"/>
      <c r="Q257" s="921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</row>
    <row r="258">
      <c r="A258" s="108"/>
      <c r="B258" s="439" t="s">
        <v>72</v>
      </c>
      <c r="C258" s="917" t="s">
        <v>165</v>
      </c>
      <c r="D258" s="918"/>
      <c r="E258" s="919" t="s">
        <v>323</v>
      </c>
      <c r="F258" s="919">
        <v>31.0</v>
      </c>
      <c r="G258" s="920">
        <v>0.0</v>
      </c>
      <c r="H258" s="470"/>
      <c r="I258" s="472"/>
      <c r="J258" s="472"/>
      <c r="K258" s="472"/>
      <c r="L258" s="921"/>
      <c r="M258" s="470"/>
      <c r="N258" s="472"/>
      <c r="O258" s="472"/>
      <c r="P258" s="472"/>
      <c r="Q258" s="921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</row>
    <row r="259">
      <c r="A259" s="108"/>
      <c r="B259" s="439" t="s">
        <v>79</v>
      </c>
      <c r="C259" s="917" t="s">
        <v>167</v>
      </c>
      <c r="D259" s="918"/>
      <c r="E259" s="919" t="s">
        <v>385</v>
      </c>
      <c r="F259" s="919">
        <v>31.0</v>
      </c>
      <c r="G259" s="920">
        <v>0.0</v>
      </c>
      <c r="H259" s="470"/>
      <c r="I259" s="472"/>
      <c r="J259" s="472"/>
      <c r="K259" s="472"/>
      <c r="L259" s="921"/>
      <c r="M259" s="470"/>
      <c r="N259" s="472"/>
      <c r="O259" s="472"/>
      <c r="P259" s="472"/>
      <c r="Q259" s="921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</row>
    <row r="260">
      <c r="A260" s="108"/>
      <c r="B260" s="452" t="s">
        <v>85</v>
      </c>
      <c r="C260" s="453" t="s">
        <v>673</v>
      </c>
      <c r="D260" s="454"/>
      <c r="E260" s="455" t="s">
        <v>142</v>
      </c>
      <c r="F260" s="455">
        <v>31.0</v>
      </c>
      <c r="G260" s="456">
        <v>0.0</v>
      </c>
      <c r="H260" s="457"/>
      <c r="I260" s="459"/>
      <c r="J260" s="459"/>
      <c r="K260" s="459"/>
      <c r="L260" s="483"/>
      <c r="M260" s="457"/>
      <c r="N260" s="459"/>
      <c r="O260" s="459"/>
      <c r="P260" s="459"/>
      <c r="Q260" s="483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</row>
    <row r="261">
      <c r="A261" s="101"/>
      <c r="B261" s="457"/>
      <c r="C261" s="453" t="s">
        <v>179</v>
      </c>
      <c r="D261" s="454"/>
      <c r="E261" s="455" t="s">
        <v>174</v>
      </c>
      <c r="F261" s="455">
        <v>31.0</v>
      </c>
      <c r="G261" s="456">
        <v>0.0</v>
      </c>
      <c r="H261" s="457"/>
      <c r="I261" s="459"/>
      <c r="J261" s="459"/>
      <c r="K261" s="459"/>
      <c r="L261" s="483"/>
      <c r="M261" s="457"/>
      <c r="N261" s="459"/>
      <c r="O261" s="459"/>
      <c r="P261" s="459"/>
      <c r="Q261" s="483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</row>
    <row r="262">
      <c r="A262" s="101"/>
      <c r="B262" s="457"/>
      <c r="C262" s="453" t="s">
        <v>336</v>
      </c>
      <c r="D262" s="454"/>
      <c r="E262" s="455" t="s">
        <v>310</v>
      </c>
      <c r="F262" s="455">
        <v>31.0</v>
      </c>
      <c r="G262" s="456">
        <v>0.0</v>
      </c>
      <c r="H262" s="457"/>
      <c r="I262" s="459"/>
      <c r="J262" s="459"/>
      <c r="K262" s="459"/>
      <c r="L262" s="483"/>
      <c r="M262" s="457"/>
      <c r="N262" s="459"/>
      <c r="O262" s="459"/>
      <c r="P262" s="459"/>
      <c r="Q262" s="483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</row>
    <row r="263">
      <c r="A263" s="101"/>
      <c r="B263" s="457"/>
      <c r="C263" s="924" t="s">
        <v>401</v>
      </c>
      <c r="D263" s="462"/>
      <c r="E263" s="463"/>
      <c r="F263" s="467" t="s">
        <v>967</v>
      </c>
      <c r="G263" s="83"/>
      <c r="H263" s="922"/>
      <c r="I263" s="463"/>
      <c r="J263" s="463"/>
      <c r="K263" s="463"/>
      <c r="L263" s="83"/>
      <c r="M263" s="922"/>
      <c r="N263" s="463"/>
      <c r="O263" s="463"/>
      <c r="P263" s="463"/>
      <c r="Q263" s="83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</row>
    <row r="264">
      <c r="A264" s="643"/>
      <c r="B264" s="925" t="s">
        <v>1492</v>
      </c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5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</row>
    <row r="26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</row>
    <row r="266">
      <c r="A266" s="101"/>
      <c r="B266" s="901"/>
      <c r="C266" s="932" t="s">
        <v>1493</v>
      </c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8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</row>
    <row r="267">
      <c r="A267" s="101"/>
      <c r="B267" s="79"/>
      <c r="C267" s="81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3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</row>
    <row r="268">
      <c r="A268" s="101"/>
      <c r="B268" s="79"/>
      <c r="C268" s="901"/>
      <c r="D268" s="77"/>
      <c r="E268" s="104"/>
      <c r="F268" s="903" t="s">
        <v>1494</v>
      </c>
      <c r="G268" s="78"/>
      <c r="H268" s="904"/>
      <c r="I268" s="77"/>
      <c r="J268" s="104"/>
      <c r="K268" s="903" t="s">
        <v>1495</v>
      </c>
      <c r="L268" s="78"/>
      <c r="M268" s="904"/>
      <c r="N268" s="77"/>
      <c r="O268" s="104"/>
      <c r="P268" s="903" t="s">
        <v>1496</v>
      </c>
      <c r="Q268" s="78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</row>
    <row r="269">
      <c r="A269" s="101"/>
      <c r="B269" s="79"/>
      <c r="C269" s="79"/>
      <c r="E269" s="106"/>
      <c r="G269" s="80"/>
      <c r="H269" s="491"/>
      <c r="J269" s="106"/>
      <c r="L269" s="80"/>
      <c r="M269" s="491"/>
      <c r="O269" s="106"/>
      <c r="Q269" s="8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</row>
    <row r="270">
      <c r="A270" s="101"/>
      <c r="B270" s="107"/>
      <c r="C270" s="79"/>
      <c r="E270" s="106"/>
      <c r="G270" s="80"/>
      <c r="H270" s="491"/>
      <c r="J270" s="106"/>
      <c r="L270" s="80"/>
      <c r="M270" s="491"/>
      <c r="O270" s="106"/>
      <c r="Q270" s="8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</row>
    <row r="271">
      <c r="A271" s="108"/>
      <c r="B271" s="906" t="s">
        <v>60</v>
      </c>
      <c r="C271" s="79"/>
      <c r="E271" s="106"/>
      <c r="F271" s="110"/>
      <c r="G271" s="111"/>
      <c r="H271" s="491"/>
      <c r="J271" s="106"/>
      <c r="K271" s="110"/>
      <c r="L271" s="111"/>
      <c r="M271" s="491"/>
      <c r="O271" s="106"/>
      <c r="P271" s="110"/>
      <c r="Q271" s="111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</row>
    <row r="272">
      <c r="A272" s="108"/>
      <c r="B272" s="906" t="s">
        <v>61</v>
      </c>
      <c r="C272" s="79"/>
      <c r="E272" s="106"/>
      <c r="F272" s="930"/>
      <c r="G272" s="138"/>
      <c r="H272" s="491"/>
      <c r="J272" s="106"/>
      <c r="K272" s="930"/>
      <c r="L272" s="138"/>
      <c r="M272" s="491"/>
      <c r="O272" s="106"/>
      <c r="P272" s="930"/>
      <c r="Q272" s="138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</row>
    <row r="273">
      <c r="A273" s="108"/>
      <c r="B273" s="79"/>
      <c r="C273" s="81"/>
      <c r="D273" s="82"/>
      <c r="E273" s="54"/>
      <c r="F273" s="931"/>
      <c r="G273" s="243"/>
      <c r="H273" s="190"/>
      <c r="I273" s="82"/>
      <c r="J273" s="54"/>
      <c r="K273" s="931"/>
      <c r="L273" s="243"/>
      <c r="M273" s="190"/>
      <c r="N273" s="82"/>
      <c r="O273" s="54"/>
      <c r="P273" s="931"/>
      <c r="Q273" s="243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</row>
    <row r="274">
      <c r="A274" s="108"/>
      <c r="B274" s="439" t="s">
        <v>62</v>
      </c>
      <c r="C274" s="911" t="s">
        <v>1497</v>
      </c>
      <c r="D274" s="912"/>
      <c r="E274" s="912" t="s">
        <v>63</v>
      </c>
      <c r="F274" s="912" t="s">
        <v>64</v>
      </c>
      <c r="G274" s="913" t="s">
        <v>65</v>
      </c>
      <c r="H274" s="911" t="s">
        <v>1497</v>
      </c>
      <c r="I274" s="912"/>
      <c r="J274" s="912" t="s">
        <v>63</v>
      </c>
      <c r="K274" s="912" t="s">
        <v>64</v>
      </c>
      <c r="L274" s="913" t="s">
        <v>65</v>
      </c>
      <c r="M274" s="911" t="s">
        <v>1497</v>
      </c>
      <c r="N274" s="912"/>
      <c r="O274" s="912" t="s">
        <v>63</v>
      </c>
      <c r="P274" s="912" t="s">
        <v>64</v>
      </c>
      <c r="Q274" s="913" t="s">
        <v>65</v>
      </c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</row>
    <row r="275">
      <c r="A275" s="108"/>
      <c r="B275" s="439" t="s">
        <v>66</v>
      </c>
      <c r="C275" s="917" t="s">
        <v>69</v>
      </c>
      <c r="D275" s="918"/>
      <c r="E275" s="919" t="s">
        <v>1498</v>
      </c>
      <c r="F275" s="919">
        <v>31.0</v>
      </c>
      <c r="G275" s="920">
        <v>6.0</v>
      </c>
      <c r="H275" s="917" t="s">
        <v>67</v>
      </c>
      <c r="I275" s="918"/>
      <c r="J275" s="919" t="s">
        <v>453</v>
      </c>
      <c r="K275" s="919">
        <v>31.0</v>
      </c>
      <c r="L275" s="920">
        <v>6.0</v>
      </c>
      <c r="M275" s="917" t="s">
        <v>531</v>
      </c>
      <c r="N275" s="918"/>
      <c r="O275" s="919" t="s">
        <v>287</v>
      </c>
      <c r="P275" s="919">
        <v>31.0</v>
      </c>
      <c r="Q275" s="920">
        <v>252.0</v>
      </c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</row>
    <row r="276">
      <c r="A276" s="108"/>
      <c r="B276" s="439" t="s">
        <v>72</v>
      </c>
      <c r="C276" s="917" t="s">
        <v>861</v>
      </c>
      <c r="D276" s="918"/>
      <c r="E276" s="919" t="s">
        <v>1499</v>
      </c>
      <c r="F276" s="919">
        <v>31.0</v>
      </c>
      <c r="G276" s="920">
        <v>0.0</v>
      </c>
      <c r="H276" s="917" t="s">
        <v>535</v>
      </c>
      <c r="I276" s="918"/>
      <c r="J276" s="919" t="s">
        <v>1500</v>
      </c>
      <c r="K276" s="919">
        <v>31.0</v>
      </c>
      <c r="L276" s="920">
        <v>252.0</v>
      </c>
      <c r="M276" s="917" t="s">
        <v>1501</v>
      </c>
      <c r="N276" s="918"/>
      <c r="O276" s="919" t="s">
        <v>76</v>
      </c>
      <c r="P276" s="919">
        <v>31.0</v>
      </c>
      <c r="Q276" s="920">
        <v>0.0</v>
      </c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</row>
    <row r="277">
      <c r="A277" s="108"/>
      <c r="B277" s="439" t="s">
        <v>79</v>
      </c>
      <c r="C277" s="917" t="s">
        <v>1102</v>
      </c>
      <c r="D277" s="918"/>
      <c r="E277" s="919" t="s">
        <v>1502</v>
      </c>
      <c r="F277" s="919">
        <v>31.0</v>
      </c>
      <c r="G277" s="920">
        <v>0.0</v>
      </c>
      <c r="H277" s="917" t="s">
        <v>139</v>
      </c>
      <c r="I277" s="918"/>
      <c r="J277" s="919" t="s">
        <v>510</v>
      </c>
      <c r="K277" s="919">
        <v>31.0</v>
      </c>
      <c r="L277" s="920">
        <v>0.0</v>
      </c>
      <c r="M277" s="917" t="s">
        <v>354</v>
      </c>
      <c r="N277" s="918"/>
      <c r="O277" s="919" t="s">
        <v>296</v>
      </c>
      <c r="P277" s="919">
        <v>31.0</v>
      </c>
      <c r="Q277" s="920">
        <v>0.0</v>
      </c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</row>
    <row r="278">
      <c r="A278" s="108"/>
      <c r="B278" s="452" t="s">
        <v>85</v>
      </c>
      <c r="C278" s="453" t="s">
        <v>335</v>
      </c>
      <c r="D278" s="454"/>
      <c r="E278" s="455" t="s">
        <v>1503</v>
      </c>
      <c r="F278" s="455">
        <v>31.0</v>
      </c>
      <c r="G278" s="456">
        <v>252.0</v>
      </c>
      <c r="H278" s="453" t="s">
        <v>448</v>
      </c>
      <c r="I278" s="454"/>
      <c r="J278" s="455" t="s">
        <v>463</v>
      </c>
      <c r="K278" s="455">
        <v>31.0</v>
      </c>
      <c r="L278" s="456">
        <v>0.0</v>
      </c>
      <c r="M278" s="453" t="s">
        <v>548</v>
      </c>
      <c r="N278" s="454"/>
      <c r="O278" s="455" t="s">
        <v>491</v>
      </c>
      <c r="P278" s="455">
        <v>31.0</v>
      </c>
      <c r="Q278" s="456">
        <v>6.0</v>
      </c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</row>
    <row r="279">
      <c r="A279" s="101"/>
      <c r="B279" s="457"/>
      <c r="C279" s="453" t="s">
        <v>1461</v>
      </c>
      <c r="D279" s="454"/>
      <c r="E279" s="455" t="s">
        <v>1504</v>
      </c>
      <c r="F279" s="455">
        <v>31.0</v>
      </c>
      <c r="G279" s="456">
        <v>0.0</v>
      </c>
      <c r="H279" s="453" t="s">
        <v>173</v>
      </c>
      <c r="I279" s="454"/>
      <c r="J279" s="455" t="s">
        <v>761</v>
      </c>
      <c r="K279" s="455">
        <v>31.0</v>
      </c>
      <c r="L279" s="456">
        <v>0.0</v>
      </c>
      <c r="M279" s="453" t="s">
        <v>269</v>
      </c>
      <c r="N279" s="454"/>
      <c r="O279" s="455" t="s">
        <v>736</v>
      </c>
      <c r="P279" s="455">
        <v>31.0</v>
      </c>
      <c r="Q279" s="456">
        <v>252.0</v>
      </c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</row>
    <row r="280">
      <c r="A280" s="101"/>
      <c r="B280" s="457"/>
      <c r="C280" s="453" t="s">
        <v>986</v>
      </c>
      <c r="D280" s="454"/>
      <c r="E280" s="455" t="s">
        <v>1505</v>
      </c>
      <c r="F280" s="455">
        <v>31.0</v>
      </c>
      <c r="G280" s="456">
        <v>252.0</v>
      </c>
      <c r="H280" s="453" t="s">
        <v>372</v>
      </c>
      <c r="I280" s="454"/>
      <c r="J280" s="455" t="s">
        <v>633</v>
      </c>
      <c r="K280" s="455">
        <v>31.0</v>
      </c>
      <c r="L280" s="456">
        <v>252.0</v>
      </c>
      <c r="M280" s="453" t="s">
        <v>265</v>
      </c>
      <c r="N280" s="454"/>
      <c r="O280" s="455" t="s">
        <v>151</v>
      </c>
      <c r="P280" s="455">
        <v>31.0</v>
      </c>
      <c r="Q280" s="456">
        <v>0.0</v>
      </c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</row>
    <row r="281">
      <c r="A281" s="101"/>
      <c r="B281" s="457"/>
      <c r="C281" s="453" t="s">
        <v>477</v>
      </c>
      <c r="D281" s="454"/>
      <c r="E281" s="459"/>
      <c r="F281" s="497" t="s">
        <v>1506</v>
      </c>
      <c r="G281" s="80"/>
      <c r="H281" s="453" t="s">
        <v>980</v>
      </c>
      <c r="I281" s="454"/>
      <c r="J281" s="459"/>
      <c r="K281" s="497" t="s">
        <v>1507</v>
      </c>
      <c r="L281" s="80"/>
      <c r="M281" s="453" t="s">
        <v>1508</v>
      </c>
      <c r="N281" s="454"/>
      <c r="O281" s="459"/>
      <c r="P281" s="497" t="s">
        <v>1509</v>
      </c>
      <c r="Q281" s="8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</row>
    <row r="282">
      <c r="A282" s="101"/>
      <c r="B282" s="923"/>
      <c r="C282" s="901"/>
      <c r="D282" s="77"/>
      <c r="E282" s="104"/>
      <c r="F282" s="903" t="s">
        <v>1510</v>
      </c>
      <c r="G282" s="77"/>
      <c r="H282" s="901"/>
      <c r="I282" s="77"/>
      <c r="J282" s="104"/>
      <c r="K282" s="903" t="s">
        <v>1511</v>
      </c>
      <c r="L282" s="78"/>
      <c r="M282" s="901"/>
      <c r="N282" s="77"/>
      <c r="O282" s="104"/>
      <c r="P282" s="905"/>
      <c r="Q282" s="78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</row>
    <row r="283">
      <c r="A283" s="101"/>
      <c r="B283" s="79"/>
      <c r="C283" s="79"/>
      <c r="E283" s="106"/>
      <c r="H283" s="79"/>
      <c r="J283" s="106"/>
      <c r="L283" s="80"/>
      <c r="M283" s="79"/>
      <c r="O283" s="106"/>
      <c r="Q283" s="8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</row>
    <row r="284">
      <c r="A284" s="101"/>
      <c r="B284" s="79"/>
      <c r="C284" s="79"/>
      <c r="E284" s="106"/>
      <c r="H284" s="79"/>
      <c r="J284" s="106"/>
      <c r="L284" s="80"/>
      <c r="M284" s="79"/>
      <c r="O284" s="106"/>
      <c r="Q284" s="8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</row>
    <row r="285">
      <c r="A285" s="108"/>
      <c r="B285" s="906" t="s">
        <v>60</v>
      </c>
      <c r="C285" s="79"/>
      <c r="E285" s="106"/>
      <c r="H285" s="79"/>
      <c r="J285" s="106"/>
      <c r="K285" s="110"/>
      <c r="L285" s="111"/>
      <c r="M285" s="79"/>
      <c r="O285" s="106"/>
      <c r="P285" s="110"/>
      <c r="Q285" s="111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</row>
    <row r="286">
      <c r="A286" s="108"/>
      <c r="B286" s="906" t="s">
        <v>61</v>
      </c>
      <c r="C286" s="79"/>
      <c r="E286" s="106"/>
      <c r="F286" s="930"/>
      <c r="G286" s="138"/>
      <c r="H286" s="79"/>
      <c r="J286" s="106"/>
      <c r="K286" s="930"/>
      <c r="L286" s="138"/>
      <c r="M286" s="79"/>
      <c r="O286" s="106"/>
      <c r="P286" s="908"/>
      <c r="Q286" s="14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</row>
    <row r="287">
      <c r="A287" s="108"/>
      <c r="B287" s="79"/>
      <c r="C287" s="81"/>
      <c r="D287" s="82"/>
      <c r="E287" s="54"/>
      <c r="F287" s="931"/>
      <c r="G287" s="243"/>
      <c r="H287" s="81"/>
      <c r="I287" s="82"/>
      <c r="J287" s="54"/>
      <c r="K287" s="931"/>
      <c r="L287" s="243"/>
      <c r="M287" s="81"/>
      <c r="N287" s="82"/>
      <c r="O287" s="54"/>
      <c r="P287" s="910"/>
      <c r="Q287" s="243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</row>
    <row r="288">
      <c r="A288" s="108"/>
      <c r="B288" s="439" t="s">
        <v>62</v>
      </c>
      <c r="C288" s="911" t="s">
        <v>1497</v>
      </c>
      <c r="D288" s="912"/>
      <c r="E288" s="912" t="s">
        <v>63</v>
      </c>
      <c r="F288" s="912" t="s">
        <v>64</v>
      </c>
      <c r="G288" s="913" t="s">
        <v>65</v>
      </c>
      <c r="H288" s="911" t="s">
        <v>1497</v>
      </c>
      <c r="I288" s="912"/>
      <c r="J288" s="912" t="s">
        <v>63</v>
      </c>
      <c r="K288" s="912" t="s">
        <v>64</v>
      </c>
      <c r="L288" s="913" t="s">
        <v>65</v>
      </c>
      <c r="M288" s="914"/>
      <c r="N288" s="915"/>
      <c r="O288" s="915"/>
      <c r="P288" s="915"/>
      <c r="Q288" s="916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</row>
    <row r="289">
      <c r="A289" s="108"/>
      <c r="B289" s="439" t="s">
        <v>66</v>
      </c>
      <c r="C289" s="917" t="s">
        <v>128</v>
      </c>
      <c r="D289" s="918"/>
      <c r="E289" s="919" t="s">
        <v>1512</v>
      </c>
      <c r="F289" s="919">
        <v>31.0</v>
      </c>
      <c r="G289" s="920">
        <v>6.0</v>
      </c>
      <c r="H289" s="917" t="s">
        <v>1337</v>
      </c>
      <c r="I289" s="918"/>
      <c r="J289" s="919" t="s">
        <v>188</v>
      </c>
      <c r="K289" s="919">
        <v>31.0</v>
      </c>
      <c r="L289" s="920">
        <v>252.0</v>
      </c>
      <c r="M289" s="470"/>
      <c r="N289" s="472"/>
      <c r="O289" s="472"/>
      <c r="P289" s="472"/>
      <c r="Q289" s="921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</row>
    <row r="290">
      <c r="A290" s="108"/>
      <c r="B290" s="439" t="s">
        <v>72</v>
      </c>
      <c r="C290" s="917" t="s">
        <v>1513</v>
      </c>
      <c r="D290" s="918"/>
      <c r="E290" s="919" t="s">
        <v>1011</v>
      </c>
      <c r="F290" s="919">
        <v>31.0</v>
      </c>
      <c r="G290" s="920">
        <v>252.0</v>
      </c>
      <c r="H290" s="917" t="s">
        <v>381</v>
      </c>
      <c r="I290" s="918"/>
      <c r="J290" s="919" t="s">
        <v>1514</v>
      </c>
      <c r="K290" s="919">
        <v>31.0</v>
      </c>
      <c r="L290" s="920">
        <v>0.0</v>
      </c>
      <c r="M290" s="470"/>
      <c r="N290" s="472"/>
      <c r="O290" s="472"/>
      <c r="P290" s="472"/>
      <c r="Q290" s="921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</row>
    <row r="291">
      <c r="A291" s="108"/>
      <c r="B291" s="439" t="s">
        <v>79</v>
      </c>
      <c r="C291" s="917" t="s">
        <v>1515</v>
      </c>
      <c r="D291" s="918"/>
      <c r="E291" s="919" t="s">
        <v>1342</v>
      </c>
      <c r="F291" s="919">
        <v>31.0</v>
      </c>
      <c r="G291" s="920">
        <v>0.0</v>
      </c>
      <c r="H291" s="917" t="s">
        <v>354</v>
      </c>
      <c r="I291" s="918"/>
      <c r="J291" s="919" t="s">
        <v>845</v>
      </c>
      <c r="K291" s="919">
        <v>31.0</v>
      </c>
      <c r="L291" s="920">
        <v>252.0</v>
      </c>
      <c r="M291" s="470"/>
      <c r="N291" s="472"/>
      <c r="O291" s="472"/>
      <c r="P291" s="472"/>
      <c r="Q291" s="921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</row>
    <row r="292">
      <c r="A292" s="108"/>
      <c r="B292" s="452" t="s">
        <v>85</v>
      </c>
      <c r="C292" s="453" t="s">
        <v>870</v>
      </c>
      <c r="D292" s="454"/>
      <c r="E292" s="455" t="s">
        <v>1197</v>
      </c>
      <c r="F292" s="455">
        <v>31.0</v>
      </c>
      <c r="G292" s="456">
        <v>0.0</v>
      </c>
      <c r="H292" s="453" t="s">
        <v>275</v>
      </c>
      <c r="I292" s="454"/>
      <c r="J292" s="455" t="s">
        <v>1516</v>
      </c>
      <c r="K292" s="455">
        <v>31.0</v>
      </c>
      <c r="L292" s="456">
        <v>6.0</v>
      </c>
      <c r="M292" s="457"/>
      <c r="N292" s="459"/>
      <c r="O292" s="459"/>
      <c r="P292" s="459"/>
      <c r="Q292" s="483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</row>
    <row r="293">
      <c r="A293" s="101"/>
      <c r="B293" s="457"/>
      <c r="C293" s="453" t="s">
        <v>1517</v>
      </c>
      <c r="D293" s="454"/>
      <c r="E293" s="455" t="s">
        <v>1518</v>
      </c>
      <c r="F293" s="455">
        <v>31.0</v>
      </c>
      <c r="G293" s="456">
        <v>0.0</v>
      </c>
      <c r="H293" s="453" t="s">
        <v>1519</v>
      </c>
      <c r="I293" s="454"/>
      <c r="J293" s="455" t="s">
        <v>467</v>
      </c>
      <c r="K293" s="455">
        <v>31.0</v>
      </c>
      <c r="L293" s="456">
        <v>0.0</v>
      </c>
      <c r="M293" s="457"/>
      <c r="N293" s="459"/>
      <c r="O293" s="459"/>
      <c r="P293" s="459"/>
      <c r="Q293" s="483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</row>
    <row r="294">
      <c r="A294" s="101"/>
      <c r="B294" s="457"/>
      <c r="C294" s="453" t="s">
        <v>1520</v>
      </c>
      <c r="D294" s="454"/>
      <c r="E294" s="455" t="s">
        <v>151</v>
      </c>
      <c r="F294" s="455">
        <v>31.0</v>
      </c>
      <c r="G294" s="456">
        <v>252.0</v>
      </c>
      <c r="H294" s="453" t="s">
        <v>637</v>
      </c>
      <c r="I294" s="454"/>
      <c r="J294" s="455" t="s">
        <v>681</v>
      </c>
      <c r="K294" s="455">
        <v>31.0</v>
      </c>
      <c r="L294" s="456">
        <v>0.0</v>
      </c>
      <c r="M294" s="457"/>
      <c r="N294" s="459"/>
      <c r="O294" s="459"/>
      <c r="P294" s="459"/>
      <c r="Q294" s="483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</row>
    <row r="295">
      <c r="A295" s="101"/>
      <c r="B295" s="457"/>
      <c r="C295" s="924" t="s">
        <v>361</v>
      </c>
      <c r="D295" s="462"/>
      <c r="E295" s="463"/>
      <c r="F295" s="467" t="s">
        <v>1521</v>
      </c>
      <c r="G295" s="83"/>
      <c r="H295" s="453" t="s">
        <v>1436</v>
      </c>
      <c r="I295" s="454"/>
      <c r="J295" s="459"/>
      <c r="K295" s="497" t="s">
        <v>107</v>
      </c>
      <c r="L295" s="80"/>
      <c r="M295" s="922"/>
      <c r="N295" s="463"/>
      <c r="O295" s="463"/>
      <c r="P295" s="463"/>
      <c r="Q295" s="83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</row>
    <row r="296">
      <c r="A296" s="933"/>
      <c r="B296" s="934" t="s">
        <v>1522</v>
      </c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5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</row>
    <row r="297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</row>
    <row r="298">
      <c r="A298" s="101"/>
      <c r="B298" s="901"/>
      <c r="C298" s="932" t="s">
        <v>1523</v>
      </c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8"/>
      <c r="R298" s="935" t="s">
        <v>526</v>
      </c>
      <c r="S298" s="78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</row>
    <row r="299">
      <c r="A299" s="101"/>
      <c r="B299" s="79"/>
      <c r="C299" s="81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3"/>
      <c r="R299" s="81"/>
      <c r="S299" s="83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</row>
    <row r="300">
      <c r="A300" s="101"/>
      <c r="B300" s="79"/>
      <c r="C300" s="901"/>
      <c r="D300" s="77"/>
      <c r="E300" s="104"/>
      <c r="F300" s="903" t="s">
        <v>1524</v>
      </c>
      <c r="G300" s="78"/>
      <c r="H300" s="904"/>
      <c r="I300" s="77"/>
      <c r="J300" s="104"/>
      <c r="K300" s="903" t="s">
        <v>1525</v>
      </c>
      <c r="L300" s="78"/>
      <c r="M300" s="904"/>
      <c r="N300" s="77"/>
      <c r="O300" s="104"/>
      <c r="P300" s="903" t="s">
        <v>1526</v>
      </c>
      <c r="Q300" s="78"/>
      <c r="R300" s="936" t="s">
        <v>1527</v>
      </c>
      <c r="S300" s="937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</row>
    <row r="301">
      <c r="A301" s="101"/>
      <c r="B301" s="79"/>
      <c r="C301" s="79"/>
      <c r="E301" s="106"/>
      <c r="G301" s="80"/>
      <c r="H301" s="491"/>
      <c r="J301" s="106"/>
      <c r="L301" s="80"/>
      <c r="M301" s="491"/>
      <c r="O301" s="106"/>
      <c r="Q301" s="80"/>
      <c r="R301" s="936" t="s">
        <v>1528</v>
      </c>
      <c r="S301" s="937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</row>
    <row r="302">
      <c r="A302" s="101"/>
      <c r="B302" s="107"/>
      <c r="C302" s="79"/>
      <c r="E302" s="106"/>
      <c r="G302" s="80"/>
      <c r="H302" s="491"/>
      <c r="J302" s="106"/>
      <c r="L302" s="80"/>
      <c r="M302" s="491"/>
      <c r="O302" s="106"/>
      <c r="Q302" s="80"/>
      <c r="R302" s="938"/>
      <c r="S302" s="937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</row>
    <row r="303">
      <c r="A303" s="108"/>
      <c r="B303" s="906" t="s">
        <v>60</v>
      </c>
      <c r="C303" s="79"/>
      <c r="E303" s="106"/>
      <c r="F303" s="110"/>
      <c r="G303" s="111"/>
      <c r="H303" s="491"/>
      <c r="J303" s="106"/>
      <c r="K303" s="110"/>
      <c r="L303" s="111"/>
      <c r="M303" s="491"/>
      <c r="O303" s="106"/>
      <c r="P303" s="110"/>
      <c r="Q303" s="111"/>
      <c r="R303" s="938"/>
      <c r="S303" s="937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</row>
    <row r="304">
      <c r="A304" s="108"/>
      <c r="B304" s="906" t="s">
        <v>61</v>
      </c>
      <c r="C304" s="79"/>
      <c r="E304" s="106"/>
      <c r="F304" s="930"/>
      <c r="G304" s="138"/>
      <c r="H304" s="491"/>
      <c r="J304" s="106"/>
      <c r="K304" s="930"/>
      <c r="L304" s="138"/>
      <c r="M304" s="491"/>
      <c r="O304" s="106"/>
      <c r="P304" s="930"/>
      <c r="Q304" s="138"/>
      <c r="R304" s="938"/>
      <c r="S304" s="937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</row>
    <row r="305">
      <c r="A305" s="108"/>
      <c r="B305" s="79"/>
      <c r="C305" s="81"/>
      <c r="D305" s="82"/>
      <c r="E305" s="54"/>
      <c r="F305" s="931"/>
      <c r="G305" s="243"/>
      <c r="H305" s="190"/>
      <c r="I305" s="82"/>
      <c r="J305" s="54"/>
      <c r="K305" s="931"/>
      <c r="L305" s="243"/>
      <c r="M305" s="190"/>
      <c r="N305" s="82"/>
      <c r="O305" s="54"/>
      <c r="P305" s="931"/>
      <c r="Q305" s="243"/>
      <c r="R305" s="938"/>
      <c r="S305" s="937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</row>
    <row r="306">
      <c r="A306" s="108"/>
      <c r="B306" s="439" t="s">
        <v>62</v>
      </c>
      <c r="C306" s="911" t="s">
        <v>1497</v>
      </c>
      <c r="D306" s="912"/>
      <c r="E306" s="912" t="s">
        <v>63</v>
      </c>
      <c r="F306" s="912" t="s">
        <v>64</v>
      </c>
      <c r="G306" s="913" t="s">
        <v>65</v>
      </c>
      <c r="H306" s="911" t="s">
        <v>1497</v>
      </c>
      <c r="I306" s="912"/>
      <c r="J306" s="912" t="s">
        <v>63</v>
      </c>
      <c r="K306" s="912" t="s">
        <v>64</v>
      </c>
      <c r="L306" s="913" t="s">
        <v>65</v>
      </c>
      <c r="M306" s="911" t="s">
        <v>1497</v>
      </c>
      <c r="N306" s="912"/>
      <c r="O306" s="912" t="s">
        <v>63</v>
      </c>
      <c r="P306" s="912" t="s">
        <v>64</v>
      </c>
      <c r="Q306" s="912" t="s">
        <v>65</v>
      </c>
      <c r="R306" s="939"/>
      <c r="S306" s="937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</row>
    <row r="307">
      <c r="A307" s="108"/>
      <c r="B307" s="439" t="s">
        <v>66</v>
      </c>
      <c r="C307" s="917" t="s">
        <v>286</v>
      </c>
      <c r="D307" s="918"/>
      <c r="E307" s="919" t="s">
        <v>1529</v>
      </c>
      <c r="F307" s="919">
        <v>31.0</v>
      </c>
      <c r="G307" s="920">
        <v>252.0</v>
      </c>
      <c r="H307" s="917" t="s">
        <v>286</v>
      </c>
      <c r="I307" s="918"/>
      <c r="J307" s="919" t="s">
        <v>287</v>
      </c>
      <c r="K307" s="919">
        <v>31.0</v>
      </c>
      <c r="L307" s="920">
        <v>252.0</v>
      </c>
      <c r="M307" s="917" t="s">
        <v>128</v>
      </c>
      <c r="N307" s="918"/>
      <c r="O307" s="919" t="s">
        <v>1097</v>
      </c>
      <c r="P307" s="919">
        <v>31.0</v>
      </c>
      <c r="Q307" s="919">
        <v>6.0</v>
      </c>
      <c r="R307" s="939"/>
      <c r="S307" s="937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</row>
    <row r="308">
      <c r="A308" s="108"/>
      <c r="B308" s="439" t="s">
        <v>72</v>
      </c>
      <c r="C308" s="917" t="s">
        <v>1099</v>
      </c>
      <c r="D308" s="918"/>
      <c r="E308" s="919" t="s">
        <v>1530</v>
      </c>
      <c r="F308" s="919">
        <v>31.0</v>
      </c>
      <c r="G308" s="920">
        <v>0.0</v>
      </c>
      <c r="H308" s="917" t="s">
        <v>882</v>
      </c>
      <c r="I308" s="918"/>
      <c r="J308" s="919" t="s">
        <v>534</v>
      </c>
      <c r="K308" s="919">
        <v>31.0</v>
      </c>
      <c r="L308" s="920">
        <v>0.0</v>
      </c>
      <c r="M308" s="917" t="s">
        <v>1531</v>
      </c>
      <c r="N308" s="918"/>
      <c r="O308" s="919" t="s">
        <v>323</v>
      </c>
      <c r="P308" s="919">
        <v>31.0</v>
      </c>
      <c r="Q308" s="919">
        <v>252.0</v>
      </c>
      <c r="R308" s="939"/>
      <c r="S308" s="937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</row>
    <row r="309">
      <c r="A309" s="108"/>
      <c r="B309" s="439" t="s">
        <v>79</v>
      </c>
      <c r="C309" s="917" t="s">
        <v>1172</v>
      </c>
      <c r="D309" s="918"/>
      <c r="E309" s="919" t="s">
        <v>946</v>
      </c>
      <c r="F309" s="919">
        <v>31.0</v>
      </c>
      <c r="G309" s="920">
        <v>252.0</v>
      </c>
      <c r="H309" s="917" t="s">
        <v>167</v>
      </c>
      <c r="I309" s="918"/>
      <c r="J309" s="919" t="s">
        <v>388</v>
      </c>
      <c r="K309" s="919">
        <v>31.0</v>
      </c>
      <c r="L309" s="920">
        <v>252.0</v>
      </c>
      <c r="M309" s="917" t="s">
        <v>1532</v>
      </c>
      <c r="N309" s="918"/>
      <c r="O309" s="919" t="s">
        <v>1432</v>
      </c>
      <c r="P309" s="919">
        <v>31.0</v>
      </c>
      <c r="Q309" s="919">
        <v>0.0</v>
      </c>
      <c r="R309" s="939"/>
      <c r="S309" s="937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</row>
    <row r="310">
      <c r="A310" s="108"/>
      <c r="B310" s="452" t="s">
        <v>85</v>
      </c>
      <c r="C310" s="453" t="s">
        <v>1082</v>
      </c>
      <c r="D310" s="454"/>
      <c r="E310" s="455" t="s">
        <v>201</v>
      </c>
      <c r="F310" s="455">
        <v>31.0</v>
      </c>
      <c r="G310" s="456">
        <v>6.0</v>
      </c>
      <c r="H310" s="453" t="s">
        <v>539</v>
      </c>
      <c r="I310" s="454"/>
      <c r="J310" s="455" t="s">
        <v>733</v>
      </c>
      <c r="K310" s="455">
        <v>31.0</v>
      </c>
      <c r="L310" s="456">
        <v>6.0</v>
      </c>
      <c r="M310" s="453" t="s">
        <v>737</v>
      </c>
      <c r="N310" s="454"/>
      <c r="O310" s="455" t="s">
        <v>392</v>
      </c>
      <c r="P310" s="455">
        <v>31.0</v>
      </c>
      <c r="Q310" s="455">
        <v>0.0</v>
      </c>
      <c r="R310" s="939"/>
      <c r="S310" s="937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</row>
    <row r="311">
      <c r="A311" s="101"/>
      <c r="B311" s="457"/>
      <c r="C311" s="453" t="s">
        <v>339</v>
      </c>
      <c r="D311" s="454"/>
      <c r="E311" s="455" t="s">
        <v>174</v>
      </c>
      <c r="F311" s="455">
        <v>31.0</v>
      </c>
      <c r="G311" s="456">
        <v>0.0</v>
      </c>
      <c r="H311" s="453" t="s">
        <v>587</v>
      </c>
      <c r="I311" s="454"/>
      <c r="J311" s="455" t="s">
        <v>305</v>
      </c>
      <c r="K311" s="455">
        <v>31.0</v>
      </c>
      <c r="L311" s="456">
        <v>0.0</v>
      </c>
      <c r="M311" s="453" t="s">
        <v>474</v>
      </c>
      <c r="N311" s="454"/>
      <c r="O311" s="455" t="s">
        <v>268</v>
      </c>
      <c r="P311" s="455">
        <v>31.0</v>
      </c>
      <c r="Q311" s="455">
        <v>0.0</v>
      </c>
      <c r="R311" s="939"/>
      <c r="S311" s="937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</row>
    <row r="312">
      <c r="A312" s="101"/>
      <c r="B312" s="457"/>
      <c r="C312" s="453" t="s">
        <v>235</v>
      </c>
      <c r="D312" s="454"/>
      <c r="E312" s="455" t="s">
        <v>471</v>
      </c>
      <c r="F312" s="455">
        <v>31.0</v>
      </c>
      <c r="G312" s="456">
        <v>0.0</v>
      </c>
      <c r="H312" s="453" t="s">
        <v>586</v>
      </c>
      <c r="I312" s="454"/>
      <c r="J312" s="455" t="s">
        <v>471</v>
      </c>
      <c r="K312" s="455">
        <v>31.0</v>
      </c>
      <c r="L312" s="456">
        <v>0.0</v>
      </c>
      <c r="M312" s="453" t="s">
        <v>98</v>
      </c>
      <c r="N312" s="454"/>
      <c r="O312" s="455" t="s">
        <v>102</v>
      </c>
      <c r="P312" s="455">
        <v>31.0</v>
      </c>
      <c r="Q312" s="455">
        <v>252.0</v>
      </c>
      <c r="R312" s="939"/>
      <c r="S312" s="937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</row>
    <row r="313">
      <c r="A313" s="101"/>
      <c r="B313" s="457"/>
      <c r="C313" s="453" t="s">
        <v>470</v>
      </c>
      <c r="D313" s="454"/>
      <c r="E313" s="459"/>
      <c r="F313" s="497" t="s">
        <v>1533</v>
      </c>
      <c r="G313" s="80"/>
      <c r="H313" s="453" t="s">
        <v>952</v>
      </c>
      <c r="I313" s="454"/>
      <c r="J313" s="459"/>
      <c r="K313" s="497" t="s">
        <v>1533</v>
      </c>
      <c r="L313" s="80"/>
      <c r="M313" s="453" t="s">
        <v>599</v>
      </c>
      <c r="N313" s="454"/>
      <c r="O313" s="459"/>
      <c r="P313" s="497" t="s">
        <v>1534</v>
      </c>
      <c r="Q313" s="80"/>
      <c r="R313" s="940"/>
      <c r="S313" s="941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</row>
    <row r="314">
      <c r="A314" s="101"/>
      <c r="B314" s="923"/>
      <c r="C314" s="901"/>
      <c r="D314" s="77"/>
      <c r="E314" s="104"/>
      <c r="F314" s="903" t="s">
        <v>1535</v>
      </c>
      <c r="G314" s="77"/>
      <c r="H314" s="901"/>
      <c r="I314" s="77"/>
      <c r="J314" s="104"/>
      <c r="K314" s="903" t="s">
        <v>1536</v>
      </c>
      <c r="L314" s="78"/>
      <c r="M314" s="901"/>
      <c r="N314" s="77"/>
      <c r="O314" s="104"/>
      <c r="P314" s="905"/>
      <c r="Q314" s="78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</row>
    <row r="315">
      <c r="A315" s="101"/>
      <c r="B315" s="79"/>
      <c r="C315" s="79"/>
      <c r="E315" s="106"/>
      <c r="H315" s="79"/>
      <c r="J315" s="106"/>
      <c r="L315" s="80"/>
      <c r="M315" s="79"/>
      <c r="O315" s="106"/>
      <c r="Q315" s="8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</row>
    <row r="316">
      <c r="A316" s="101"/>
      <c r="B316" s="79"/>
      <c r="C316" s="79"/>
      <c r="E316" s="106"/>
      <c r="H316" s="79"/>
      <c r="J316" s="106"/>
      <c r="L316" s="80"/>
      <c r="M316" s="79"/>
      <c r="O316" s="106"/>
      <c r="Q316" s="8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</row>
    <row r="317">
      <c r="A317" s="108"/>
      <c r="B317" s="906" t="s">
        <v>60</v>
      </c>
      <c r="C317" s="79"/>
      <c r="E317" s="106"/>
      <c r="H317" s="79"/>
      <c r="J317" s="106"/>
      <c r="K317" s="110"/>
      <c r="L317" s="111"/>
      <c r="M317" s="79"/>
      <c r="O317" s="106"/>
      <c r="P317" s="110"/>
      <c r="Q317" s="111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</row>
    <row r="318">
      <c r="A318" s="108"/>
      <c r="B318" s="906" t="s">
        <v>61</v>
      </c>
      <c r="C318" s="79"/>
      <c r="E318" s="106"/>
      <c r="F318" s="930"/>
      <c r="G318" s="138"/>
      <c r="H318" s="79"/>
      <c r="J318" s="106"/>
      <c r="K318" s="930"/>
      <c r="L318" s="138"/>
      <c r="M318" s="79"/>
      <c r="O318" s="106"/>
      <c r="P318" s="908"/>
      <c r="Q318" s="14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</row>
    <row r="319">
      <c r="A319" s="108"/>
      <c r="B319" s="79"/>
      <c r="C319" s="81"/>
      <c r="D319" s="82"/>
      <c r="E319" s="54"/>
      <c r="F319" s="931"/>
      <c r="G319" s="243"/>
      <c r="H319" s="81"/>
      <c r="I319" s="82"/>
      <c r="J319" s="54"/>
      <c r="K319" s="931"/>
      <c r="L319" s="243"/>
      <c r="M319" s="81"/>
      <c r="N319" s="82"/>
      <c r="O319" s="54"/>
      <c r="P319" s="910"/>
      <c r="Q319" s="243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</row>
    <row r="320">
      <c r="A320" s="108"/>
      <c r="B320" s="439" t="s">
        <v>62</v>
      </c>
      <c r="C320" s="911" t="s">
        <v>1497</v>
      </c>
      <c r="D320" s="912"/>
      <c r="E320" s="912" t="s">
        <v>63</v>
      </c>
      <c r="F320" s="912" t="s">
        <v>64</v>
      </c>
      <c r="G320" s="913" t="s">
        <v>65</v>
      </c>
      <c r="H320" s="911" t="s">
        <v>1497</v>
      </c>
      <c r="I320" s="912"/>
      <c r="J320" s="912" t="s">
        <v>63</v>
      </c>
      <c r="K320" s="912" t="s">
        <v>64</v>
      </c>
      <c r="L320" s="913" t="s">
        <v>65</v>
      </c>
      <c r="M320" s="914"/>
      <c r="N320" s="915"/>
      <c r="O320" s="915"/>
      <c r="P320" s="915"/>
      <c r="Q320" s="916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</row>
    <row r="321">
      <c r="A321" s="108"/>
      <c r="B321" s="439" t="s">
        <v>66</v>
      </c>
      <c r="C321" s="917" t="s">
        <v>128</v>
      </c>
      <c r="D321" s="918"/>
      <c r="E321" s="919" t="s">
        <v>220</v>
      </c>
      <c r="F321" s="919">
        <v>31.0</v>
      </c>
      <c r="G321" s="920">
        <v>6.0</v>
      </c>
      <c r="H321" s="917" t="s">
        <v>128</v>
      </c>
      <c r="I321" s="918"/>
      <c r="J321" s="919" t="s">
        <v>188</v>
      </c>
      <c r="K321" s="919">
        <v>31.0</v>
      </c>
      <c r="L321" s="920">
        <v>6.0</v>
      </c>
      <c r="M321" s="470"/>
      <c r="N321" s="472"/>
      <c r="O321" s="472"/>
      <c r="P321" s="472"/>
      <c r="Q321" s="921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</row>
    <row r="322">
      <c r="A322" s="108"/>
      <c r="B322" s="439" t="s">
        <v>72</v>
      </c>
      <c r="C322" s="917" t="s">
        <v>535</v>
      </c>
      <c r="D322" s="918"/>
      <c r="E322" s="919" t="s">
        <v>74</v>
      </c>
      <c r="F322" s="919">
        <v>31.0</v>
      </c>
      <c r="G322" s="920">
        <v>252.0</v>
      </c>
      <c r="H322" s="917" t="s">
        <v>1537</v>
      </c>
      <c r="I322" s="918"/>
      <c r="J322" s="919" t="s">
        <v>1514</v>
      </c>
      <c r="K322" s="919">
        <v>31.0</v>
      </c>
      <c r="L322" s="920">
        <v>252.0</v>
      </c>
      <c r="M322" s="470"/>
      <c r="N322" s="472"/>
      <c r="O322" s="472"/>
      <c r="P322" s="472"/>
      <c r="Q322" s="921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</row>
    <row r="323">
      <c r="A323" s="108"/>
      <c r="B323" s="439" t="s">
        <v>79</v>
      </c>
      <c r="C323" s="917" t="s">
        <v>293</v>
      </c>
      <c r="D323" s="918"/>
      <c r="E323" s="919" t="s">
        <v>84</v>
      </c>
      <c r="F323" s="919">
        <v>31.0</v>
      </c>
      <c r="G323" s="920">
        <v>0.0</v>
      </c>
      <c r="H323" s="917" t="s">
        <v>326</v>
      </c>
      <c r="I323" s="918"/>
      <c r="J323" s="919" t="s">
        <v>845</v>
      </c>
      <c r="K323" s="919">
        <v>31.0</v>
      </c>
      <c r="L323" s="920">
        <v>0.0</v>
      </c>
      <c r="M323" s="470"/>
      <c r="N323" s="472"/>
      <c r="O323" s="472"/>
      <c r="P323" s="472"/>
      <c r="Q323" s="921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</row>
    <row r="324">
      <c r="A324" s="108"/>
      <c r="B324" s="452" t="s">
        <v>85</v>
      </c>
      <c r="C324" s="453" t="s">
        <v>441</v>
      </c>
      <c r="D324" s="454"/>
      <c r="E324" s="455" t="s">
        <v>172</v>
      </c>
      <c r="F324" s="455">
        <v>31.0</v>
      </c>
      <c r="G324" s="456">
        <v>0.0</v>
      </c>
      <c r="H324" s="453" t="s">
        <v>141</v>
      </c>
      <c r="I324" s="454"/>
      <c r="J324" s="455" t="s">
        <v>1516</v>
      </c>
      <c r="K324" s="455">
        <v>31.0</v>
      </c>
      <c r="L324" s="456">
        <v>0.0</v>
      </c>
      <c r="M324" s="457"/>
      <c r="N324" s="459"/>
      <c r="O324" s="459"/>
      <c r="P324" s="459"/>
      <c r="Q324" s="483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</row>
    <row r="325">
      <c r="A325" s="101"/>
      <c r="B325" s="457"/>
      <c r="C325" s="453" t="s">
        <v>1538</v>
      </c>
      <c r="D325" s="454"/>
      <c r="E325" s="455" t="s">
        <v>206</v>
      </c>
      <c r="F325" s="455">
        <v>31.0</v>
      </c>
      <c r="G325" s="456">
        <v>0.0</v>
      </c>
      <c r="H325" s="453" t="s">
        <v>962</v>
      </c>
      <c r="I325" s="454"/>
      <c r="J325" s="455" t="s">
        <v>467</v>
      </c>
      <c r="K325" s="455">
        <v>31.0</v>
      </c>
      <c r="L325" s="456">
        <v>0.0</v>
      </c>
      <c r="M325" s="457"/>
      <c r="N325" s="459"/>
      <c r="O325" s="459"/>
      <c r="P325" s="459"/>
      <c r="Q325" s="483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</row>
    <row r="326">
      <c r="A326" s="101"/>
      <c r="B326" s="457"/>
      <c r="C326" s="453" t="s">
        <v>177</v>
      </c>
      <c r="D326" s="454"/>
      <c r="E326" s="455" t="s">
        <v>270</v>
      </c>
      <c r="F326" s="455">
        <v>31.0</v>
      </c>
      <c r="G326" s="456">
        <v>252.0</v>
      </c>
      <c r="H326" s="453" t="s">
        <v>788</v>
      </c>
      <c r="I326" s="454"/>
      <c r="J326" s="455" t="s">
        <v>681</v>
      </c>
      <c r="K326" s="455">
        <v>31.0</v>
      </c>
      <c r="L326" s="456">
        <v>252.0</v>
      </c>
      <c r="M326" s="457"/>
      <c r="N326" s="459"/>
      <c r="O326" s="459"/>
      <c r="P326" s="459"/>
      <c r="Q326" s="483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</row>
    <row r="327">
      <c r="A327" s="101"/>
      <c r="B327" s="457"/>
      <c r="C327" s="924" t="s">
        <v>599</v>
      </c>
      <c r="D327" s="462"/>
      <c r="E327" s="463"/>
      <c r="F327" s="467" t="s">
        <v>1539</v>
      </c>
      <c r="G327" s="83"/>
      <c r="H327" s="453" t="s">
        <v>103</v>
      </c>
      <c r="I327" s="454"/>
      <c r="J327" s="459"/>
      <c r="K327" s="497" t="s">
        <v>1540</v>
      </c>
      <c r="L327" s="80"/>
      <c r="M327" s="922"/>
      <c r="N327" s="463"/>
      <c r="O327" s="463"/>
      <c r="P327" s="463"/>
      <c r="Q327" s="83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</row>
    <row r="328">
      <c r="A328" s="643"/>
      <c r="B328" s="925" t="s">
        <v>1541</v>
      </c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5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</row>
    <row r="329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</row>
    <row r="330">
      <c r="A330" s="100"/>
      <c r="B330" s="942"/>
      <c r="C330" s="943" t="s">
        <v>1542</v>
      </c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8"/>
      <c r="R330" s="503" t="s">
        <v>526</v>
      </c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</row>
    <row r="331">
      <c r="A331" s="100"/>
      <c r="B331" s="79"/>
      <c r="C331" s="81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3"/>
      <c r="R331" s="488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</row>
    <row r="332">
      <c r="A332" s="100"/>
      <c r="B332" s="79"/>
      <c r="C332" s="942"/>
      <c r="D332" s="77"/>
      <c r="E332" s="104"/>
      <c r="F332" s="944" t="s">
        <v>615</v>
      </c>
      <c r="G332" s="78"/>
      <c r="H332" s="942"/>
      <c r="I332" s="77"/>
      <c r="J332" s="104"/>
      <c r="K332" s="944" t="s">
        <v>616</v>
      </c>
      <c r="L332" s="78"/>
      <c r="M332" s="942"/>
      <c r="N332" s="77"/>
      <c r="O332" s="104"/>
      <c r="P332" s="944" t="s">
        <v>617</v>
      </c>
      <c r="Q332" s="78"/>
      <c r="R332" s="505" t="s">
        <v>618</v>
      </c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</row>
    <row r="333">
      <c r="A333" s="100"/>
      <c r="B333" s="79"/>
      <c r="C333" s="79"/>
      <c r="E333" s="106"/>
      <c r="G333" s="80"/>
      <c r="H333" s="79"/>
      <c r="J333" s="106"/>
      <c r="L333" s="80"/>
      <c r="M333" s="79"/>
      <c r="O333" s="106"/>
      <c r="Q333" s="80"/>
      <c r="R333" s="505" t="s">
        <v>619</v>
      </c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</row>
    <row r="334">
      <c r="A334" s="100"/>
      <c r="B334" s="107"/>
      <c r="C334" s="79"/>
      <c r="E334" s="106"/>
      <c r="G334" s="80"/>
      <c r="H334" s="79"/>
      <c r="J334" s="106"/>
      <c r="L334" s="80"/>
      <c r="M334" s="79"/>
      <c r="O334" s="106"/>
      <c r="Q334" s="80"/>
      <c r="R334" s="505" t="s">
        <v>620</v>
      </c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</row>
    <row r="335">
      <c r="A335" s="100"/>
      <c r="B335" s="506" t="s">
        <v>60</v>
      </c>
      <c r="C335" s="79"/>
      <c r="E335" s="106"/>
      <c r="F335" s="110"/>
      <c r="G335" s="111"/>
      <c r="H335" s="79"/>
      <c r="J335" s="106"/>
      <c r="K335" s="110"/>
      <c r="L335" s="111"/>
      <c r="M335" s="79"/>
      <c r="O335" s="106"/>
      <c r="P335" s="110"/>
      <c r="Q335" s="111"/>
      <c r="R335" s="505" t="s">
        <v>621</v>
      </c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</row>
    <row r="336">
      <c r="A336" s="100"/>
      <c r="B336" s="506" t="s">
        <v>61</v>
      </c>
      <c r="C336" s="79"/>
      <c r="E336" s="106"/>
      <c r="F336" s="945"/>
      <c r="G336" s="138"/>
      <c r="H336" s="79"/>
      <c r="J336" s="106"/>
      <c r="K336" s="945"/>
      <c r="L336" s="138"/>
      <c r="M336" s="79"/>
      <c r="O336" s="106"/>
      <c r="P336" s="945"/>
      <c r="Q336" s="138"/>
      <c r="R336" s="505" t="s">
        <v>622</v>
      </c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</row>
    <row r="337">
      <c r="A337" s="100"/>
      <c r="B337" s="79"/>
      <c r="C337" s="81"/>
      <c r="D337" s="82"/>
      <c r="E337" s="54"/>
      <c r="F337" s="946"/>
      <c r="G337" s="243"/>
      <c r="H337" s="81"/>
      <c r="I337" s="82"/>
      <c r="J337" s="54"/>
      <c r="K337" s="947"/>
      <c r="L337" s="243"/>
      <c r="M337" s="81"/>
      <c r="N337" s="82"/>
      <c r="O337" s="54"/>
      <c r="P337" s="946"/>
      <c r="Q337" s="243"/>
      <c r="R337" s="505" t="s">
        <v>623</v>
      </c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</row>
    <row r="338">
      <c r="A338" s="100"/>
      <c r="B338" s="509" t="s">
        <v>62</v>
      </c>
      <c r="C338" s="510" t="s">
        <v>566</v>
      </c>
      <c r="D338" s="948"/>
      <c r="E338" s="511" t="s">
        <v>63</v>
      </c>
      <c r="F338" s="511" t="s">
        <v>64</v>
      </c>
      <c r="G338" s="512" t="s">
        <v>65</v>
      </c>
      <c r="H338" s="510" t="s">
        <v>566</v>
      </c>
      <c r="I338" s="948"/>
      <c r="J338" s="511" t="s">
        <v>63</v>
      </c>
      <c r="K338" s="511" t="s">
        <v>64</v>
      </c>
      <c r="L338" s="512" t="s">
        <v>65</v>
      </c>
      <c r="M338" s="510" t="s">
        <v>566</v>
      </c>
      <c r="N338" s="948"/>
      <c r="O338" s="511" t="s">
        <v>63</v>
      </c>
      <c r="P338" s="511" t="s">
        <v>64</v>
      </c>
      <c r="Q338" s="512" t="s">
        <v>65</v>
      </c>
      <c r="R338" s="513" t="s">
        <v>624</v>
      </c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</row>
    <row r="339">
      <c r="A339" s="100"/>
      <c r="B339" s="509" t="s">
        <v>66</v>
      </c>
      <c r="C339" s="514" t="s">
        <v>126</v>
      </c>
      <c r="D339" s="949"/>
      <c r="E339" s="516" t="s">
        <v>187</v>
      </c>
      <c r="F339" s="516">
        <v>31.0</v>
      </c>
      <c r="G339" s="517">
        <v>6.0</v>
      </c>
      <c r="H339" s="514" t="s">
        <v>69</v>
      </c>
      <c r="I339" s="949"/>
      <c r="J339" s="516" t="s">
        <v>68</v>
      </c>
      <c r="K339" s="516">
        <v>31.0</v>
      </c>
      <c r="L339" s="517">
        <v>6.0</v>
      </c>
      <c r="M339" s="514" t="s">
        <v>128</v>
      </c>
      <c r="N339" s="949"/>
      <c r="O339" s="516" t="s">
        <v>625</v>
      </c>
      <c r="P339" s="516">
        <v>31.0</v>
      </c>
      <c r="Q339" s="517">
        <v>6.0</v>
      </c>
      <c r="R339" s="513" t="s">
        <v>626</v>
      </c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</row>
    <row r="340">
      <c r="A340" s="100"/>
      <c r="B340" s="509" t="s">
        <v>72</v>
      </c>
      <c r="C340" s="514" t="s">
        <v>221</v>
      </c>
      <c r="D340" s="949"/>
      <c r="E340" s="516" t="s">
        <v>194</v>
      </c>
      <c r="F340" s="516">
        <v>31.0</v>
      </c>
      <c r="G340" s="517">
        <v>0.0</v>
      </c>
      <c r="H340" s="514" t="s">
        <v>627</v>
      </c>
      <c r="I340" s="949"/>
      <c r="J340" s="516" t="s">
        <v>78</v>
      </c>
      <c r="K340" s="516">
        <v>31.0</v>
      </c>
      <c r="L340" s="517">
        <v>0.0</v>
      </c>
      <c r="M340" s="514" t="s">
        <v>628</v>
      </c>
      <c r="N340" s="949"/>
      <c r="O340" s="516" t="s">
        <v>431</v>
      </c>
      <c r="P340" s="516">
        <v>31.0</v>
      </c>
      <c r="Q340" s="517">
        <v>252.0</v>
      </c>
      <c r="R340" s="513" t="s">
        <v>293</v>
      </c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</row>
    <row r="341">
      <c r="A341" s="100"/>
      <c r="B341" s="509" t="s">
        <v>79</v>
      </c>
      <c r="C341" s="514" t="s">
        <v>629</v>
      </c>
      <c r="D341" s="949"/>
      <c r="E341" s="516" t="s">
        <v>385</v>
      </c>
      <c r="F341" s="516">
        <v>31.0</v>
      </c>
      <c r="G341" s="517">
        <v>0.0</v>
      </c>
      <c r="H341" s="514" t="s">
        <v>354</v>
      </c>
      <c r="I341" s="949"/>
      <c r="J341" s="516" t="s">
        <v>538</v>
      </c>
      <c r="K341" s="516">
        <v>31.0</v>
      </c>
      <c r="L341" s="517">
        <v>0.0</v>
      </c>
      <c r="M341" s="514" t="s">
        <v>326</v>
      </c>
      <c r="N341" s="949"/>
      <c r="O341" s="516" t="s">
        <v>140</v>
      </c>
      <c r="P341" s="516">
        <v>31.0</v>
      </c>
      <c r="Q341" s="517">
        <v>0.0</v>
      </c>
      <c r="R341" s="95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</row>
    <row r="342">
      <c r="A342" s="100"/>
      <c r="B342" s="520" t="s">
        <v>85</v>
      </c>
      <c r="C342" s="525" t="s">
        <v>299</v>
      </c>
      <c r="D342" s="951"/>
      <c r="E342" s="523" t="s">
        <v>201</v>
      </c>
      <c r="F342" s="523">
        <v>31.0</v>
      </c>
      <c r="G342" s="524">
        <v>252.0</v>
      </c>
      <c r="H342" s="525" t="s">
        <v>477</v>
      </c>
      <c r="I342" s="951"/>
      <c r="J342" s="523" t="s">
        <v>229</v>
      </c>
      <c r="K342" s="523">
        <v>31.0</v>
      </c>
      <c r="L342" s="524">
        <v>252.0</v>
      </c>
      <c r="M342" s="525" t="s">
        <v>630</v>
      </c>
      <c r="N342" s="951"/>
      <c r="O342" s="523" t="s">
        <v>543</v>
      </c>
      <c r="P342" s="523">
        <v>31.0</v>
      </c>
      <c r="Q342" s="524">
        <v>0.0</v>
      </c>
      <c r="R342" s="95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</row>
    <row r="343">
      <c r="A343" s="100"/>
      <c r="B343" s="952"/>
      <c r="C343" s="525" t="s">
        <v>477</v>
      </c>
      <c r="D343" s="951"/>
      <c r="E343" s="523" t="s">
        <v>412</v>
      </c>
      <c r="F343" s="523">
        <v>31.0</v>
      </c>
      <c r="G343" s="524">
        <v>0.0</v>
      </c>
      <c r="H343" s="525" t="s">
        <v>631</v>
      </c>
      <c r="I343" s="951"/>
      <c r="J343" s="523" t="s">
        <v>492</v>
      </c>
      <c r="K343" s="523">
        <v>31.0</v>
      </c>
      <c r="L343" s="524">
        <v>0.0</v>
      </c>
      <c r="M343" s="525" t="s">
        <v>448</v>
      </c>
      <c r="N343" s="951"/>
      <c r="O343" s="523" t="s">
        <v>440</v>
      </c>
      <c r="P343" s="523">
        <v>31.0</v>
      </c>
      <c r="Q343" s="524">
        <v>0.0</v>
      </c>
      <c r="R343" s="95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</row>
    <row r="344">
      <c r="A344" s="100"/>
      <c r="B344" s="952"/>
      <c r="C344" s="525" t="s">
        <v>470</v>
      </c>
      <c r="D344" s="951"/>
      <c r="E344" s="523" t="s">
        <v>443</v>
      </c>
      <c r="F344" s="523">
        <v>31.0</v>
      </c>
      <c r="G344" s="524">
        <v>252.0</v>
      </c>
      <c r="H344" s="525" t="s">
        <v>632</v>
      </c>
      <c r="I344" s="951"/>
      <c r="J344" s="523" t="s">
        <v>633</v>
      </c>
      <c r="K344" s="523">
        <v>31.0</v>
      </c>
      <c r="L344" s="524">
        <v>252.0</v>
      </c>
      <c r="M344" s="525" t="s">
        <v>336</v>
      </c>
      <c r="N344" s="951"/>
      <c r="O344" s="523" t="s">
        <v>414</v>
      </c>
      <c r="P344" s="523">
        <v>31.0</v>
      </c>
      <c r="Q344" s="524">
        <v>252.0</v>
      </c>
      <c r="R344" s="95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</row>
    <row r="345">
      <c r="A345" s="100"/>
      <c r="B345" s="952"/>
      <c r="C345" s="525" t="s">
        <v>634</v>
      </c>
      <c r="D345" s="951"/>
      <c r="E345" s="951"/>
      <c r="F345" s="523" t="s">
        <v>1054</v>
      </c>
      <c r="G345" s="953"/>
      <c r="H345" s="525" t="s">
        <v>330</v>
      </c>
      <c r="I345" s="951"/>
      <c r="J345" s="951"/>
      <c r="K345" s="523" t="s">
        <v>1543</v>
      </c>
      <c r="L345" s="953"/>
      <c r="M345" s="525" t="s">
        <v>637</v>
      </c>
      <c r="N345" s="951"/>
      <c r="O345" s="951"/>
      <c r="P345" s="523" t="s">
        <v>1544</v>
      </c>
      <c r="Q345" s="953"/>
      <c r="R345" s="954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</row>
    <row r="346">
      <c r="A346" s="100"/>
      <c r="B346" s="955"/>
      <c r="C346" s="942"/>
      <c r="D346" s="77"/>
      <c r="E346" s="104"/>
      <c r="F346" s="944" t="s">
        <v>641</v>
      </c>
      <c r="G346" s="78"/>
      <c r="H346" s="942"/>
      <c r="I346" s="77"/>
      <c r="J346" s="104"/>
      <c r="K346" s="944" t="s">
        <v>642</v>
      </c>
      <c r="L346" s="78"/>
      <c r="M346" s="956"/>
      <c r="N346" s="77"/>
      <c r="O346" s="104"/>
      <c r="P346" s="956"/>
      <c r="Q346" s="78"/>
      <c r="R346" s="957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</row>
    <row r="347">
      <c r="A347" s="100"/>
      <c r="B347" s="79"/>
      <c r="C347" s="79"/>
      <c r="E347" s="106"/>
      <c r="G347" s="80"/>
      <c r="H347" s="79"/>
      <c r="J347" s="106"/>
      <c r="L347" s="80"/>
      <c r="O347" s="106"/>
      <c r="Q347" s="80"/>
      <c r="R347" s="957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</row>
    <row r="348">
      <c r="A348" s="100"/>
      <c r="B348" s="79"/>
      <c r="C348" s="79"/>
      <c r="E348" s="106"/>
      <c r="G348" s="80"/>
      <c r="H348" s="79"/>
      <c r="J348" s="106"/>
      <c r="L348" s="80"/>
      <c r="O348" s="106"/>
      <c r="Q348" s="80"/>
      <c r="R348" s="957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</row>
    <row r="349">
      <c r="A349" s="100"/>
      <c r="B349" s="506" t="s">
        <v>60</v>
      </c>
      <c r="C349" s="79"/>
      <c r="E349" s="106"/>
      <c r="F349" s="110"/>
      <c r="G349" s="111"/>
      <c r="H349" s="79"/>
      <c r="J349" s="106"/>
      <c r="K349" s="110"/>
      <c r="L349" s="111"/>
      <c r="O349" s="106"/>
      <c r="P349" s="110"/>
      <c r="Q349" s="111"/>
      <c r="R349" s="957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</row>
    <row r="350">
      <c r="A350" s="100"/>
      <c r="B350" s="506" t="s">
        <v>61</v>
      </c>
      <c r="C350" s="79"/>
      <c r="E350" s="106"/>
      <c r="F350" s="945"/>
      <c r="G350" s="138"/>
      <c r="H350" s="79"/>
      <c r="J350" s="106"/>
      <c r="K350" s="945"/>
      <c r="L350" s="138"/>
      <c r="O350" s="106"/>
      <c r="P350" s="958"/>
      <c r="Q350" s="138"/>
      <c r="R350" s="957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</row>
    <row r="351">
      <c r="A351" s="100"/>
      <c r="B351" s="79"/>
      <c r="C351" s="81"/>
      <c r="D351" s="82"/>
      <c r="E351" s="54"/>
      <c r="F351" s="947"/>
      <c r="G351" s="243"/>
      <c r="H351" s="81"/>
      <c r="I351" s="82"/>
      <c r="J351" s="54"/>
      <c r="K351" s="946"/>
      <c r="L351" s="243"/>
      <c r="M351" s="82"/>
      <c r="N351" s="82"/>
      <c r="O351" s="54"/>
      <c r="P351" s="190"/>
      <c r="Q351" s="83"/>
      <c r="R351" s="957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</row>
    <row r="352">
      <c r="A352" s="100"/>
      <c r="B352" s="509" t="s">
        <v>62</v>
      </c>
      <c r="C352" s="510" t="s">
        <v>565</v>
      </c>
      <c r="D352" s="948"/>
      <c r="E352" s="511" t="s">
        <v>63</v>
      </c>
      <c r="F352" s="511" t="s">
        <v>64</v>
      </c>
      <c r="G352" s="512" t="s">
        <v>65</v>
      </c>
      <c r="H352" s="510" t="s">
        <v>565</v>
      </c>
      <c r="I352" s="948"/>
      <c r="J352" s="511" t="s">
        <v>63</v>
      </c>
      <c r="K352" s="511" t="s">
        <v>64</v>
      </c>
      <c r="L352" s="512" t="s">
        <v>65</v>
      </c>
      <c r="M352" s="959"/>
      <c r="N352" s="948"/>
      <c r="O352" s="948"/>
      <c r="P352" s="948"/>
      <c r="Q352" s="960"/>
      <c r="R352" s="957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</row>
    <row r="353">
      <c r="A353" s="100"/>
      <c r="B353" s="509" t="s">
        <v>66</v>
      </c>
      <c r="C353" s="514" t="s">
        <v>126</v>
      </c>
      <c r="D353" s="949"/>
      <c r="E353" s="516" t="s">
        <v>287</v>
      </c>
      <c r="F353" s="516">
        <v>31.0</v>
      </c>
      <c r="G353" s="517">
        <v>6.0</v>
      </c>
      <c r="H353" s="514" t="s">
        <v>128</v>
      </c>
      <c r="I353" s="949"/>
      <c r="J353" s="516" t="s">
        <v>643</v>
      </c>
      <c r="K353" s="516">
        <v>31.0</v>
      </c>
      <c r="L353" s="517">
        <v>6.0</v>
      </c>
      <c r="M353" s="961"/>
      <c r="N353" s="949"/>
      <c r="O353" s="949"/>
      <c r="P353" s="949"/>
      <c r="Q353" s="962"/>
      <c r="R353" s="957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</row>
    <row r="354">
      <c r="A354" s="100"/>
      <c r="B354" s="509" t="s">
        <v>72</v>
      </c>
      <c r="C354" s="514" t="s">
        <v>322</v>
      </c>
      <c r="D354" s="949"/>
      <c r="E354" s="516" t="s">
        <v>164</v>
      </c>
      <c r="F354" s="516">
        <v>31.0</v>
      </c>
      <c r="G354" s="517">
        <v>0.0</v>
      </c>
      <c r="H354" s="514" t="s">
        <v>644</v>
      </c>
      <c r="I354" s="949"/>
      <c r="J354" s="516" t="s">
        <v>645</v>
      </c>
      <c r="K354" s="516">
        <v>31.0</v>
      </c>
      <c r="L354" s="517">
        <v>252.0</v>
      </c>
      <c r="M354" s="961"/>
      <c r="N354" s="949"/>
      <c r="O354" s="949"/>
      <c r="P354" s="949"/>
      <c r="Q354" s="962"/>
      <c r="R354" s="957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</row>
    <row r="355">
      <c r="A355" s="100"/>
      <c r="B355" s="509" t="s">
        <v>79</v>
      </c>
      <c r="C355" s="514" t="s">
        <v>328</v>
      </c>
      <c r="D355" s="949"/>
      <c r="E355" s="516" t="s">
        <v>170</v>
      </c>
      <c r="F355" s="516">
        <v>31.0</v>
      </c>
      <c r="G355" s="517">
        <v>0.0</v>
      </c>
      <c r="H355" s="514" t="s">
        <v>621</v>
      </c>
      <c r="I355" s="949"/>
      <c r="J355" s="516" t="s">
        <v>257</v>
      </c>
      <c r="K355" s="516">
        <v>31.0</v>
      </c>
      <c r="L355" s="517">
        <v>0.0</v>
      </c>
      <c r="M355" s="961"/>
      <c r="N355" s="949"/>
      <c r="O355" s="949"/>
      <c r="P355" s="949"/>
      <c r="Q355" s="962"/>
      <c r="R355" s="957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</row>
    <row r="356">
      <c r="A356" s="100"/>
      <c r="B356" s="520" t="s">
        <v>85</v>
      </c>
      <c r="C356" s="525" t="s">
        <v>275</v>
      </c>
      <c r="D356" s="951"/>
      <c r="E356" s="523" t="s">
        <v>203</v>
      </c>
      <c r="F356" s="523">
        <v>31.0</v>
      </c>
      <c r="G356" s="524">
        <v>252.0</v>
      </c>
      <c r="H356" s="525" t="s">
        <v>179</v>
      </c>
      <c r="I356" s="951"/>
      <c r="J356" s="523" t="s">
        <v>646</v>
      </c>
      <c r="K356" s="523">
        <v>31.0</v>
      </c>
      <c r="L356" s="524">
        <v>0.0</v>
      </c>
      <c r="M356" s="952"/>
      <c r="N356" s="951"/>
      <c r="O356" s="951"/>
      <c r="P356" s="951"/>
      <c r="Q356" s="953"/>
      <c r="R356" s="957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</row>
    <row r="357">
      <c r="A357" s="100"/>
      <c r="B357" s="952"/>
      <c r="C357" s="525" t="s">
        <v>339</v>
      </c>
      <c r="D357" s="951"/>
      <c r="E357" s="523" t="s">
        <v>174</v>
      </c>
      <c r="F357" s="523">
        <v>31.0</v>
      </c>
      <c r="G357" s="524">
        <v>0.0</v>
      </c>
      <c r="H357" s="525" t="s">
        <v>647</v>
      </c>
      <c r="I357" s="951"/>
      <c r="J357" s="523" t="s">
        <v>268</v>
      </c>
      <c r="K357" s="523">
        <v>31.0</v>
      </c>
      <c r="L357" s="524">
        <v>0.0</v>
      </c>
      <c r="M357" s="952"/>
      <c r="N357" s="951"/>
      <c r="O357" s="951"/>
      <c r="P357" s="951"/>
      <c r="Q357" s="953"/>
      <c r="R357" s="957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</row>
    <row r="358">
      <c r="A358" s="100"/>
      <c r="B358" s="952"/>
      <c r="C358" s="525" t="s">
        <v>261</v>
      </c>
      <c r="D358" s="951"/>
      <c r="E358" s="523" t="s">
        <v>443</v>
      </c>
      <c r="F358" s="523">
        <v>31.0</v>
      </c>
      <c r="G358" s="524">
        <v>252.0</v>
      </c>
      <c r="H358" s="525" t="s">
        <v>637</v>
      </c>
      <c r="I358" s="951"/>
      <c r="J358" s="523" t="s">
        <v>274</v>
      </c>
      <c r="K358" s="523">
        <v>31.0</v>
      </c>
      <c r="L358" s="524">
        <v>252.0</v>
      </c>
      <c r="M358" s="952"/>
      <c r="N358" s="951"/>
      <c r="O358" s="951"/>
      <c r="P358" s="951"/>
      <c r="Q358" s="953"/>
      <c r="R358" s="957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</row>
    <row r="359">
      <c r="A359" s="100"/>
      <c r="B359" s="952"/>
      <c r="C359" s="963" t="s">
        <v>648</v>
      </c>
      <c r="D359" s="964"/>
      <c r="E359" s="964"/>
      <c r="F359" s="965" t="s">
        <v>1545</v>
      </c>
      <c r="G359" s="966"/>
      <c r="H359" s="963" t="s">
        <v>359</v>
      </c>
      <c r="I359" s="964"/>
      <c r="J359" s="964"/>
      <c r="K359" s="965" t="s">
        <v>1546</v>
      </c>
      <c r="L359" s="966"/>
      <c r="M359" s="967"/>
      <c r="N359" s="964"/>
      <c r="O359" s="964"/>
      <c r="P359" s="964"/>
      <c r="Q359" s="83"/>
      <c r="R359" s="957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</row>
    <row r="360">
      <c r="A360" s="100"/>
      <c r="B360" s="550" t="s">
        <v>1547</v>
      </c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5"/>
      <c r="R360" s="957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</row>
    <row r="362">
      <c r="A362" s="101"/>
      <c r="B362" s="825"/>
      <c r="C362" s="826" t="s">
        <v>1548</v>
      </c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8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</row>
    <row r="363">
      <c r="A363" s="101"/>
      <c r="B363" s="79"/>
      <c r="C363" s="81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3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</row>
    <row r="364">
      <c r="A364" s="101"/>
      <c r="B364" s="79"/>
      <c r="C364" s="825"/>
      <c r="D364" s="77"/>
      <c r="E364" s="104"/>
      <c r="F364" s="828" t="s">
        <v>1549</v>
      </c>
      <c r="G364" s="78"/>
      <c r="H364" s="825"/>
      <c r="I364" s="77"/>
      <c r="J364" s="104"/>
      <c r="K364" s="828" t="s">
        <v>1550</v>
      </c>
      <c r="L364" s="78"/>
      <c r="M364" s="825"/>
      <c r="N364" s="77"/>
      <c r="O364" s="104"/>
      <c r="P364" s="828" t="s">
        <v>744</v>
      </c>
      <c r="Q364" s="78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</row>
    <row r="365">
      <c r="A365" s="101"/>
      <c r="B365" s="79"/>
      <c r="C365" s="79"/>
      <c r="E365" s="106"/>
      <c r="G365" s="80"/>
      <c r="H365" s="79"/>
      <c r="J365" s="106"/>
      <c r="L365" s="80"/>
      <c r="M365" s="79"/>
      <c r="O365" s="106"/>
      <c r="Q365" s="8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</row>
    <row r="366">
      <c r="A366" s="101"/>
      <c r="B366" s="107"/>
      <c r="C366" s="79"/>
      <c r="E366" s="106"/>
      <c r="G366" s="80"/>
      <c r="H366" s="79"/>
      <c r="J366" s="106"/>
      <c r="L366" s="80"/>
      <c r="M366" s="79"/>
      <c r="O366" s="106"/>
      <c r="Q366" s="8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</row>
    <row r="367">
      <c r="A367" s="108"/>
      <c r="B367" s="831" t="s">
        <v>60</v>
      </c>
      <c r="C367" s="79"/>
      <c r="E367" s="106"/>
      <c r="F367" s="110"/>
      <c r="G367" s="111"/>
      <c r="H367" s="79"/>
      <c r="J367" s="106"/>
      <c r="K367" s="110"/>
      <c r="L367" s="111"/>
      <c r="M367" s="79"/>
      <c r="O367" s="106"/>
      <c r="P367" s="110"/>
      <c r="Q367" s="111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</row>
    <row r="368">
      <c r="A368" s="108"/>
      <c r="B368" s="831" t="s">
        <v>61</v>
      </c>
      <c r="C368" s="79"/>
      <c r="E368" s="106"/>
      <c r="F368" s="832"/>
      <c r="G368" s="138"/>
      <c r="H368" s="79"/>
      <c r="J368" s="106"/>
      <c r="K368" s="832"/>
      <c r="L368" s="138"/>
      <c r="M368" s="79"/>
      <c r="O368" s="106"/>
      <c r="P368" s="832"/>
      <c r="Q368" s="138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</row>
    <row r="369">
      <c r="A369" s="108"/>
      <c r="B369" s="79"/>
      <c r="C369" s="81"/>
      <c r="D369" s="82"/>
      <c r="E369" s="54"/>
      <c r="F369" s="833"/>
      <c r="G369" s="243"/>
      <c r="H369" s="81"/>
      <c r="I369" s="82"/>
      <c r="J369" s="54"/>
      <c r="K369" s="864"/>
      <c r="L369" s="243"/>
      <c r="M369" s="81"/>
      <c r="N369" s="82"/>
      <c r="O369" s="54"/>
      <c r="P369" s="833"/>
      <c r="Q369" s="243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</row>
    <row r="370">
      <c r="A370" s="108"/>
      <c r="B370" s="835" t="s">
        <v>62</v>
      </c>
      <c r="C370" s="871">
        <v>30.0</v>
      </c>
      <c r="D370" s="837"/>
      <c r="E370" s="837" t="s">
        <v>63</v>
      </c>
      <c r="F370" s="837" t="s">
        <v>64</v>
      </c>
      <c r="G370" s="838" t="s">
        <v>65</v>
      </c>
      <c r="H370" s="871">
        <v>30.0</v>
      </c>
      <c r="I370" s="837"/>
      <c r="J370" s="837" t="s">
        <v>63</v>
      </c>
      <c r="K370" s="837" t="s">
        <v>64</v>
      </c>
      <c r="L370" s="838" t="s">
        <v>65</v>
      </c>
      <c r="M370" s="871">
        <v>31.0</v>
      </c>
      <c r="N370" s="837"/>
      <c r="O370" s="837" t="s">
        <v>63</v>
      </c>
      <c r="P370" s="837" t="s">
        <v>64</v>
      </c>
      <c r="Q370" s="838" t="s">
        <v>65</v>
      </c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</row>
    <row r="371">
      <c r="A371" s="108"/>
      <c r="B371" s="835" t="s">
        <v>66</v>
      </c>
      <c r="C371" s="872" t="s">
        <v>67</v>
      </c>
      <c r="D371" s="840"/>
      <c r="E371" s="842" t="s">
        <v>453</v>
      </c>
      <c r="F371" s="842">
        <v>31.0</v>
      </c>
      <c r="G371" s="844">
        <v>0.0</v>
      </c>
      <c r="H371" s="872" t="s">
        <v>128</v>
      </c>
      <c r="I371" s="840"/>
      <c r="J371" s="842" t="s">
        <v>219</v>
      </c>
      <c r="K371" s="842">
        <v>31.0</v>
      </c>
      <c r="L371" s="844">
        <v>0.0</v>
      </c>
      <c r="M371" s="872" t="s">
        <v>109</v>
      </c>
      <c r="N371" s="840"/>
      <c r="O371" s="842" t="s">
        <v>71</v>
      </c>
      <c r="P371" s="842">
        <v>31.0</v>
      </c>
      <c r="Q371" s="844">
        <v>0.0</v>
      </c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</row>
    <row r="372">
      <c r="A372" s="108"/>
      <c r="B372" s="835" t="s">
        <v>72</v>
      </c>
      <c r="C372" s="872" t="s">
        <v>222</v>
      </c>
      <c r="D372" s="840"/>
      <c r="E372" s="842" t="s">
        <v>1011</v>
      </c>
      <c r="F372" s="842">
        <v>31.0</v>
      </c>
      <c r="G372" s="844">
        <v>0.0</v>
      </c>
      <c r="H372" s="872" t="s">
        <v>608</v>
      </c>
      <c r="I372" s="840"/>
      <c r="J372" s="842" t="s">
        <v>349</v>
      </c>
      <c r="K372" s="842">
        <v>31.0</v>
      </c>
      <c r="L372" s="844">
        <v>0.0</v>
      </c>
      <c r="M372" s="872" t="s">
        <v>111</v>
      </c>
      <c r="N372" s="840"/>
      <c r="O372" s="842" t="s">
        <v>291</v>
      </c>
      <c r="P372" s="842">
        <v>31.0</v>
      </c>
      <c r="Q372" s="844">
        <v>0.0</v>
      </c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</row>
    <row r="373">
      <c r="A373" s="108"/>
      <c r="B373" s="835" t="s">
        <v>79</v>
      </c>
      <c r="C373" s="872" t="s">
        <v>354</v>
      </c>
      <c r="D373" s="840"/>
      <c r="E373" s="842" t="s">
        <v>225</v>
      </c>
      <c r="F373" s="842">
        <v>31.0</v>
      </c>
      <c r="G373" s="844">
        <v>0.0</v>
      </c>
      <c r="H373" s="872" t="s">
        <v>354</v>
      </c>
      <c r="I373" s="840"/>
      <c r="J373" s="842" t="s">
        <v>1551</v>
      </c>
      <c r="K373" s="842">
        <v>31.0</v>
      </c>
      <c r="L373" s="844">
        <v>0.0</v>
      </c>
      <c r="M373" s="872" t="s">
        <v>354</v>
      </c>
      <c r="N373" s="840"/>
      <c r="O373" s="842" t="s">
        <v>754</v>
      </c>
      <c r="P373" s="842">
        <v>31.0</v>
      </c>
      <c r="Q373" s="844">
        <v>0.0</v>
      </c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</row>
    <row r="374">
      <c r="A374" s="108"/>
      <c r="B374" s="845" t="s">
        <v>85</v>
      </c>
      <c r="C374" s="873" t="s">
        <v>444</v>
      </c>
      <c r="D374" s="847"/>
      <c r="E374" s="849" t="s">
        <v>1552</v>
      </c>
      <c r="F374" s="849">
        <v>31.0</v>
      </c>
      <c r="G374" s="850">
        <v>0.0</v>
      </c>
      <c r="H374" s="873" t="s">
        <v>782</v>
      </c>
      <c r="I374" s="847"/>
      <c r="J374" s="849" t="s">
        <v>145</v>
      </c>
      <c r="K374" s="849">
        <v>31.0</v>
      </c>
      <c r="L374" s="850">
        <v>0.0</v>
      </c>
      <c r="M374" s="873" t="s">
        <v>549</v>
      </c>
      <c r="N374" s="847"/>
      <c r="O374" s="849" t="s">
        <v>172</v>
      </c>
      <c r="P374" s="849">
        <v>31.0</v>
      </c>
      <c r="Q374" s="850">
        <v>0.0</v>
      </c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</row>
    <row r="375">
      <c r="A375" s="101"/>
      <c r="B375" s="852"/>
      <c r="C375" s="873" t="s">
        <v>1127</v>
      </c>
      <c r="D375" s="847"/>
      <c r="E375" s="849" t="s">
        <v>849</v>
      </c>
      <c r="F375" s="849">
        <v>31.0</v>
      </c>
      <c r="G375" s="850">
        <v>0.0</v>
      </c>
      <c r="H375" s="873" t="s">
        <v>148</v>
      </c>
      <c r="I375" s="847"/>
      <c r="J375" s="849" t="s">
        <v>677</v>
      </c>
      <c r="K375" s="849">
        <v>31.0</v>
      </c>
      <c r="L375" s="850">
        <v>0.0</v>
      </c>
      <c r="M375" s="873" t="s">
        <v>762</v>
      </c>
      <c r="N375" s="847"/>
      <c r="O375" s="849" t="s">
        <v>206</v>
      </c>
      <c r="P375" s="849">
        <v>31.0</v>
      </c>
      <c r="Q375" s="850">
        <v>0.0</v>
      </c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</row>
    <row r="376">
      <c r="A376" s="101"/>
      <c r="B376" s="852"/>
      <c r="C376" s="873" t="s">
        <v>86</v>
      </c>
      <c r="D376" s="847"/>
      <c r="E376" s="849" t="s">
        <v>1553</v>
      </c>
      <c r="F376" s="849">
        <v>31.0</v>
      </c>
      <c r="G376" s="850">
        <v>0.0</v>
      </c>
      <c r="H376" s="873" t="s">
        <v>103</v>
      </c>
      <c r="I376" s="847"/>
      <c r="J376" s="849" t="s">
        <v>414</v>
      </c>
      <c r="K376" s="849">
        <v>31.0</v>
      </c>
      <c r="L376" s="850">
        <v>0.0</v>
      </c>
      <c r="M376" s="873" t="s">
        <v>213</v>
      </c>
      <c r="N376" s="847"/>
      <c r="O376" s="849" t="s">
        <v>210</v>
      </c>
      <c r="P376" s="849">
        <v>31.0</v>
      </c>
      <c r="Q376" s="850">
        <v>0.0</v>
      </c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</row>
    <row r="377">
      <c r="A377" s="101"/>
      <c r="B377" s="852"/>
      <c r="C377" s="968" t="s">
        <v>448</v>
      </c>
      <c r="D377" s="858"/>
      <c r="E377" s="859"/>
      <c r="F377" s="860" t="s">
        <v>155</v>
      </c>
      <c r="G377" s="83"/>
      <c r="H377" s="968" t="s">
        <v>98</v>
      </c>
      <c r="I377" s="858"/>
      <c r="J377" s="859"/>
      <c r="K377" s="860" t="s">
        <v>1509</v>
      </c>
      <c r="L377" s="83"/>
      <c r="M377" s="968" t="s">
        <v>599</v>
      </c>
      <c r="N377" s="858"/>
      <c r="O377" s="859"/>
      <c r="P377" s="860" t="s">
        <v>969</v>
      </c>
      <c r="Q377" s="83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</row>
    <row r="378">
      <c r="A378" s="101"/>
      <c r="B378" s="867"/>
      <c r="C378" s="825"/>
      <c r="D378" s="77"/>
      <c r="E378" s="104"/>
      <c r="F378" s="828" t="s">
        <v>1554</v>
      </c>
      <c r="G378" s="78"/>
      <c r="H378" s="868"/>
      <c r="I378" s="77"/>
      <c r="J378" s="104"/>
      <c r="K378" s="869"/>
      <c r="L378" s="78"/>
      <c r="M378" s="870"/>
      <c r="N378" s="77"/>
      <c r="O378" s="104"/>
      <c r="P378" s="869"/>
      <c r="Q378" s="78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</row>
    <row r="379">
      <c r="A379" s="101"/>
      <c r="B379" s="79"/>
      <c r="C379" s="79"/>
      <c r="E379" s="106"/>
      <c r="G379" s="80"/>
      <c r="J379" s="106"/>
      <c r="L379" s="80"/>
      <c r="M379" s="491"/>
      <c r="O379" s="106"/>
      <c r="Q379" s="8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</row>
    <row r="380">
      <c r="A380" s="101"/>
      <c r="B380" s="79"/>
      <c r="C380" s="79"/>
      <c r="E380" s="106"/>
      <c r="G380" s="80"/>
      <c r="J380" s="106"/>
      <c r="L380" s="80"/>
      <c r="M380" s="491"/>
      <c r="O380" s="106"/>
      <c r="Q380" s="8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</row>
    <row r="381">
      <c r="A381" s="108"/>
      <c r="B381" s="831" t="s">
        <v>60</v>
      </c>
      <c r="C381" s="79"/>
      <c r="E381" s="106"/>
      <c r="F381" s="110"/>
      <c r="G381" s="111"/>
      <c r="J381" s="106"/>
      <c r="K381" s="110"/>
      <c r="L381" s="111"/>
      <c r="M381" s="491"/>
      <c r="O381" s="106"/>
      <c r="P381" s="110"/>
      <c r="Q381" s="111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</row>
    <row r="382">
      <c r="A382" s="108"/>
      <c r="B382" s="831" t="s">
        <v>61</v>
      </c>
      <c r="C382" s="79"/>
      <c r="E382" s="106"/>
      <c r="F382" s="832"/>
      <c r="G382" s="138"/>
      <c r="J382" s="106"/>
      <c r="K382" s="832"/>
      <c r="L382" s="138"/>
      <c r="M382" s="491"/>
      <c r="O382" s="106"/>
      <c r="P382" s="832"/>
      <c r="Q382" s="138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</row>
    <row r="383">
      <c r="A383" s="108"/>
      <c r="B383" s="79"/>
      <c r="C383" s="81"/>
      <c r="D383" s="82"/>
      <c r="E383" s="54"/>
      <c r="F383" s="833"/>
      <c r="G383" s="243"/>
      <c r="H383" s="82"/>
      <c r="I383" s="82"/>
      <c r="J383" s="54"/>
      <c r="K383" s="190"/>
      <c r="L383" s="83"/>
      <c r="M383" s="190"/>
      <c r="N383" s="82"/>
      <c r="O383" s="54"/>
      <c r="P383" s="190"/>
      <c r="Q383" s="83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</row>
    <row r="384">
      <c r="A384" s="108"/>
      <c r="B384" s="835" t="s">
        <v>62</v>
      </c>
      <c r="C384" s="871">
        <v>32.0</v>
      </c>
      <c r="D384" s="837"/>
      <c r="E384" s="837" t="s">
        <v>63</v>
      </c>
      <c r="F384" s="837" t="s">
        <v>64</v>
      </c>
      <c r="G384" s="838" t="s">
        <v>65</v>
      </c>
      <c r="H384" s="871"/>
      <c r="I384" s="837"/>
      <c r="J384" s="837"/>
      <c r="K384" s="837"/>
      <c r="L384" s="838"/>
      <c r="M384" s="871"/>
      <c r="N384" s="837"/>
      <c r="O384" s="837"/>
      <c r="P384" s="837"/>
      <c r="Q384" s="838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</row>
    <row r="385">
      <c r="A385" s="108"/>
      <c r="B385" s="835" t="s">
        <v>66</v>
      </c>
      <c r="C385" s="872" t="s">
        <v>126</v>
      </c>
      <c r="D385" s="840"/>
      <c r="E385" s="842" t="s">
        <v>625</v>
      </c>
      <c r="F385" s="842">
        <v>31.0</v>
      </c>
      <c r="G385" s="844">
        <v>0.0</v>
      </c>
      <c r="H385" s="872"/>
      <c r="I385" s="840"/>
      <c r="J385" s="842"/>
      <c r="K385" s="842"/>
      <c r="L385" s="844"/>
      <c r="M385" s="872"/>
      <c r="N385" s="840"/>
      <c r="O385" s="842"/>
      <c r="P385" s="842"/>
      <c r="Q385" s="844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</row>
    <row r="386">
      <c r="A386" s="108"/>
      <c r="B386" s="835" t="s">
        <v>72</v>
      </c>
      <c r="C386" s="872" t="s">
        <v>458</v>
      </c>
      <c r="D386" s="840"/>
      <c r="E386" s="842" t="s">
        <v>289</v>
      </c>
      <c r="F386" s="842">
        <v>31.0</v>
      </c>
      <c r="G386" s="844">
        <v>0.0</v>
      </c>
      <c r="H386" s="872"/>
      <c r="I386" s="840"/>
      <c r="J386" s="842"/>
      <c r="K386" s="842"/>
      <c r="L386" s="844"/>
      <c r="M386" s="872"/>
      <c r="N386" s="840"/>
      <c r="O386" s="842"/>
      <c r="P386" s="842"/>
      <c r="Q386" s="844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</row>
    <row r="387">
      <c r="A387" s="108"/>
      <c r="B387" s="835" t="s">
        <v>79</v>
      </c>
      <c r="C387" s="872" t="s">
        <v>629</v>
      </c>
      <c r="D387" s="840"/>
      <c r="E387" s="842" t="s">
        <v>140</v>
      </c>
      <c r="F387" s="842">
        <v>31.0</v>
      </c>
      <c r="G387" s="844">
        <v>0.0</v>
      </c>
      <c r="H387" s="872"/>
      <c r="I387" s="840"/>
      <c r="J387" s="842"/>
      <c r="K387" s="842"/>
      <c r="L387" s="844"/>
      <c r="M387" s="872"/>
      <c r="N387" s="840"/>
      <c r="O387" s="842"/>
      <c r="P387" s="842"/>
      <c r="Q387" s="844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</row>
    <row r="388">
      <c r="A388" s="108"/>
      <c r="B388" s="845" t="s">
        <v>85</v>
      </c>
      <c r="C388" s="873" t="s">
        <v>154</v>
      </c>
      <c r="D388" s="847"/>
      <c r="E388" s="849" t="s">
        <v>264</v>
      </c>
      <c r="F388" s="849">
        <v>31.0</v>
      </c>
      <c r="G388" s="850">
        <v>80.0</v>
      </c>
      <c r="H388" s="873"/>
      <c r="I388" s="847"/>
      <c r="J388" s="849"/>
      <c r="K388" s="849"/>
      <c r="L388" s="850"/>
      <c r="M388" s="873"/>
      <c r="N388" s="847"/>
      <c r="O388" s="849"/>
      <c r="P388" s="849"/>
      <c r="Q388" s="85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</row>
    <row r="389">
      <c r="A389" s="101"/>
      <c r="B389" s="852"/>
      <c r="C389" s="873" t="s">
        <v>1555</v>
      </c>
      <c r="D389" s="847"/>
      <c r="E389" s="849" t="s">
        <v>440</v>
      </c>
      <c r="F389" s="849">
        <v>31.0</v>
      </c>
      <c r="G389" s="850">
        <v>0.0</v>
      </c>
      <c r="H389" s="873"/>
      <c r="I389" s="847"/>
      <c r="J389" s="849"/>
      <c r="K389" s="849"/>
      <c r="L389" s="850"/>
      <c r="M389" s="873"/>
      <c r="N389" s="847"/>
      <c r="O389" s="849"/>
      <c r="P389" s="849"/>
      <c r="Q389" s="85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</row>
    <row r="390">
      <c r="A390" s="101"/>
      <c r="B390" s="852"/>
      <c r="C390" s="873" t="s">
        <v>1556</v>
      </c>
      <c r="D390" s="847"/>
      <c r="E390" s="849" t="s">
        <v>414</v>
      </c>
      <c r="F390" s="849">
        <v>31.0</v>
      </c>
      <c r="G390" s="850">
        <v>0.0</v>
      </c>
      <c r="H390" s="873"/>
      <c r="I390" s="847"/>
      <c r="J390" s="849"/>
      <c r="K390" s="849"/>
      <c r="L390" s="850"/>
      <c r="M390" s="873"/>
      <c r="N390" s="847"/>
      <c r="O390" s="849"/>
      <c r="P390" s="849"/>
      <c r="Q390" s="85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</row>
    <row r="391">
      <c r="A391" s="101"/>
      <c r="B391" s="852"/>
      <c r="C391" s="968" t="s">
        <v>477</v>
      </c>
      <c r="D391" s="858"/>
      <c r="E391" s="859"/>
      <c r="F391" s="860" t="s">
        <v>1557</v>
      </c>
      <c r="G391" s="83"/>
      <c r="H391" s="873"/>
      <c r="I391" s="847"/>
      <c r="J391" s="853"/>
      <c r="K391" s="865"/>
      <c r="L391" s="80"/>
      <c r="M391" s="873"/>
      <c r="N391" s="847"/>
      <c r="O391" s="853"/>
      <c r="P391" s="865"/>
      <c r="Q391" s="8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</row>
    <row r="392">
      <c r="A392" s="643"/>
      <c r="B392" s="969" t="s">
        <v>1558</v>
      </c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5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</row>
    <row r="394">
      <c r="A394" s="101"/>
      <c r="B394" s="200"/>
      <c r="C394" s="201" t="s">
        <v>1559</v>
      </c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8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</row>
    <row r="395">
      <c r="A395" s="101"/>
      <c r="B395" s="79"/>
      <c r="C395" s="81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3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</row>
    <row r="396">
      <c r="A396" s="101"/>
      <c r="B396" s="79"/>
      <c r="C396" s="200"/>
      <c r="D396" s="77"/>
      <c r="E396" s="104"/>
      <c r="F396" s="202" t="s">
        <v>183</v>
      </c>
      <c r="G396" s="78"/>
      <c r="H396" s="200"/>
      <c r="I396" s="77"/>
      <c r="J396" s="104"/>
      <c r="K396" s="202" t="s">
        <v>184</v>
      </c>
      <c r="L396" s="78"/>
      <c r="M396" s="200"/>
      <c r="N396" s="77"/>
      <c r="O396" s="104"/>
      <c r="P396" s="202" t="s">
        <v>185</v>
      </c>
      <c r="Q396" s="78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</row>
    <row r="397">
      <c r="A397" s="101"/>
      <c r="B397" s="79"/>
      <c r="C397" s="79"/>
      <c r="E397" s="106"/>
      <c r="G397" s="80"/>
      <c r="H397" s="79"/>
      <c r="J397" s="106"/>
      <c r="L397" s="80"/>
      <c r="M397" s="79"/>
      <c r="O397" s="106"/>
      <c r="Q397" s="8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</row>
    <row r="398">
      <c r="A398" s="101"/>
      <c r="B398" s="107"/>
      <c r="C398" s="79"/>
      <c r="E398" s="106"/>
      <c r="G398" s="80"/>
      <c r="H398" s="79"/>
      <c r="J398" s="106"/>
      <c r="L398" s="80"/>
      <c r="M398" s="79"/>
      <c r="O398" s="106"/>
      <c r="Q398" s="8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</row>
    <row r="399">
      <c r="A399" s="108"/>
      <c r="B399" s="203" t="s">
        <v>60</v>
      </c>
      <c r="C399" s="79"/>
      <c r="E399" s="106"/>
      <c r="F399" s="110"/>
      <c r="G399" s="111"/>
      <c r="H399" s="79"/>
      <c r="J399" s="106"/>
      <c r="K399" s="110"/>
      <c r="L399" s="111"/>
      <c r="M399" s="79"/>
      <c r="O399" s="106"/>
      <c r="P399" s="110"/>
      <c r="Q399" s="111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</row>
    <row r="400">
      <c r="A400" s="108"/>
      <c r="B400" s="203" t="s">
        <v>61</v>
      </c>
      <c r="C400" s="79"/>
      <c r="E400" s="106"/>
      <c r="F400" s="970"/>
      <c r="G400" s="138"/>
      <c r="H400" s="79"/>
      <c r="J400" s="106"/>
      <c r="K400" s="970"/>
      <c r="L400" s="138"/>
      <c r="M400" s="79"/>
      <c r="O400" s="106"/>
      <c r="P400" s="970"/>
      <c r="Q400" s="138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</row>
    <row r="401">
      <c r="A401" s="108"/>
      <c r="B401" s="79"/>
      <c r="C401" s="81"/>
      <c r="D401" s="82"/>
      <c r="E401" s="54"/>
      <c r="F401" s="971"/>
      <c r="G401" s="243"/>
      <c r="H401" s="81"/>
      <c r="I401" s="82"/>
      <c r="J401" s="54"/>
      <c r="K401" s="971"/>
      <c r="L401" s="243"/>
      <c r="M401" s="81"/>
      <c r="N401" s="82"/>
      <c r="O401" s="54"/>
      <c r="P401" s="971"/>
      <c r="Q401" s="243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</row>
    <row r="402">
      <c r="A402" s="108"/>
      <c r="B402" s="206" t="s">
        <v>62</v>
      </c>
      <c r="C402" s="206">
        <v>34.0</v>
      </c>
      <c r="D402" s="207"/>
      <c r="E402" s="207" t="s">
        <v>63</v>
      </c>
      <c r="F402" s="207" t="s">
        <v>64</v>
      </c>
      <c r="G402" s="208" t="s">
        <v>65</v>
      </c>
      <c r="H402" s="206">
        <v>34.0</v>
      </c>
      <c r="I402" s="207"/>
      <c r="J402" s="207" t="s">
        <v>63</v>
      </c>
      <c r="K402" s="207" t="s">
        <v>64</v>
      </c>
      <c r="L402" s="208" t="s">
        <v>65</v>
      </c>
      <c r="M402" s="206">
        <v>34.0</v>
      </c>
      <c r="N402" s="207"/>
      <c r="O402" s="207" t="s">
        <v>63</v>
      </c>
      <c r="P402" s="207" t="s">
        <v>64</v>
      </c>
      <c r="Q402" s="208" t="s">
        <v>65</v>
      </c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</row>
    <row r="403">
      <c r="A403" s="108"/>
      <c r="B403" s="206" t="s">
        <v>66</v>
      </c>
      <c r="C403" s="209" t="s">
        <v>126</v>
      </c>
      <c r="D403" s="210"/>
      <c r="E403" s="207" t="s">
        <v>186</v>
      </c>
      <c r="F403" s="207">
        <v>31.0</v>
      </c>
      <c r="G403" s="208">
        <v>6.0</v>
      </c>
      <c r="H403" s="209" t="s">
        <v>126</v>
      </c>
      <c r="I403" s="210"/>
      <c r="J403" s="207" t="s">
        <v>187</v>
      </c>
      <c r="K403" s="207">
        <v>31.0</v>
      </c>
      <c r="L403" s="208">
        <v>6.0</v>
      </c>
      <c r="M403" s="209" t="s">
        <v>69</v>
      </c>
      <c r="N403" s="210"/>
      <c r="O403" s="207" t="s">
        <v>188</v>
      </c>
      <c r="P403" s="207">
        <v>31.0</v>
      </c>
      <c r="Q403" s="208">
        <v>0.0</v>
      </c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</row>
    <row r="404">
      <c r="A404" s="108"/>
      <c r="B404" s="206" t="s">
        <v>72</v>
      </c>
      <c r="C404" s="209" t="s">
        <v>189</v>
      </c>
      <c r="D404" s="210"/>
      <c r="E404" s="207" t="s">
        <v>190</v>
      </c>
      <c r="F404" s="207">
        <v>31.0</v>
      </c>
      <c r="G404" s="208">
        <v>0.0</v>
      </c>
      <c r="H404" s="209" t="s">
        <v>191</v>
      </c>
      <c r="I404" s="210"/>
      <c r="J404" s="207" t="s">
        <v>192</v>
      </c>
      <c r="K404" s="207">
        <v>31.0</v>
      </c>
      <c r="L404" s="208">
        <v>0.0</v>
      </c>
      <c r="M404" s="209" t="s">
        <v>193</v>
      </c>
      <c r="N404" s="210"/>
      <c r="O404" s="207" t="s">
        <v>194</v>
      </c>
      <c r="P404" s="207">
        <v>31.0</v>
      </c>
      <c r="Q404" s="208">
        <v>0.0</v>
      </c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</row>
    <row r="405">
      <c r="A405" s="108"/>
      <c r="B405" s="206" t="s">
        <v>79</v>
      </c>
      <c r="C405" s="209" t="s">
        <v>195</v>
      </c>
      <c r="D405" s="210"/>
      <c r="E405" s="207" t="s">
        <v>196</v>
      </c>
      <c r="F405" s="207">
        <v>31.0</v>
      </c>
      <c r="G405" s="208">
        <v>0.0</v>
      </c>
      <c r="H405" s="209" t="s">
        <v>197</v>
      </c>
      <c r="I405" s="210"/>
      <c r="J405" s="207" t="s">
        <v>170</v>
      </c>
      <c r="K405" s="207">
        <v>31.0</v>
      </c>
      <c r="L405" s="208">
        <v>0.0</v>
      </c>
      <c r="M405" s="209" t="s">
        <v>167</v>
      </c>
      <c r="N405" s="210"/>
      <c r="O405" s="207" t="s">
        <v>81</v>
      </c>
      <c r="P405" s="207">
        <v>31.0</v>
      </c>
      <c r="Q405" s="208">
        <v>0.0</v>
      </c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</row>
    <row r="406">
      <c r="A406" s="108"/>
      <c r="B406" s="211" t="s">
        <v>85</v>
      </c>
      <c r="C406" s="212" t="s">
        <v>198</v>
      </c>
      <c r="D406" s="213"/>
      <c r="E406" s="172" t="s">
        <v>199</v>
      </c>
      <c r="F406" s="172">
        <v>31.0</v>
      </c>
      <c r="G406" s="173">
        <v>252.0</v>
      </c>
      <c r="H406" s="212" t="s">
        <v>200</v>
      </c>
      <c r="I406" s="213"/>
      <c r="J406" s="172" t="s">
        <v>201</v>
      </c>
      <c r="K406" s="172">
        <v>31.0</v>
      </c>
      <c r="L406" s="173">
        <v>252.0</v>
      </c>
      <c r="M406" s="214" t="s">
        <v>202</v>
      </c>
      <c r="N406" s="213"/>
      <c r="O406" s="172" t="s">
        <v>203</v>
      </c>
      <c r="P406" s="172">
        <v>31.0</v>
      </c>
      <c r="Q406" s="173">
        <v>0.0</v>
      </c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</row>
    <row r="407">
      <c r="A407" s="101"/>
      <c r="B407" s="215"/>
      <c r="C407" s="212" t="s">
        <v>154</v>
      </c>
      <c r="D407" s="213"/>
      <c r="E407" s="172" t="s">
        <v>204</v>
      </c>
      <c r="F407" s="172">
        <v>31.0</v>
      </c>
      <c r="G407" s="173">
        <v>0.0</v>
      </c>
      <c r="H407" s="212" t="s">
        <v>146</v>
      </c>
      <c r="I407" s="213"/>
      <c r="J407" s="172" t="s">
        <v>174</v>
      </c>
      <c r="K407" s="172">
        <v>31.0</v>
      </c>
      <c r="L407" s="173">
        <v>0.0</v>
      </c>
      <c r="M407" s="212" t="s">
        <v>205</v>
      </c>
      <c r="N407" s="213"/>
      <c r="O407" s="172" t="s">
        <v>206</v>
      </c>
      <c r="P407" s="172">
        <v>31.0</v>
      </c>
      <c r="Q407" s="173">
        <v>0.0</v>
      </c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</row>
    <row r="408">
      <c r="A408" s="101"/>
      <c r="B408" s="215"/>
      <c r="C408" s="214" t="s">
        <v>207</v>
      </c>
      <c r="D408" s="213"/>
      <c r="E408" s="172" t="s">
        <v>208</v>
      </c>
      <c r="F408" s="172">
        <v>30.0</v>
      </c>
      <c r="G408" s="173">
        <v>252.0</v>
      </c>
      <c r="H408" s="212" t="s">
        <v>198</v>
      </c>
      <c r="I408" s="213"/>
      <c r="J408" s="172" t="s">
        <v>209</v>
      </c>
      <c r="K408" s="172">
        <v>31.0</v>
      </c>
      <c r="L408" s="173">
        <v>252.0</v>
      </c>
      <c r="M408" s="212" t="s">
        <v>198</v>
      </c>
      <c r="N408" s="213"/>
      <c r="O408" s="172" t="s">
        <v>210</v>
      </c>
      <c r="P408" s="172">
        <v>31.0</v>
      </c>
      <c r="Q408" s="173">
        <v>0.0</v>
      </c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</row>
    <row r="409">
      <c r="A409" s="101"/>
      <c r="B409" s="215"/>
      <c r="C409" s="216" t="s">
        <v>211</v>
      </c>
      <c r="D409" s="217"/>
      <c r="E409" s="219" t="s">
        <v>212</v>
      </c>
      <c r="F409" s="219"/>
      <c r="G409" s="636"/>
      <c r="H409" s="216" t="s">
        <v>213</v>
      </c>
      <c r="I409" s="217"/>
      <c r="J409" s="218"/>
      <c r="K409" s="972" t="s">
        <v>214</v>
      </c>
      <c r="L409" s="973"/>
      <c r="M409" s="216" t="s">
        <v>215</v>
      </c>
      <c r="N409" s="217"/>
      <c r="O409" s="218"/>
      <c r="P409" s="974" t="s">
        <v>216</v>
      </c>
      <c r="Q409" s="975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</row>
    <row r="410">
      <c r="A410" s="101"/>
      <c r="B410" s="221"/>
      <c r="C410" s="200"/>
      <c r="D410" s="77"/>
      <c r="E410" s="104"/>
      <c r="F410" s="202" t="s">
        <v>217</v>
      </c>
      <c r="G410" s="78"/>
      <c r="H410" s="222"/>
      <c r="I410" s="77"/>
      <c r="J410" s="104"/>
      <c r="K410" s="202" t="s">
        <v>218</v>
      </c>
      <c r="L410" s="78"/>
      <c r="M410" s="222"/>
      <c r="N410" s="77"/>
      <c r="O410" s="104"/>
      <c r="P410" s="976"/>
      <c r="Q410" s="78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</row>
    <row r="411">
      <c r="A411" s="101"/>
      <c r="B411" s="79"/>
      <c r="C411" s="79"/>
      <c r="E411" s="106"/>
      <c r="G411" s="80"/>
      <c r="J411" s="106"/>
      <c r="L411" s="80"/>
      <c r="O411" s="106"/>
      <c r="Q411" s="8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</row>
    <row r="412">
      <c r="A412" s="101"/>
      <c r="B412" s="79"/>
      <c r="C412" s="79"/>
      <c r="E412" s="106"/>
      <c r="G412" s="80"/>
      <c r="J412" s="106"/>
      <c r="L412" s="80"/>
      <c r="O412" s="106"/>
      <c r="Q412" s="8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</row>
    <row r="413">
      <c r="A413" s="108"/>
      <c r="B413" s="203" t="s">
        <v>60</v>
      </c>
      <c r="C413" s="79"/>
      <c r="E413" s="106"/>
      <c r="F413" s="110"/>
      <c r="G413" s="111"/>
      <c r="J413" s="106"/>
      <c r="K413" s="110"/>
      <c r="L413" s="111"/>
      <c r="O413" s="106"/>
      <c r="P413" s="110"/>
      <c r="Q413" s="111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</row>
    <row r="414">
      <c r="A414" s="108"/>
      <c r="B414" s="203" t="s">
        <v>61</v>
      </c>
      <c r="C414" s="79"/>
      <c r="E414" s="106"/>
      <c r="F414" s="970"/>
      <c r="G414" s="138"/>
      <c r="J414" s="106"/>
      <c r="K414" s="970"/>
      <c r="L414" s="138"/>
      <c r="O414" s="106"/>
      <c r="P414" s="970"/>
      <c r="Q414" s="138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</row>
    <row r="415">
      <c r="A415" s="108"/>
      <c r="B415" s="79"/>
      <c r="C415" s="81"/>
      <c r="D415" s="82"/>
      <c r="E415" s="54"/>
      <c r="F415" s="977"/>
      <c r="G415" s="243"/>
      <c r="H415" s="82"/>
      <c r="I415" s="82"/>
      <c r="J415" s="54"/>
      <c r="K415" s="971"/>
      <c r="L415" s="243"/>
      <c r="M415" s="82"/>
      <c r="N415" s="82"/>
      <c r="O415" s="54"/>
      <c r="P415" s="190"/>
      <c r="Q415" s="83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</row>
    <row r="416">
      <c r="A416" s="108"/>
      <c r="B416" s="206" t="s">
        <v>62</v>
      </c>
      <c r="C416" s="225">
        <v>34.0</v>
      </c>
      <c r="D416" s="226"/>
      <c r="E416" s="226" t="s">
        <v>63</v>
      </c>
      <c r="F416" s="226" t="s">
        <v>64</v>
      </c>
      <c r="G416" s="227" t="s">
        <v>65</v>
      </c>
      <c r="H416" s="225">
        <v>34.0</v>
      </c>
      <c r="I416" s="226"/>
      <c r="J416" s="226" t="s">
        <v>63</v>
      </c>
      <c r="K416" s="226" t="s">
        <v>64</v>
      </c>
      <c r="L416" s="227" t="s">
        <v>65</v>
      </c>
      <c r="M416" s="225"/>
      <c r="N416" s="226"/>
      <c r="O416" s="226"/>
      <c r="P416" s="226"/>
      <c r="Q416" s="227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</row>
    <row r="417">
      <c r="A417" s="108"/>
      <c r="B417" s="206" t="s">
        <v>66</v>
      </c>
      <c r="C417" s="209" t="s">
        <v>69</v>
      </c>
      <c r="D417" s="210"/>
      <c r="E417" s="207" t="s">
        <v>219</v>
      </c>
      <c r="F417" s="207">
        <v>31.0</v>
      </c>
      <c r="G417" s="208">
        <v>0.0</v>
      </c>
      <c r="H417" s="209" t="s">
        <v>128</v>
      </c>
      <c r="I417" s="210"/>
      <c r="J417" s="207" t="s">
        <v>220</v>
      </c>
      <c r="K417" s="207">
        <v>31.0</v>
      </c>
      <c r="L417" s="208">
        <v>6.0</v>
      </c>
      <c r="M417" s="209"/>
      <c r="N417" s="210"/>
      <c r="O417" s="207"/>
      <c r="P417" s="207"/>
      <c r="Q417" s="208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</row>
    <row r="418">
      <c r="A418" s="108"/>
      <c r="B418" s="206" t="s">
        <v>72</v>
      </c>
      <c r="C418" s="209" t="s">
        <v>221</v>
      </c>
      <c r="D418" s="210"/>
      <c r="E418" s="207" t="s">
        <v>192</v>
      </c>
      <c r="F418" s="207">
        <v>31.0</v>
      </c>
      <c r="G418" s="208">
        <v>0.0</v>
      </c>
      <c r="H418" s="234" t="s">
        <v>1560</v>
      </c>
      <c r="I418" s="210"/>
      <c r="J418" s="207" t="s">
        <v>223</v>
      </c>
      <c r="K418" s="207">
        <v>31.0</v>
      </c>
      <c r="L418" s="208">
        <v>252.0</v>
      </c>
      <c r="M418" s="209"/>
      <c r="N418" s="210"/>
      <c r="O418" s="207"/>
      <c r="P418" s="207"/>
      <c r="Q418" s="208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</row>
    <row r="419">
      <c r="A419" s="108"/>
      <c r="B419" s="206" t="s">
        <v>79</v>
      </c>
      <c r="C419" s="209" t="s">
        <v>224</v>
      </c>
      <c r="D419" s="210"/>
      <c r="E419" s="207" t="s">
        <v>225</v>
      </c>
      <c r="F419" s="207">
        <v>31.0</v>
      </c>
      <c r="G419" s="208">
        <v>0.0</v>
      </c>
      <c r="H419" s="209" t="s">
        <v>1561</v>
      </c>
      <c r="I419" s="210"/>
      <c r="J419" s="207" t="s">
        <v>227</v>
      </c>
      <c r="K419" s="207">
        <v>31.0</v>
      </c>
      <c r="L419" s="208">
        <v>0.0</v>
      </c>
      <c r="M419" s="209"/>
      <c r="N419" s="210"/>
      <c r="O419" s="207"/>
      <c r="P419" s="207"/>
      <c r="Q419" s="208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</row>
    <row r="420">
      <c r="A420" s="108"/>
      <c r="B420" s="211" t="s">
        <v>85</v>
      </c>
      <c r="C420" s="212" t="s">
        <v>228</v>
      </c>
      <c r="D420" s="213"/>
      <c r="E420" s="172" t="s">
        <v>229</v>
      </c>
      <c r="F420" s="172">
        <v>31.0</v>
      </c>
      <c r="G420" s="173">
        <v>0.0</v>
      </c>
      <c r="H420" s="212" t="s">
        <v>230</v>
      </c>
      <c r="I420" s="213"/>
      <c r="J420" s="172" t="s">
        <v>231</v>
      </c>
      <c r="K420" s="172">
        <v>31.0</v>
      </c>
      <c r="L420" s="173">
        <v>0.0</v>
      </c>
      <c r="M420" s="212"/>
      <c r="N420" s="213"/>
      <c r="O420" s="172"/>
      <c r="P420" s="172"/>
      <c r="Q420" s="173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</row>
    <row r="421">
      <c r="A421" s="101"/>
      <c r="B421" s="215"/>
      <c r="C421" s="212" t="s">
        <v>200</v>
      </c>
      <c r="D421" s="213"/>
      <c r="E421" s="172" t="s">
        <v>232</v>
      </c>
      <c r="F421" s="172">
        <v>31.0</v>
      </c>
      <c r="G421" s="173">
        <v>0.0</v>
      </c>
      <c r="H421" s="212" t="s">
        <v>233</v>
      </c>
      <c r="I421" s="213"/>
      <c r="J421" s="172" t="s">
        <v>234</v>
      </c>
      <c r="K421" s="172">
        <v>31.0</v>
      </c>
      <c r="L421" s="173">
        <v>0.0</v>
      </c>
      <c r="M421" s="212"/>
      <c r="N421" s="213"/>
      <c r="O421" s="172"/>
      <c r="P421" s="172"/>
      <c r="Q421" s="173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</row>
    <row r="422">
      <c r="A422" s="101"/>
      <c r="B422" s="215"/>
      <c r="C422" s="212" t="s">
        <v>235</v>
      </c>
      <c r="D422" s="213"/>
      <c r="E422" s="172" t="s">
        <v>236</v>
      </c>
      <c r="F422" s="172">
        <v>31.0</v>
      </c>
      <c r="G422" s="173">
        <v>0.0</v>
      </c>
      <c r="H422" s="212" t="s">
        <v>237</v>
      </c>
      <c r="I422" s="213"/>
      <c r="J422" s="172" t="s">
        <v>238</v>
      </c>
      <c r="K422" s="172">
        <v>31.0</v>
      </c>
      <c r="L422" s="173">
        <v>252.0</v>
      </c>
      <c r="M422" s="212"/>
      <c r="N422" s="213"/>
      <c r="O422" s="172"/>
      <c r="P422" s="172"/>
      <c r="Q422" s="173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</row>
    <row r="423">
      <c r="A423" s="101"/>
      <c r="B423" s="215"/>
      <c r="C423" s="216" t="s">
        <v>239</v>
      </c>
      <c r="D423" s="217"/>
      <c r="E423" s="218"/>
      <c r="F423" s="974" t="s">
        <v>240</v>
      </c>
      <c r="G423" s="975"/>
      <c r="H423" s="216" t="s">
        <v>241</v>
      </c>
      <c r="I423" s="217"/>
      <c r="J423" s="218"/>
      <c r="K423" s="972" t="s">
        <v>242</v>
      </c>
      <c r="L423" s="973"/>
      <c r="M423" s="216"/>
      <c r="N423" s="217"/>
      <c r="O423" s="218"/>
      <c r="P423" s="219"/>
      <c r="Q423" s="83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</row>
    <row r="424">
      <c r="A424" s="643"/>
      <c r="B424" s="644" t="s">
        <v>1562</v>
      </c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5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</row>
  </sheetData>
  <mergeCells count="456">
    <mergeCell ref="K40:L43"/>
    <mergeCell ref="M40:O45"/>
    <mergeCell ref="K44:L44"/>
    <mergeCell ref="K45:L45"/>
    <mergeCell ref="P40:Q43"/>
    <mergeCell ref="P44:Q44"/>
    <mergeCell ref="F45:G45"/>
    <mergeCell ref="P45:Q45"/>
    <mergeCell ref="F27:G27"/>
    <mergeCell ref="F35:G35"/>
    <mergeCell ref="B36:Q36"/>
    <mergeCell ref="C38:Q39"/>
    <mergeCell ref="F40:G43"/>
    <mergeCell ref="H40:J45"/>
    <mergeCell ref="F44:G44"/>
    <mergeCell ref="M22:O27"/>
    <mergeCell ref="P22:Q25"/>
    <mergeCell ref="P26:Q26"/>
    <mergeCell ref="P27:Q27"/>
    <mergeCell ref="P35:Q35"/>
    <mergeCell ref="P53:Q53"/>
    <mergeCell ref="P59:Q59"/>
    <mergeCell ref="M54:O59"/>
    <mergeCell ref="M72:O77"/>
    <mergeCell ref="P72:Q75"/>
    <mergeCell ref="P76:Q76"/>
    <mergeCell ref="P77:Q77"/>
    <mergeCell ref="P85:Q85"/>
    <mergeCell ref="M86:O91"/>
    <mergeCell ref="P118:Q121"/>
    <mergeCell ref="P122:Q123"/>
    <mergeCell ref="P131:Q131"/>
    <mergeCell ref="P149:Q149"/>
    <mergeCell ref="P163:Q163"/>
    <mergeCell ref="M136:O141"/>
    <mergeCell ref="P136:Q139"/>
    <mergeCell ref="P140:Q140"/>
    <mergeCell ref="P141:Q141"/>
    <mergeCell ref="M150:O155"/>
    <mergeCell ref="P150:Q153"/>
    <mergeCell ref="P154:Q155"/>
    <mergeCell ref="P99:Q99"/>
    <mergeCell ref="M104:O109"/>
    <mergeCell ref="P104:Q107"/>
    <mergeCell ref="P108:Q108"/>
    <mergeCell ref="P109:Q109"/>
    <mergeCell ref="P117:Q117"/>
    <mergeCell ref="M118:O123"/>
    <mergeCell ref="B2:B6"/>
    <mergeCell ref="B8:B9"/>
    <mergeCell ref="B20:B24"/>
    <mergeCell ref="B26:B27"/>
    <mergeCell ref="B38:B42"/>
    <mergeCell ref="B54:B56"/>
    <mergeCell ref="K4:L7"/>
    <mergeCell ref="K8:L8"/>
    <mergeCell ref="K17:L17"/>
    <mergeCell ref="P17:Q17"/>
    <mergeCell ref="B18:Q18"/>
    <mergeCell ref="C20:Q21"/>
    <mergeCell ref="C2:Q3"/>
    <mergeCell ref="C4:E9"/>
    <mergeCell ref="F4:G7"/>
    <mergeCell ref="H4:J9"/>
    <mergeCell ref="M4:O9"/>
    <mergeCell ref="P4:Q7"/>
    <mergeCell ref="P8:Q9"/>
    <mergeCell ref="K9:L9"/>
    <mergeCell ref="K22:L25"/>
    <mergeCell ref="K26:L26"/>
    <mergeCell ref="K27:L27"/>
    <mergeCell ref="K35:L35"/>
    <mergeCell ref="K53:L53"/>
    <mergeCell ref="K54:L57"/>
    <mergeCell ref="K58:L58"/>
    <mergeCell ref="K59:L59"/>
    <mergeCell ref="F8:G8"/>
    <mergeCell ref="F9:G9"/>
    <mergeCell ref="F17:G17"/>
    <mergeCell ref="C22:E27"/>
    <mergeCell ref="F22:G25"/>
    <mergeCell ref="H22:J27"/>
    <mergeCell ref="F26:G26"/>
    <mergeCell ref="P54:Q57"/>
    <mergeCell ref="P58:Q58"/>
    <mergeCell ref="P67:Q67"/>
    <mergeCell ref="B68:Q68"/>
    <mergeCell ref="C70:Q71"/>
    <mergeCell ref="P86:Q89"/>
    <mergeCell ref="P90:Q91"/>
    <mergeCell ref="B100:Q100"/>
    <mergeCell ref="C102:Q103"/>
    <mergeCell ref="B132:Q132"/>
    <mergeCell ref="C134:Q135"/>
    <mergeCell ref="K118:L121"/>
    <mergeCell ref="K122:L122"/>
    <mergeCell ref="K90:L90"/>
    <mergeCell ref="K91:L91"/>
    <mergeCell ref="K99:L99"/>
    <mergeCell ref="K104:L107"/>
    <mergeCell ref="K108:L108"/>
    <mergeCell ref="K109:L109"/>
    <mergeCell ref="K117:L117"/>
    <mergeCell ref="C40:E45"/>
    <mergeCell ref="B44:B45"/>
    <mergeCell ref="F53:G53"/>
    <mergeCell ref="C54:E59"/>
    <mergeCell ref="F54:G57"/>
    <mergeCell ref="H54:J59"/>
    <mergeCell ref="B58:B59"/>
    <mergeCell ref="F58:G58"/>
    <mergeCell ref="F59:G59"/>
    <mergeCell ref="F67:G67"/>
    <mergeCell ref="K67:L67"/>
    <mergeCell ref="B70:B74"/>
    <mergeCell ref="C72:E77"/>
    <mergeCell ref="B76:B77"/>
    <mergeCell ref="F77:G77"/>
    <mergeCell ref="F72:G75"/>
    <mergeCell ref="F76:G76"/>
    <mergeCell ref="F85:G85"/>
    <mergeCell ref="B86:B88"/>
    <mergeCell ref="C86:E91"/>
    <mergeCell ref="F86:G89"/>
    <mergeCell ref="B90:B91"/>
    <mergeCell ref="H72:J77"/>
    <mergeCell ref="K72:L75"/>
    <mergeCell ref="K76:L76"/>
    <mergeCell ref="K77:L77"/>
    <mergeCell ref="K85:L85"/>
    <mergeCell ref="H86:J91"/>
    <mergeCell ref="K86:L89"/>
    <mergeCell ref="F90:G90"/>
    <mergeCell ref="F91:G91"/>
    <mergeCell ref="F99:G99"/>
    <mergeCell ref="B102:B106"/>
    <mergeCell ref="C104:E109"/>
    <mergeCell ref="H104:J109"/>
    <mergeCell ref="B108:B109"/>
    <mergeCell ref="F109:G109"/>
    <mergeCell ref="F104:G107"/>
    <mergeCell ref="F108:G108"/>
    <mergeCell ref="F117:G117"/>
    <mergeCell ref="B118:B120"/>
    <mergeCell ref="C118:E123"/>
    <mergeCell ref="H118:J123"/>
    <mergeCell ref="B122:B123"/>
    <mergeCell ref="F123:G123"/>
    <mergeCell ref="B134:B138"/>
    <mergeCell ref="B140:B141"/>
    <mergeCell ref="K140:L140"/>
    <mergeCell ref="K141:L141"/>
    <mergeCell ref="K149:L149"/>
    <mergeCell ref="K150:L153"/>
    <mergeCell ref="K154:L154"/>
    <mergeCell ref="K155:L155"/>
    <mergeCell ref="K163:L163"/>
    <mergeCell ref="F118:G121"/>
    <mergeCell ref="F122:G122"/>
    <mergeCell ref="K123:L123"/>
    <mergeCell ref="F131:G131"/>
    <mergeCell ref="K131:L131"/>
    <mergeCell ref="C136:E141"/>
    <mergeCell ref="K136:L139"/>
    <mergeCell ref="F136:G139"/>
    <mergeCell ref="H136:J141"/>
    <mergeCell ref="F140:G140"/>
    <mergeCell ref="F141:G141"/>
    <mergeCell ref="F149:G149"/>
    <mergeCell ref="B150:B152"/>
    <mergeCell ref="C150:E155"/>
    <mergeCell ref="B154:B155"/>
    <mergeCell ref="F150:G153"/>
    <mergeCell ref="H150:J155"/>
    <mergeCell ref="F154:G154"/>
    <mergeCell ref="F155:G155"/>
    <mergeCell ref="F163:G163"/>
    <mergeCell ref="B164:Q164"/>
    <mergeCell ref="C166:Q167"/>
    <mergeCell ref="F168:G171"/>
    <mergeCell ref="F172:G172"/>
    <mergeCell ref="F181:G181"/>
    <mergeCell ref="P168:Q171"/>
    <mergeCell ref="P172:Q172"/>
    <mergeCell ref="P173:Q173"/>
    <mergeCell ref="P181:Q181"/>
    <mergeCell ref="B166:B170"/>
    <mergeCell ref="C168:E173"/>
    <mergeCell ref="H168:J173"/>
    <mergeCell ref="K168:L171"/>
    <mergeCell ref="M168:O173"/>
    <mergeCell ref="B172:B173"/>
    <mergeCell ref="F173:G173"/>
    <mergeCell ref="P231:Q231"/>
    <mergeCell ref="P236:Q239"/>
    <mergeCell ref="P190:Q190"/>
    <mergeCell ref="P191:Q191"/>
    <mergeCell ref="P199:Q199"/>
    <mergeCell ref="P200:Q203"/>
    <mergeCell ref="P204:Q204"/>
    <mergeCell ref="P205:Q205"/>
    <mergeCell ref="P213:Q213"/>
    <mergeCell ref="M364:O369"/>
    <mergeCell ref="P364:Q367"/>
    <mergeCell ref="P368:Q368"/>
    <mergeCell ref="P369:Q369"/>
    <mergeCell ref="B368:B369"/>
    <mergeCell ref="F369:G369"/>
    <mergeCell ref="B350:B351"/>
    <mergeCell ref="F351:G351"/>
    <mergeCell ref="B360:Q360"/>
    <mergeCell ref="B362:B366"/>
    <mergeCell ref="C362:Q363"/>
    <mergeCell ref="C364:E369"/>
    <mergeCell ref="K368:L368"/>
    <mergeCell ref="K369:L369"/>
    <mergeCell ref="K396:L399"/>
    <mergeCell ref="M396:O401"/>
    <mergeCell ref="K400:L400"/>
    <mergeCell ref="K401:L401"/>
    <mergeCell ref="P396:Q399"/>
    <mergeCell ref="P400:Q400"/>
    <mergeCell ref="P410:Q413"/>
    <mergeCell ref="P414:Q415"/>
    <mergeCell ref="P423:Q423"/>
    <mergeCell ref="F401:G401"/>
    <mergeCell ref="P401:Q401"/>
    <mergeCell ref="P391:Q391"/>
    <mergeCell ref="B392:Q392"/>
    <mergeCell ref="C394:Q395"/>
    <mergeCell ref="C396:E401"/>
    <mergeCell ref="F396:G399"/>
    <mergeCell ref="H396:J401"/>
    <mergeCell ref="F400:G400"/>
    <mergeCell ref="B410:B412"/>
    <mergeCell ref="B414:B415"/>
    <mergeCell ref="K410:L413"/>
    <mergeCell ref="K414:L414"/>
    <mergeCell ref="F415:G415"/>
    <mergeCell ref="K415:L415"/>
    <mergeCell ref="B424:Q424"/>
    <mergeCell ref="B394:B398"/>
    <mergeCell ref="B400:B401"/>
    <mergeCell ref="C410:E415"/>
    <mergeCell ref="F410:G413"/>
    <mergeCell ref="H410:J415"/>
    <mergeCell ref="M410:O415"/>
    <mergeCell ref="F414:G414"/>
    <mergeCell ref="K336:L336"/>
    <mergeCell ref="K337:L337"/>
    <mergeCell ref="P337:Q337"/>
    <mergeCell ref="B330:B334"/>
    <mergeCell ref="C332:E337"/>
    <mergeCell ref="H332:J337"/>
    <mergeCell ref="K332:L335"/>
    <mergeCell ref="M332:O337"/>
    <mergeCell ref="B336:B337"/>
    <mergeCell ref="F337:G337"/>
    <mergeCell ref="M346:O351"/>
    <mergeCell ref="P346:Q349"/>
    <mergeCell ref="P350:Q351"/>
    <mergeCell ref="F346:G349"/>
    <mergeCell ref="F350:G350"/>
    <mergeCell ref="F391:G391"/>
    <mergeCell ref="F332:G335"/>
    <mergeCell ref="F336:G336"/>
    <mergeCell ref="B346:B348"/>
    <mergeCell ref="C346:E351"/>
    <mergeCell ref="H346:J351"/>
    <mergeCell ref="K346:L349"/>
    <mergeCell ref="K350:L350"/>
    <mergeCell ref="K351:L351"/>
    <mergeCell ref="H364:J369"/>
    <mergeCell ref="K364:L367"/>
    <mergeCell ref="K377:L377"/>
    <mergeCell ref="P377:Q377"/>
    <mergeCell ref="K378:L381"/>
    <mergeCell ref="M378:O383"/>
    <mergeCell ref="P378:Q381"/>
    <mergeCell ref="K382:L383"/>
    <mergeCell ref="P382:Q383"/>
    <mergeCell ref="F383:G383"/>
    <mergeCell ref="K391:L391"/>
    <mergeCell ref="K218:L221"/>
    <mergeCell ref="M218:O223"/>
    <mergeCell ref="K222:L222"/>
    <mergeCell ref="K223:L223"/>
    <mergeCell ref="P223:Q223"/>
    <mergeCell ref="H218:J223"/>
    <mergeCell ref="F223:G223"/>
    <mergeCell ref="F204:G204"/>
    <mergeCell ref="F205:G205"/>
    <mergeCell ref="F213:G213"/>
    <mergeCell ref="B214:Q214"/>
    <mergeCell ref="C216:Q217"/>
    <mergeCell ref="P218:Q221"/>
    <mergeCell ref="P222:Q222"/>
    <mergeCell ref="K186:L189"/>
    <mergeCell ref="M186:O191"/>
    <mergeCell ref="K190:L190"/>
    <mergeCell ref="K191:L191"/>
    <mergeCell ref="K172:L172"/>
    <mergeCell ref="K173:L173"/>
    <mergeCell ref="K181:L181"/>
    <mergeCell ref="B182:Q182"/>
    <mergeCell ref="C184:Q185"/>
    <mergeCell ref="C186:E191"/>
    <mergeCell ref="P186:Q189"/>
    <mergeCell ref="K199:L199"/>
    <mergeCell ref="K200:L203"/>
    <mergeCell ref="M200:O205"/>
    <mergeCell ref="K204:L204"/>
    <mergeCell ref="K205:L205"/>
    <mergeCell ref="K213:L213"/>
    <mergeCell ref="F186:G189"/>
    <mergeCell ref="H186:J191"/>
    <mergeCell ref="F190:G190"/>
    <mergeCell ref="F191:G191"/>
    <mergeCell ref="F199:G199"/>
    <mergeCell ref="F200:G203"/>
    <mergeCell ref="H200:J205"/>
    <mergeCell ref="B184:B188"/>
    <mergeCell ref="B190:B191"/>
    <mergeCell ref="B200:B202"/>
    <mergeCell ref="C200:E205"/>
    <mergeCell ref="B204:B205"/>
    <mergeCell ref="B216:B220"/>
    <mergeCell ref="C218:E223"/>
    <mergeCell ref="F236:G239"/>
    <mergeCell ref="F240:G240"/>
    <mergeCell ref="K240:L240"/>
    <mergeCell ref="P240:Q240"/>
    <mergeCell ref="F255:G255"/>
    <mergeCell ref="P255:Q255"/>
    <mergeCell ref="B264:Q264"/>
    <mergeCell ref="C266:Q267"/>
    <mergeCell ref="P272:Q272"/>
    <mergeCell ref="P273:Q273"/>
    <mergeCell ref="B272:B273"/>
    <mergeCell ref="F273:G273"/>
    <mergeCell ref="B250:B252"/>
    <mergeCell ref="B254:B255"/>
    <mergeCell ref="F263:G263"/>
    <mergeCell ref="B266:B270"/>
    <mergeCell ref="C268:E273"/>
    <mergeCell ref="H268:J273"/>
    <mergeCell ref="K272:L272"/>
    <mergeCell ref="K273:L273"/>
    <mergeCell ref="P300:Q303"/>
    <mergeCell ref="P304:Q304"/>
    <mergeCell ref="P313:Q313"/>
    <mergeCell ref="P314:Q317"/>
    <mergeCell ref="P318:Q318"/>
    <mergeCell ref="P319:Q319"/>
    <mergeCell ref="P327:Q327"/>
    <mergeCell ref="P359:Q359"/>
    <mergeCell ref="P250:Q253"/>
    <mergeCell ref="P254:Q254"/>
    <mergeCell ref="P263:Q263"/>
    <mergeCell ref="P268:Q271"/>
    <mergeCell ref="P281:Q281"/>
    <mergeCell ref="P282:Q285"/>
    <mergeCell ref="P286:Q286"/>
    <mergeCell ref="F218:G221"/>
    <mergeCell ref="F222:G222"/>
    <mergeCell ref="F231:G231"/>
    <mergeCell ref="K231:L231"/>
    <mergeCell ref="B232:Q232"/>
    <mergeCell ref="C234:Q235"/>
    <mergeCell ref="K236:L239"/>
    <mergeCell ref="K241:L241"/>
    <mergeCell ref="P241:Q241"/>
    <mergeCell ref="B222:B223"/>
    <mergeCell ref="B234:B238"/>
    <mergeCell ref="C236:E241"/>
    <mergeCell ref="H236:J241"/>
    <mergeCell ref="M236:O241"/>
    <mergeCell ref="B240:B241"/>
    <mergeCell ref="F241:G241"/>
    <mergeCell ref="F249:G249"/>
    <mergeCell ref="K249:L249"/>
    <mergeCell ref="P249:Q249"/>
    <mergeCell ref="C250:E255"/>
    <mergeCell ref="F250:G253"/>
    <mergeCell ref="H250:J255"/>
    <mergeCell ref="F254:G254"/>
    <mergeCell ref="K281:L281"/>
    <mergeCell ref="K282:L285"/>
    <mergeCell ref="M282:O287"/>
    <mergeCell ref="K286:L286"/>
    <mergeCell ref="K287:L287"/>
    <mergeCell ref="M300:O305"/>
    <mergeCell ref="P305:Q305"/>
    <mergeCell ref="K250:L253"/>
    <mergeCell ref="M250:O255"/>
    <mergeCell ref="K254:L254"/>
    <mergeCell ref="K255:L255"/>
    <mergeCell ref="K263:L263"/>
    <mergeCell ref="K268:L271"/>
    <mergeCell ref="M268:O273"/>
    <mergeCell ref="P287:Q287"/>
    <mergeCell ref="P295:Q295"/>
    <mergeCell ref="B296:Q296"/>
    <mergeCell ref="C298:Q299"/>
    <mergeCell ref="R298:S299"/>
    <mergeCell ref="F268:G271"/>
    <mergeCell ref="F272:G272"/>
    <mergeCell ref="F281:G281"/>
    <mergeCell ref="B282:B284"/>
    <mergeCell ref="C282:E287"/>
    <mergeCell ref="H282:J287"/>
    <mergeCell ref="B286:B287"/>
    <mergeCell ref="F287:G287"/>
    <mergeCell ref="F282:G285"/>
    <mergeCell ref="F286:G286"/>
    <mergeCell ref="F295:G295"/>
    <mergeCell ref="K295:L295"/>
    <mergeCell ref="B298:B302"/>
    <mergeCell ref="C300:E305"/>
    <mergeCell ref="B304:B305"/>
    <mergeCell ref="F305:G305"/>
    <mergeCell ref="K314:L317"/>
    <mergeCell ref="K318:L318"/>
    <mergeCell ref="K327:L327"/>
    <mergeCell ref="H300:J305"/>
    <mergeCell ref="K300:L303"/>
    <mergeCell ref="K304:L304"/>
    <mergeCell ref="K305:L305"/>
    <mergeCell ref="K313:L313"/>
    <mergeCell ref="H314:J319"/>
    <mergeCell ref="M314:O319"/>
    <mergeCell ref="K319:L319"/>
    <mergeCell ref="F318:G318"/>
    <mergeCell ref="F319:G319"/>
    <mergeCell ref="F327:G327"/>
    <mergeCell ref="B328:Q328"/>
    <mergeCell ref="C330:Q331"/>
    <mergeCell ref="R330:R331"/>
    <mergeCell ref="F300:G303"/>
    <mergeCell ref="F304:G304"/>
    <mergeCell ref="F313:G313"/>
    <mergeCell ref="B314:B316"/>
    <mergeCell ref="C314:E319"/>
    <mergeCell ref="F314:G317"/>
    <mergeCell ref="B318:B319"/>
    <mergeCell ref="P332:Q335"/>
    <mergeCell ref="P336:Q336"/>
    <mergeCell ref="F378:G381"/>
    <mergeCell ref="F382:G382"/>
    <mergeCell ref="F364:G367"/>
    <mergeCell ref="F368:G368"/>
    <mergeCell ref="F377:G377"/>
    <mergeCell ref="B378:B380"/>
    <mergeCell ref="C378:E383"/>
    <mergeCell ref="H378:J383"/>
    <mergeCell ref="B382:B383"/>
  </mergeCells>
  <hyperlinks>
    <hyperlink r:id="rId1" ref="B18"/>
    <hyperlink r:id="rId2" ref="B36"/>
    <hyperlink r:id="rId3" ref="B68"/>
    <hyperlink r:id="rId4" ref="B100"/>
    <hyperlink r:id="rId5" ref="B132"/>
    <hyperlink r:id="rId6" ref="B164"/>
    <hyperlink r:id="rId7" ref="B182"/>
    <hyperlink r:id="rId8" ref="B214"/>
    <hyperlink r:id="rId9" ref="B232"/>
    <hyperlink r:id="rId10" ref="B264"/>
    <hyperlink r:id="rId11" ref="B296"/>
    <hyperlink r:id="rId12" ref="B328"/>
    <hyperlink r:id="rId13" ref="B360"/>
    <hyperlink r:id="rId14" ref="B392"/>
    <hyperlink r:id="rId15" ref="B424"/>
  </hyperlinks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5.13"/>
    <col customWidth="1" min="4" max="4" width="2.63"/>
    <col customWidth="1" min="5" max="5" width="9.88"/>
    <col customWidth="1" min="7" max="7" width="7.25"/>
    <col customWidth="1" min="8" max="8" width="15.13"/>
    <col customWidth="1" min="9" max="9" width="2.63"/>
    <col customWidth="1" min="10" max="10" width="11.13"/>
    <col customWidth="1" min="12" max="12" width="5.25"/>
    <col customWidth="1" min="13" max="13" width="15.13"/>
    <col customWidth="1" min="14" max="14" width="2.63"/>
    <col customWidth="1" min="15" max="15" width="9.38"/>
    <col customWidth="1" min="17" max="17" width="5.38"/>
    <col customWidth="1" min="18" max="18" width="17.25"/>
    <col customWidth="1" min="19" max="19" width="13.88"/>
  </cols>
  <sheetData>
    <row r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</row>
    <row r="2">
      <c r="A2" s="101"/>
      <c r="B2" s="501"/>
      <c r="C2" s="502" t="s">
        <v>1563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  <c r="R2" s="503" t="s">
        <v>526</v>
      </c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</row>
    <row r="3">
      <c r="A3" s="101"/>
      <c r="B3" s="79"/>
      <c r="C3" s="81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488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</row>
    <row r="4">
      <c r="A4" s="101"/>
      <c r="B4" s="79"/>
      <c r="C4" s="501"/>
      <c r="D4" s="77"/>
      <c r="E4" s="104"/>
      <c r="F4" s="504"/>
      <c r="G4" s="978"/>
      <c r="H4" s="501"/>
      <c r="I4" s="77"/>
      <c r="J4" s="104"/>
      <c r="K4" s="504"/>
      <c r="L4" s="978"/>
      <c r="M4" s="501"/>
      <c r="N4" s="77"/>
      <c r="O4" s="104"/>
      <c r="P4" s="504" t="s">
        <v>1564</v>
      </c>
      <c r="Q4" s="78"/>
      <c r="R4" s="979" t="s">
        <v>1565</v>
      </c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</row>
    <row r="5">
      <c r="A5" s="101"/>
      <c r="B5" s="79"/>
      <c r="C5" s="79"/>
      <c r="E5" s="106"/>
      <c r="F5" s="980" t="s">
        <v>1268</v>
      </c>
      <c r="G5" s="80"/>
      <c r="H5" s="79"/>
      <c r="J5" s="106"/>
      <c r="K5" s="980" t="s">
        <v>1269</v>
      </c>
      <c r="L5" s="80"/>
      <c r="M5" s="79"/>
      <c r="O5" s="106"/>
      <c r="Q5" s="80"/>
      <c r="R5" s="518" t="s">
        <v>1566</v>
      </c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</row>
    <row r="6">
      <c r="A6" s="101"/>
      <c r="B6" s="107"/>
      <c r="C6" s="79"/>
      <c r="E6" s="106"/>
      <c r="F6" s="980" t="s">
        <v>1567</v>
      </c>
      <c r="G6" s="80"/>
      <c r="H6" s="79"/>
      <c r="J6" s="106"/>
      <c r="K6" s="980" t="s">
        <v>1568</v>
      </c>
      <c r="L6" s="80"/>
      <c r="M6" s="79"/>
      <c r="O6" s="106"/>
      <c r="Q6" s="80"/>
      <c r="R6" s="513" t="s">
        <v>1569</v>
      </c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</row>
    <row r="7">
      <c r="A7" s="108"/>
      <c r="B7" s="506" t="s">
        <v>60</v>
      </c>
      <c r="C7" s="79"/>
      <c r="E7" s="106"/>
      <c r="F7" s="981"/>
      <c r="G7" s="982"/>
      <c r="H7" s="79"/>
      <c r="J7" s="106"/>
      <c r="K7" s="981"/>
      <c r="L7" s="982"/>
      <c r="M7" s="79"/>
      <c r="O7" s="106"/>
      <c r="P7" s="110"/>
      <c r="Q7" s="111"/>
      <c r="R7" s="513" t="s">
        <v>1570</v>
      </c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</row>
    <row r="8">
      <c r="A8" s="108"/>
      <c r="B8" s="506" t="s">
        <v>61</v>
      </c>
      <c r="C8" s="79"/>
      <c r="E8" s="106"/>
      <c r="F8" s="983"/>
      <c r="G8" s="138"/>
      <c r="H8" s="79"/>
      <c r="J8" s="106"/>
      <c r="K8" s="983"/>
      <c r="L8" s="138"/>
      <c r="M8" s="79"/>
      <c r="O8" s="106"/>
      <c r="P8" s="983"/>
      <c r="Q8" s="138"/>
      <c r="R8" s="513" t="s">
        <v>1571</v>
      </c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</row>
    <row r="9">
      <c r="A9" s="108"/>
      <c r="B9" s="79"/>
      <c r="C9" s="81"/>
      <c r="D9" s="82"/>
      <c r="E9" s="54"/>
      <c r="F9" s="984"/>
      <c r="G9" s="243"/>
      <c r="H9" s="81"/>
      <c r="I9" s="82"/>
      <c r="J9" s="54"/>
      <c r="K9" s="984"/>
      <c r="L9" s="243"/>
      <c r="M9" s="81"/>
      <c r="N9" s="82"/>
      <c r="O9" s="54"/>
      <c r="P9" s="984"/>
      <c r="Q9" s="243"/>
      <c r="R9" s="513" t="s">
        <v>1572</v>
      </c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</row>
    <row r="10">
      <c r="A10" s="108"/>
      <c r="B10" s="509" t="s">
        <v>62</v>
      </c>
      <c r="C10" s="510" t="s">
        <v>566</v>
      </c>
      <c r="D10" s="511"/>
      <c r="E10" s="511" t="s">
        <v>63</v>
      </c>
      <c r="F10" s="511" t="s">
        <v>64</v>
      </c>
      <c r="G10" s="512" t="s">
        <v>65</v>
      </c>
      <c r="H10" s="510" t="s">
        <v>566</v>
      </c>
      <c r="I10" s="511"/>
      <c r="J10" s="511" t="s">
        <v>63</v>
      </c>
      <c r="K10" s="511" t="s">
        <v>64</v>
      </c>
      <c r="L10" s="512" t="s">
        <v>65</v>
      </c>
      <c r="M10" s="510" t="s">
        <v>566</v>
      </c>
      <c r="N10" s="511"/>
      <c r="O10" s="511" t="s">
        <v>63</v>
      </c>
      <c r="P10" s="511" t="s">
        <v>64</v>
      </c>
      <c r="Q10" s="512" t="s">
        <v>65</v>
      </c>
      <c r="R10" s="513" t="s">
        <v>1573</v>
      </c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</row>
    <row r="11">
      <c r="A11" s="108"/>
      <c r="B11" s="509" t="s">
        <v>66</v>
      </c>
      <c r="C11" s="514" t="s">
        <v>126</v>
      </c>
      <c r="D11" s="515"/>
      <c r="E11" s="985" t="s">
        <v>129</v>
      </c>
      <c r="F11" s="516">
        <v>31.0</v>
      </c>
      <c r="G11" s="517">
        <v>6.0</v>
      </c>
      <c r="H11" s="514" t="s">
        <v>126</v>
      </c>
      <c r="I11" s="515"/>
      <c r="J11" s="985" t="s">
        <v>129</v>
      </c>
      <c r="K11" s="516">
        <v>31.0</v>
      </c>
      <c r="L11" s="517">
        <v>6.0</v>
      </c>
      <c r="M11" s="514" t="s">
        <v>126</v>
      </c>
      <c r="N11" s="515"/>
      <c r="O11" s="985" t="s">
        <v>129</v>
      </c>
      <c r="P11" s="516">
        <v>31.0</v>
      </c>
      <c r="Q11" s="517">
        <v>6.0</v>
      </c>
      <c r="R11" s="513" t="s">
        <v>1574</v>
      </c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</row>
    <row r="12">
      <c r="A12" s="108"/>
      <c r="B12" s="509" t="s">
        <v>72</v>
      </c>
      <c r="C12" s="986" t="s">
        <v>1575</v>
      </c>
      <c r="D12" s="987"/>
      <c r="E12" s="985" t="s">
        <v>192</v>
      </c>
      <c r="F12" s="516">
        <v>31.0</v>
      </c>
      <c r="G12" s="517">
        <v>0.0</v>
      </c>
      <c r="H12" s="986" t="s">
        <v>1575</v>
      </c>
      <c r="I12" s="987"/>
      <c r="J12" s="985" t="s">
        <v>192</v>
      </c>
      <c r="K12" s="516">
        <v>31.0</v>
      </c>
      <c r="L12" s="517">
        <v>0.0</v>
      </c>
      <c r="M12" s="986" t="s">
        <v>1575</v>
      </c>
      <c r="N12" s="987"/>
      <c r="O12" s="985" t="s">
        <v>192</v>
      </c>
      <c r="P12" s="516">
        <v>31.0</v>
      </c>
      <c r="Q12" s="517">
        <v>0.0</v>
      </c>
      <c r="R12" s="513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</row>
    <row r="13">
      <c r="A13" s="108"/>
      <c r="B13" s="509" t="s">
        <v>79</v>
      </c>
      <c r="C13" s="986" t="s">
        <v>197</v>
      </c>
      <c r="D13" s="987"/>
      <c r="E13" s="516" t="s">
        <v>385</v>
      </c>
      <c r="F13" s="516">
        <v>31.0</v>
      </c>
      <c r="G13" s="517">
        <v>0.0</v>
      </c>
      <c r="H13" s="986" t="s">
        <v>197</v>
      </c>
      <c r="I13" s="987"/>
      <c r="J13" s="516" t="s">
        <v>385</v>
      </c>
      <c r="K13" s="516">
        <v>31.0</v>
      </c>
      <c r="L13" s="517">
        <v>0.0</v>
      </c>
      <c r="M13" s="986" t="s">
        <v>197</v>
      </c>
      <c r="N13" s="987"/>
      <c r="O13" s="516" t="s">
        <v>385</v>
      </c>
      <c r="P13" s="516">
        <v>31.0</v>
      </c>
      <c r="Q13" s="517">
        <v>0.0</v>
      </c>
      <c r="R13" s="513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</row>
    <row r="14">
      <c r="A14" s="108"/>
      <c r="B14" s="520" t="s">
        <v>85</v>
      </c>
      <c r="C14" s="521" t="s">
        <v>1576</v>
      </c>
      <c r="D14" s="522"/>
      <c r="E14" s="988" t="s">
        <v>1000</v>
      </c>
      <c r="F14" s="523">
        <v>31.0</v>
      </c>
      <c r="G14" s="524">
        <v>252.0</v>
      </c>
      <c r="H14" s="521" t="s">
        <v>1576</v>
      </c>
      <c r="I14" s="522"/>
      <c r="J14" s="988" t="s">
        <v>1000</v>
      </c>
      <c r="K14" s="523">
        <v>31.0</v>
      </c>
      <c r="L14" s="524">
        <v>252.0</v>
      </c>
      <c r="M14" s="521" t="s">
        <v>1576</v>
      </c>
      <c r="N14" s="522"/>
      <c r="O14" s="988" t="s">
        <v>1000</v>
      </c>
      <c r="P14" s="523">
        <v>31.0</v>
      </c>
      <c r="Q14" s="524">
        <v>252.0</v>
      </c>
      <c r="R14" s="513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</row>
    <row r="15">
      <c r="A15" s="101"/>
      <c r="B15" s="526"/>
      <c r="C15" s="521" t="s">
        <v>415</v>
      </c>
      <c r="D15" s="522"/>
      <c r="E15" s="988" t="s">
        <v>206</v>
      </c>
      <c r="F15" s="523">
        <v>31.0</v>
      </c>
      <c r="G15" s="524">
        <v>0.0</v>
      </c>
      <c r="H15" s="521" t="s">
        <v>415</v>
      </c>
      <c r="I15" s="522"/>
      <c r="J15" s="988" t="s">
        <v>206</v>
      </c>
      <c r="K15" s="523">
        <v>31.0</v>
      </c>
      <c r="L15" s="524">
        <v>0.0</v>
      </c>
      <c r="M15" s="521" t="s">
        <v>415</v>
      </c>
      <c r="N15" s="522"/>
      <c r="O15" s="988" t="s">
        <v>206</v>
      </c>
      <c r="P15" s="523">
        <v>31.0</v>
      </c>
      <c r="Q15" s="524">
        <v>0.0</v>
      </c>
      <c r="R15" s="513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</row>
    <row r="16">
      <c r="A16" s="101"/>
      <c r="B16" s="526"/>
      <c r="C16" s="521" t="s">
        <v>1052</v>
      </c>
      <c r="D16" s="522"/>
      <c r="E16" s="988" t="s">
        <v>1577</v>
      </c>
      <c r="F16" s="523">
        <v>31.0</v>
      </c>
      <c r="G16" s="524">
        <v>252.0</v>
      </c>
      <c r="H16" s="521" t="s">
        <v>1052</v>
      </c>
      <c r="I16" s="522"/>
      <c r="J16" s="988" t="s">
        <v>1577</v>
      </c>
      <c r="K16" s="523">
        <v>31.0</v>
      </c>
      <c r="L16" s="524">
        <v>252.0</v>
      </c>
      <c r="M16" s="521" t="s">
        <v>1052</v>
      </c>
      <c r="N16" s="522"/>
      <c r="O16" s="988" t="s">
        <v>1577</v>
      </c>
      <c r="P16" s="523">
        <v>31.0</v>
      </c>
      <c r="Q16" s="524">
        <v>252.0</v>
      </c>
      <c r="R16" s="513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</row>
    <row r="17">
      <c r="A17" s="101"/>
      <c r="B17" s="526"/>
      <c r="C17" s="521" t="s">
        <v>213</v>
      </c>
      <c r="D17" s="522"/>
      <c r="E17" s="527"/>
      <c r="F17" s="528" t="s">
        <v>1578</v>
      </c>
      <c r="G17" s="80"/>
      <c r="H17" s="989" t="s">
        <v>213</v>
      </c>
      <c r="I17" s="522"/>
      <c r="J17" s="527"/>
      <c r="K17" s="528" t="s">
        <v>1578</v>
      </c>
      <c r="L17" s="80"/>
      <c r="M17" s="989" t="s">
        <v>213</v>
      </c>
      <c r="N17" s="522"/>
      <c r="O17" s="527"/>
      <c r="P17" s="528" t="s">
        <v>1578</v>
      </c>
      <c r="Q17" s="80"/>
      <c r="R17" s="505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</row>
    <row r="18">
      <c r="A18" s="101"/>
      <c r="B18" s="526"/>
      <c r="C18" s="545" t="s">
        <v>1579</v>
      </c>
      <c r="D18" s="546"/>
      <c r="E18" s="547"/>
      <c r="F18" s="528"/>
      <c r="G18" s="530"/>
      <c r="H18" s="549" t="s">
        <v>605</v>
      </c>
      <c r="I18" s="546"/>
      <c r="J18" s="547"/>
      <c r="K18" s="528"/>
      <c r="L18" s="530"/>
      <c r="M18" s="549" t="s">
        <v>605</v>
      </c>
      <c r="N18" s="546"/>
      <c r="O18" s="547"/>
      <c r="P18" s="528"/>
      <c r="Q18" s="530"/>
      <c r="R18" s="99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</row>
    <row r="19">
      <c r="A19" s="101"/>
      <c r="B19" s="536"/>
      <c r="C19" s="501"/>
      <c r="D19" s="77"/>
      <c r="E19" s="104"/>
      <c r="F19" s="504" t="s">
        <v>1580</v>
      </c>
      <c r="G19" s="78"/>
      <c r="H19" s="537"/>
      <c r="I19" s="77"/>
      <c r="J19" s="104"/>
      <c r="K19" s="944"/>
      <c r="L19" s="78"/>
      <c r="M19" s="537"/>
      <c r="N19" s="77"/>
      <c r="O19" s="104"/>
      <c r="P19" s="944"/>
      <c r="Q19" s="78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</row>
    <row r="20">
      <c r="A20" s="101"/>
      <c r="B20" s="79"/>
      <c r="C20" s="79"/>
      <c r="E20" s="106"/>
      <c r="G20" s="80"/>
      <c r="J20" s="106"/>
      <c r="L20" s="80"/>
      <c r="O20" s="106"/>
      <c r="Q20" s="8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</row>
    <row r="21">
      <c r="A21" s="101"/>
      <c r="B21" s="79"/>
      <c r="C21" s="79"/>
      <c r="E21" s="106"/>
      <c r="G21" s="80"/>
      <c r="J21" s="106"/>
      <c r="L21" s="80"/>
      <c r="O21" s="106"/>
      <c r="Q21" s="8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</row>
    <row r="22">
      <c r="A22" s="108"/>
      <c r="B22" s="506" t="s">
        <v>60</v>
      </c>
      <c r="C22" s="79"/>
      <c r="E22" s="106"/>
      <c r="F22" s="110"/>
      <c r="G22" s="111"/>
      <c r="J22" s="106"/>
      <c r="K22" s="110"/>
      <c r="L22" s="111"/>
      <c r="O22" s="106"/>
      <c r="P22" s="110"/>
      <c r="Q22" s="111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</row>
    <row r="23">
      <c r="A23" s="108"/>
      <c r="B23" s="506" t="s">
        <v>61</v>
      </c>
      <c r="C23" s="79"/>
      <c r="E23" s="106"/>
      <c r="F23" s="983"/>
      <c r="G23" s="138"/>
      <c r="J23" s="106"/>
      <c r="K23" s="991"/>
      <c r="L23" s="138"/>
      <c r="O23" s="106"/>
      <c r="P23" s="991"/>
      <c r="Q23" s="138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</row>
    <row r="24">
      <c r="A24" s="108"/>
      <c r="B24" s="79"/>
      <c r="C24" s="81"/>
      <c r="D24" s="82"/>
      <c r="E24" s="54"/>
      <c r="F24" s="984"/>
      <c r="G24" s="243"/>
      <c r="H24" s="82"/>
      <c r="I24" s="82"/>
      <c r="J24" s="54"/>
      <c r="K24" s="190"/>
      <c r="L24" s="83"/>
      <c r="M24" s="82"/>
      <c r="N24" s="82"/>
      <c r="O24" s="54"/>
      <c r="P24" s="190"/>
      <c r="Q24" s="83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</row>
    <row r="25">
      <c r="A25" s="108"/>
      <c r="B25" s="509" t="s">
        <v>62</v>
      </c>
      <c r="C25" s="510" t="s">
        <v>566</v>
      </c>
      <c r="D25" s="511"/>
      <c r="E25" s="511" t="s">
        <v>63</v>
      </c>
      <c r="F25" s="511" t="s">
        <v>64</v>
      </c>
      <c r="G25" s="512" t="s">
        <v>65</v>
      </c>
      <c r="H25" s="510"/>
      <c r="I25" s="511"/>
      <c r="J25" s="511"/>
      <c r="K25" s="511"/>
      <c r="L25" s="512"/>
      <c r="M25" s="510"/>
      <c r="N25" s="511"/>
      <c r="O25" s="511"/>
      <c r="P25" s="511"/>
      <c r="Q25" s="512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</row>
    <row r="26">
      <c r="A26" s="108"/>
      <c r="B26" s="509" t="s">
        <v>66</v>
      </c>
      <c r="C26" s="514" t="s">
        <v>126</v>
      </c>
      <c r="D26" s="515"/>
      <c r="E26" s="985" t="s">
        <v>129</v>
      </c>
      <c r="F26" s="516">
        <v>31.0</v>
      </c>
      <c r="G26" s="517">
        <v>6.0</v>
      </c>
      <c r="H26" s="514"/>
      <c r="I26" s="515"/>
      <c r="J26" s="516"/>
      <c r="K26" s="516"/>
      <c r="L26" s="517"/>
      <c r="M26" s="514"/>
      <c r="N26" s="515"/>
      <c r="O26" s="516"/>
      <c r="P26" s="516"/>
      <c r="Q26" s="517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</row>
    <row r="27">
      <c r="A27" s="108"/>
      <c r="B27" s="509" t="s">
        <v>72</v>
      </c>
      <c r="C27" s="986" t="s">
        <v>1575</v>
      </c>
      <c r="D27" s="987"/>
      <c r="E27" s="985" t="s">
        <v>192</v>
      </c>
      <c r="F27" s="516">
        <v>31.0</v>
      </c>
      <c r="G27" s="517">
        <v>0.0</v>
      </c>
      <c r="H27" s="514"/>
      <c r="I27" s="515"/>
      <c r="J27" s="516"/>
      <c r="K27" s="516"/>
      <c r="L27" s="517"/>
      <c r="M27" s="514"/>
      <c r="N27" s="515"/>
      <c r="O27" s="516"/>
      <c r="P27" s="516"/>
      <c r="Q27" s="517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</row>
    <row r="28">
      <c r="A28" s="108"/>
      <c r="B28" s="509" t="s">
        <v>79</v>
      </c>
      <c r="C28" s="986" t="s">
        <v>197</v>
      </c>
      <c r="D28" s="987"/>
      <c r="E28" s="516" t="s">
        <v>385</v>
      </c>
      <c r="F28" s="516">
        <v>31.0</v>
      </c>
      <c r="G28" s="517">
        <v>0.0</v>
      </c>
      <c r="H28" s="514"/>
      <c r="I28" s="515"/>
      <c r="J28" s="516"/>
      <c r="K28" s="516"/>
      <c r="L28" s="517"/>
      <c r="M28" s="514"/>
      <c r="N28" s="515"/>
      <c r="O28" s="516"/>
      <c r="P28" s="516"/>
      <c r="Q28" s="517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</row>
    <row r="29">
      <c r="A29" s="108"/>
      <c r="B29" s="520" t="s">
        <v>85</v>
      </c>
      <c r="C29" s="521" t="s">
        <v>1576</v>
      </c>
      <c r="D29" s="522"/>
      <c r="E29" s="988" t="s">
        <v>1000</v>
      </c>
      <c r="F29" s="523">
        <v>31.0</v>
      </c>
      <c r="G29" s="524">
        <v>252.0</v>
      </c>
      <c r="H29" s="525"/>
      <c r="I29" s="522"/>
      <c r="J29" s="523"/>
      <c r="K29" s="523"/>
      <c r="L29" s="524"/>
      <c r="M29" s="525"/>
      <c r="N29" s="522"/>
      <c r="O29" s="523"/>
      <c r="P29" s="523"/>
      <c r="Q29" s="524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</row>
    <row r="30">
      <c r="A30" s="101"/>
      <c r="B30" s="526"/>
      <c r="C30" s="521" t="s">
        <v>415</v>
      </c>
      <c r="D30" s="522"/>
      <c r="E30" s="988" t="s">
        <v>206</v>
      </c>
      <c r="F30" s="523">
        <v>31.0</v>
      </c>
      <c r="G30" s="524">
        <v>0.0</v>
      </c>
      <c r="H30" s="525"/>
      <c r="I30" s="522"/>
      <c r="J30" s="523"/>
      <c r="K30" s="523"/>
      <c r="L30" s="524"/>
      <c r="M30" s="525"/>
      <c r="N30" s="522"/>
      <c r="O30" s="523"/>
      <c r="P30" s="523"/>
      <c r="Q30" s="524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</row>
    <row r="31">
      <c r="A31" s="101"/>
      <c r="B31" s="526"/>
      <c r="C31" s="521" t="s">
        <v>1052</v>
      </c>
      <c r="D31" s="522"/>
      <c r="E31" s="988" t="s">
        <v>1577</v>
      </c>
      <c r="F31" s="523">
        <v>31.0</v>
      </c>
      <c r="G31" s="524">
        <v>252.0</v>
      </c>
      <c r="H31" s="525"/>
      <c r="I31" s="522"/>
      <c r="J31" s="523"/>
      <c r="K31" s="523"/>
      <c r="L31" s="524"/>
      <c r="M31" s="525"/>
      <c r="N31" s="522"/>
      <c r="O31" s="523"/>
      <c r="P31" s="523"/>
      <c r="Q31" s="524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</row>
    <row r="32">
      <c r="A32" s="101"/>
      <c r="B32" s="526"/>
      <c r="C32" s="521" t="s">
        <v>213</v>
      </c>
      <c r="D32" s="522"/>
      <c r="E32" s="527"/>
      <c r="F32" s="528" t="s">
        <v>1578</v>
      </c>
      <c r="G32" s="80"/>
      <c r="H32" s="522"/>
      <c r="I32" s="522"/>
      <c r="J32" s="527"/>
      <c r="K32" s="528"/>
      <c r="L32" s="80"/>
      <c r="M32" s="522"/>
      <c r="N32" s="522"/>
      <c r="O32" s="527"/>
      <c r="P32" s="528"/>
      <c r="Q32" s="8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</row>
    <row r="33">
      <c r="A33" s="101"/>
      <c r="B33" s="526"/>
      <c r="C33" s="545" t="s">
        <v>605</v>
      </c>
      <c r="D33" s="546"/>
      <c r="E33" s="547"/>
      <c r="F33" s="992"/>
      <c r="G33" s="530"/>
      <c r="H33" s="546"/>
      <c r="I33" s="546"/>
      <c r="J33" s="547"/>
      <c r="K33" s="992"/>
      <c r="L33" s="530"/>
      <c r="M33" s="546"/>
      <c r="N33" s="546"/>
      <c r="O33" s="547"/>
      <c r="P33" s="992"/>
      <c r="Q33" s="53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</row>
    <row r="34">
      <c r="A34" s="643"/>
      <c r="B34" s="993" t="s">
        <v>1581</v>
      </c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5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</row>
    <row r="35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</row>
    <row r="36">
      <c r="A36" s="101"/>
      <c r="B36" s="430"/>
      <c r="C36" s="486" t="s">
        <v>1582</v>
      </c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8"/>
      <c r="R36" s="487" t="s">
        <v>526</v>
      </c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</row>
    <row r="37">
      <c r="A37" s="101"/>
      <c r="B37" s="79"/>
      <c r="C37" s="81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3"/>
      <c r="R37" s="488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>
      <c r="A38" s="101"/>
      <c r="B38" s="79"/>
      <c r="C38" s="430"/>
      <c r="D38" s="77"/>
      <c r="E38" s="104"/>
      <c r="F38" s="433" t="s">
        <v>592</v>
      </c>
      <c r="G38" s="78"/>
      <c r="H38" s="430"/>
      <c r="I38" s="77"/>
      <c r="J38" s="104"/>
      <c r="K38" s="433" t="s">
        <v>593</v>
      </c>
      <c r="L38" s="78"/>
      <c r="M38" s="430"/>
      <c r="N38" s="77"/>
      <c r="O38" s="104"/>
      <c r="P38" s="433" t="s">
        <v>562</v>
      </c>
      <c r="Q38" s="78"/>
      <c r="R38" s="490" t="s">
        <v>563</v>
      </c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</row>
    <row r="39">
      <c r="A39" s="101"/>
      <c r="B39" s="79"/>
      <c r="C39" s="79"/>
      <c r="E39" s="106"/>
      <c r="G39" s="80"/>
      <c r="H39" s="79"/>
      <c r="J39" s="106"/>
      <c r="L39" s="80"/>
      <c r="M39" s="79"/>
      <c r="O39" s="106"/>
      <c r="Q39" s="80"/>
      <c r="R39" s="490" t="s">
        <v>167</v>
      </c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</row>
    <row r="40">
      <c r="A40" s="101"/>
      <c r="B40" s="107"/>
      <c r="C40" s="79"/>
      <c r="E40" s="106"/>
      <c r="G40" s="80"/>
      <c r="H40" s="79"/>
      <c r="J40" s="106"/>
      <c r="L40" s="80"/>
      <c r="M40" s="79"/>
      <c r="O40" s="106"/>
      <c r="Q40" s="80"/>
      <c r="R40" s="490" t="s">
        <v>564</v>
      </c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</row>
    <row r="41">
      <c r="A41" s="108"/>
      <c r="B41" s="439" t="s">
        <v>60</v>
      </c>
      <c r="C41" s="79"/>
      <c r="E41" s="106"/>
      <c r="F41" s="110"/>
      <c r="G41" s="111"/>
      <c r="H41" s="79"/>
      <c r="J41" s="106"/>
      <c r="K41" s="110"/>
      <c r="L41" s="111"/>
      <c r="M41" s="79"/>
      <c r="O41" s="106"/>
      <c r="P41" s="110"/>
      <c r="Q41" s="111"/>
      <c r="R41" s="492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</row>
    <row r="42">
      <c r="A42" s="108"/>
      <c r="B42" s="439" t="s">
        <v>61</v>
      </c>
      <c r="C42" s="79"/>
      <c r="E42" s="106"/>
      <c r="F42" s="994"/>
      <c r="G42" s="138"/>
      <c r="H42" s="79"/>
      <c r="J42" s="106"/>
      <c r="K42" s="994"/>
      <c r="L42" s="138"/>
      <c r="M42" s="79"/>
      <c r="O42" s="106"/>
      <c r="P42" s="994"/>
      <c r="Q42" s="138"/>
      <c r="R42" s="492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</row>
    <row r="43">
      <c r="A43" s="108"/>
      <c r="B43" s="79"/>
      <c r="C43" s="81"/>
      <c r="D43" s="82"/>
      <c r="E43" s="54"/>
      <c r="F43" s="995"/>
      <c r="G43" s="243"/>
      <c r="H43" s="81"/>
      <c r="I43" s="82"/>
      <c r="J43" s="54"/>
      <c r="K43" s="762"/>
      <c r="L43" s="243"/>
      <c r="M43" s="81"/>
      <c r="N43" s="82"/>
      <c r="O43" s="54"/>
      <c r="P43" s="996"/>
      <c r="Q43" s="997"/>
      <c r="R43" s="492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</row>
    <row r="44">
      <c r="A44" s="108"/>
      <c r="B44" s="446" t="s">
        <v>62</v>
      </c>
      <c r="C44" s="475" t="s">
        <v>566</v>
      </c>
      <c r="D44" s="476"/>
      <c r="E44" s="476" t="s">
        <v>63</v>
      </c>
      <c r="F44" s="476" t="s">
        <v>64</v>
      </c>
      <c r="G44" s="477" t="s">
        <v>65</v>
      </c>
      <c r="H44" s="475" t="s">
        <v>566</v>
      </c>
      <c r="I44" s="476"/>
      <c r="J44" s="476" t="s">
        <v>63</v>
      </c>
      <c r="K44" s="476" t="s">
        <v>64</v>
      </c>
      <c r="L44" s="477" t="s">
        <v>65</v>
      </c>
      <c r="M44" s="476" t="s">
        <v>566</v>
      </c>
      <c r="N44" s="476"/>
      <c r="O44" s="476" t="s">
        <v>63</v>
      </c>
      <c r="P44" s="476" t="s">
        <v>64</v>
      </c>
      <c r="Q44" s="476" t="s">
        <v>65</v>
      </c>
      <c r="R44" s="492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</row>
    <row r="45">
      <c r="A45" s="108"/>
      <c r="B45" s="446" t="s">
        <v>66</v>
      </c>
      <c r="C45" s="449" t="s">
        <v>594</v>
      </c>
      <c r="D45" s="450"/>
      <c r="E45" s="447" t="s">
        <v>129</v>
      </c>
      <c r="F45" s="447">
        <v>31.0</v>
      </c>
      <c r="G45" s="448">
        <v>252.0</v>
      </c>
      <c r="H45" s="449" t="s">
        <v>531</v>
      </c>
      <c r="I45" s="450"/>
      <c r="J45" s="447" t="s">
        <v>595</v>
      </c>
      <c r="K45" s="447">
        <v>31.0</v>
      </c>
      <c r="L45" s="448">
        <v>252.0</v>
      </c>
      <c r="M45" s="450" t="s">
        <v>67</v>
      </c>
      <c r="N45" s="450"/>
      <c r="O45" s="447" t="s">
        <v>453</v>
      </c>
      <c r="P45" s="447">
        <v>31.0</v>
      </c>
      <c r="Q45" s="447">
        <v>6.0</v>
      </c>
      <c r="R45" s="492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</row>
    <row r="46">
      <c r="A46" s="108"/>
      <c r="B46" s="446" t="s">
        <v>72</v>
      </c>
      <c r="C46" s="449" t="s">
        <v>596</v>
      </c>
      <c r="D46" s="450"/>
      <c r="E46" s="447" t="s">
        <v>291</v>
      </c>
      <c r="F46" s="447">
        <v>31.0</v>
      </c>
      <c r="G46" s="448">
        <v>0.0</v>
      </c>
      <c r="H46" s="449" t="s">
        <v>569</v>
      </c>
      <c r="I46" s="450"/>
      <c r="J46" s="447" t="s">
        <v>597</v>
      </c>
      <c r="K46" s="447">
        <v>31.0</v>
      </c>
      <c r="L46" s="448">
        <v>0.0</v>
      </c>
      <c r="M46" s="450" t="s">
        <v>111</v>
      </c>
      <c r="N46" s="450"/>
      <c r="O46" s="447" t="s">
        <v>323</v>
      </c>
      <c r="P46" s="447">
        <v>31.0</v>
      </c>
      <c r="Q46" s="447">
        <v>252.0</v>
      </c>
      <c r="R46" s="492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</row>
    <row r="47">
      <c r="A47" s="108"/>
      <c r="B47" s="446" t="s">
        <v>79</v>
      </c>
      <c r="C47" s="449" t="s">
        <v>598</v>
      </c>
      <c r="D47" s="450"/>
      <c r="E47" s="447" t="s">
        <v>168</v>
      </c>
      <c r="F47" s="447">
        <v>31.0</v>
      </c>
      <c r="G47" s="448">
        <v>252.0</v>
      </c>
      <c r="H47" s="449" t="s">
        <v>354</v>
      </c>
      <c r="I47" s="450"/>
      <c r="J47" s="447" t="s">
        <v>225</v>
      </c>
      <c r="K47" s="447">
        <v>31.0</v>
      </c>
      <c r="L47" s="448">
        <v>0.0</v>
      </c>
      <c r="M47" s="450" t="s">
        <v>139</v>
      </c>
      <c r="N47" s="450"/>
      <c r="O47" s="447" t="s">
        <v>487</v>
      </c>
      <c r="P47" s="447">
        <v>31.0</v>
      </c>
      <c r="Q47" s="447">
        <v>0.0</v>
      </c>
      <c r="R47" s="492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</row>
    <row r="48">
      <c r="A48" s="108"/>
      <c r="B48" s="452" t="s">
        <v>85</v>
      </c>
      <c r="C48" s="453" t="s">
        <v>265</v>
      </c>
      <c r="D48" s="454"/>
      <c r="E48" s="455" t="s">
        <v>231</v>
      </c>
      <c r="F48" s="455">
        <v>31.0</v>
      </c>
      <c r="G48" s="456">
        <v>6.0</v>
      </c>
      <c r="H48" s="453" t="s">
        <v>572</v>
      </c>
      <c r="I48" s="454"/>
      <c r="J48" s="455" t="s">
        <v>264</v>
      </c>
      <c r="K48" s="455">
        <v>31.0</v>
      </c>
      <c r="L48" s="456">
        <v>6.0</v>
      </c>
      <c r="M48" s="454" t="s">
        <v>401</v>
      </c>
      <c r="N48" s="454"/>
      <c r="O48" s="455" t="s">
        <v>87</v>
      </c>
      <c r="P48" s="455">
        <v>31.0</v>
      </c>
      <c r="Q48" s="455">
        <v>0.0</v>
      </c>
      <c r="R48" s="492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</row>
    <row r="49">
      <c r="A49" s="101"/>
      <c r="B49" s="457"/>
      <c r="C49" s="453" t="s">
        <v>599</v>
      </c>
      <c r="D49" s="454"/>
      <c r="E49" s="455" t="s">
        <v>117</v>
      </c>
      <c r="F49" s="455">
        <v>31.0</v>
      </c>
      <c r="G49" s="456">
        <v>0.0</v>
      </c>
      <c r="H49" s="453" t="s">
        <v>575</v>
      </c>
      <c r="I49" s="454"/>
      <c r="J49" s="455" t="s">
        <v>600</v>
      </c>
      <c r="K49" s="455">
        <v>31.0</v>
      </c>
      <c r="L49" s="456">
        <v>252.0</v>
      </c>
      <c r="M49" s="454" t="s">
        <v>601</v>
      </c>
      <c r="N49" s="454"/>
      <c r="O49" s="455" t="s">
        <v>97</v>
      </c>
      <c r="P49" s="455">
        <v>31.0</v>
      </c>
      <c r="Q49" s="455">
        <v>0.0</v>
      </c>
      <c r="R49" s="492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</row>
    <row r="50">
      <c r="A50" s="101"/>
      <c r="B50" s="457"/>
      <c r="C50" s="453" t="s">
        <v>339</v>
      </c>
      <c r="D50" s="454"/>
      <c r="E50" s="455" t="s">
        <v>176</v>
      </c>
      <c r="F50" s="455">
        <v>31.0</v>
      </c>
      <c r="G50" s="456">
        <v>0.0</v>
      </c>
      <c r="H50" s="453" t="s">
        <v>602</v>
      </c>
      <c r="I50" s="454"/>
      <c r="J50" s="455" t="s">
        <v>603</v>
      </c>
      <c r="K50" s="455">
        <v>31.0</v>
      </c>
      <c r="L50" s="456">
        <v>0.0</v>
      </c>
      <c r="M50" s="454" t="s">
        <v>578</v>
      </c>
      <c r="N50" s="454"/>
      <c r="O50" s="455" t="s">
        <v>118</v>
      </c>
      <c r="P50" s="455">
        <v>31.0</v>
      </c>
      <c r="Q50" s="455">
        <v>252.0</v>
      </c>
      <c r="R50" s="492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</row>
    <row r="51">
      <c r="A51" s="101"/>
      <c r="B51" s="457"/>
      <c r="C51" s="453" t="s">
        <v>587</v>
      </c>
      <c r="D51" s="454"/>
      <c r="E51" s="459"/>
      <c r="F51" s="460" t="s">
        <v>313</v>
      </c>
      <c r="G51" s="80"/>
      <c r="H51" s="454" t="s">
        <v>335</v>
      </c>
      <c r="I51" s="454"/>
      <c r="J51" s="459"/>
      <c r="K51" s="460" t="s">
        <v>580</v>
      </c>
      <c r="L51" s="80"/>
      <c r="M51" s="454" t="s">
        <v>372</v>
      </c>
      <c r="N51" s="454"/>
      <c r="O51" s="459"/>
      <c r="P51" s="460" t="s">
        <v>604</v>
      </c>
      <c r="Q51" s="80"/>
      <c r="R51" s="441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</row>
    <row r="52">
      <c r="A52" s="101"/>
      <c r="B52" s="457"/>
      <c r="C52" s="461" t="s">
        <v>605</v>
      </c>
      <c r="D52" s="462"/>
      <c r="E52" s="463"/>
      <c r="F52" s="998"/>
      <c r="G52" s="999"/>
      <c r="H52" s="466" t="s">
        <v>605</v>
      </c>
      <c r="I52" s="462"/>
      <c r="J52" s="463"/>
      <c r="K52" s="998"/>
      <c r="L52" s="999"/>
      <c r="M52" s="466" t="s">
        <v>605</v>
      </c>
      <c r="N52" s="462"/>
      <c r="O52" s="463"/>
      <c r="P52" s="460"/>
      <c r="Q52" s="1000"/>
      <c r="R52" s="468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</row>
    <row r="53">
      <c r="A53" s="101"/>
      <c r="B53" s="469"/>
      <c r="C53" s="430"/>
      <c r="D53" s="77"/>
      <c r="E53" s="104"/>
      <c r="F53" s="433" t="s">
        <v>606</v>
      </c>
      <c r="G53" s="78"/>
      <c r="H53" s="430"/>
      <c r="I53" s="77"/>
      <c r="J53" s="104"/>
      <c r="K53" s="433" t="s">
        <v>607</v>
      </c>
      <c r="L53" s="78"/>
      <c r="M53" s="498"/>
      <c r="N53" s="77"/>
      <c r="O53" s="104"/>
      <c r="P53" s="1001"/>
      <c r="Q53" s="78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</row>
    <row r="54">
      <c r="A54" s="101"/>
      <c r="B54" s="79"/>
      <c r="C54" s="79"/>
      <c r="E54" s="106"/>
      <c r="G54" s="80"/>
      <c r="H54" s="79"/>
      <c r="J54" s="106"/>
      <c r="L54" s="80"/>
      <c r="O54" s="106"/>
      <c r="Q54" s="8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</row>
    <row r="55">
      <c r="A55" s="101"/>
      <c r="B55" s="79"/>
      <c r="C55" s="79"/>
      <c r="E55" s="106"/>
      <c r="G55" s="80"/>
      <c r="H55" s="79"/>
      <c r="J55" s="106"/>
      <c r="L55" s="80"/>
      <c r="O55" s="106"/>
      <c r="Q55" s="8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</row>
    <row r="56">
      <c r="A56" s="108"/>
      <c r="B56" s="439" t="s">
        <v>60</v>
      </c>
      <c r="C56" s="79"/>
      <c r="E56" s="106"/>
      <c r="F56" s="110"/>
      <c r="G56" s="111"/>
      <c r="H56" s="79"/>
      <c r="J56" s="106"/>
      <c r="K56" s="110"/>
      <c r="L56" s="111"/>
      <c r="O56" s="106"/>
      <c r="P56" s="110"/>
      <c r="Q56" s="111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</row>
    <row r="57">
      <c r="A57" s="108"/>
      <c r="B57" s="439" t="s">
        <v>61</v>
      </c>
      <c r="C57" s="79"/>
      <c r="E57" s="106"/>
      <c r="F57" s="994"/>
      <c r="G57" s="138"/>
      <c r="H57" s="79"/>
      <c r="J57" s="106"/>
      <c r="K57" s="994"/>
      <c r="L57" s="138"/>
      <c r="O57" s="106"/>
      <c r="P57" s="994"/>
      <c r="Q57" s="138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</row>
    <row r="58">
      <c r="A58" s="108"/>
      <c r="B58" s="79"/>
      <c r="C58" s="81"/>
      <c r="D58" s="82"/>
      <c r="E58" s="54"/>
      <c r="F58" s="995"/>
      <c r="G58" s="243"/>
      <c r="H58" s="81"/>
      <c r="I58" s="82"/>
      <c r="J58" s="54"/>
      <c r="K58" s="995"/>
      <c r="L58" s="243"/>
      <c r="M58" s="82"/>
      <c r="N58" s="82"/>
      <c r="O58" s="54"/>
      <c r="P58" s="190"/>
      <c r="Q58" s="83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</row>
    <row r="59">
      <c r="A59" s="108"/>
      <c r="B59" s="446" t="s">
        <v>62</v>
      </c>
      <c r="C59" s="475" t="s">
        <v>566</v>
      </c>
      <c r="D59" s="476"/>
      <c r="E59" s="476" t="s">
        <v>63</v>
      </c>
      <c r="F59" s="476" t="s">
        <v>64</v>
      </c>
      <c r="G59" s="477" t="s">
        <v>65</v>
      </c>
      <c r="H59" s="475" t="s">
        <v>565</v>
      </c>
      <c r="I59" s="476"/>
      <c r="J59" s="476" t="s">
        <v>63</v>
      </c>
      <c r="K59" s="476" t="s">
        <v>64</v>
      </c>
      <c r="L59" s="477" t="s">
        <v>65</v>
      </c>
      <c r="M59" s="475"/>
      <c r="N59" s="476"/>
      <c r="O59" s="476"/>
      <c r="P59" s="476"/>
      <c r="Q59" s="477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</row>
    <row r="60">
      <c r="A60" s="108"/>
      <c r="B60" s="446" t="s">
        <v>66</v>
      </c>
      <c r="C60" s="449" t="s">
        <v>286</v>
      </c>
      <c r="D60" s="450"/>
      <c r="E60" s="447" t="s">
        <v>129</v>
      </c>
      <c r="F60" s="447">
        <v>31.0</v>
      </c>
      <c r="G60" s="448">
        <v>252.0</v>
      </c>
      <c r="H60" s="449" t="s">
        <v>126</v>
      </c>
      <c r="I60" s="450"/>
      <c r="J60" s="447" t="s">
        <v>287</v>
      </c>
      <c r="K60" s="447">
        <v>31.0</v>
      </c>
      <c r="L60" s="448">
        <v>6.0</v>
      </c>
      <c r="M60" s="449"/>
      <c r="N60" s="450"/>
      <c r="O60" s="447"/>
      <c r="P60" s="447"/>
      <c r="Q60" s="448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</row>
    <row r="61">
      <c r="A61" s="108"/>
      <c r="B61" s="446" t="s">
        <v>72</v>
      </c>
      <c r="C61" s="449" t="s">
        <v>254</v>
      </c>
      <c r="D61" s="450"/>
      <c r="E61" s="447" t="s">
        <v>291</v>
      </c>
      <c r="F61" s="447">
        <v>31.0</v>
      </c>
      <c r="G61" s="448">
        <v>0.0</v>
      </c>
      <c r="H61" s="449" t="s">
        <v>608</v>
      </c>
      <c r="I61" s="450"/>
      <c r="J61" s="451" t="s">
        <v>291</v>
      </c>
      <c r="K61" s="447">
        <v>30.0</v>
      </c>
      <c r="L61" s="448">
        <v>0.0</v>
      </c>
      <c r="M61" s="449"/>
      <c r="N61" s="450"/>
      <c r="O61" s="447"/>
      <c r="P61" s="447"/>
      <c r="Q61" s="448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</row>
    <row r="62">
      <c r="A62" s="108"/>
      <c r="B62" s="446" t="s">
        <v>79</v>
      </c>
      <c r="C62" s="449" t="s">
        <v>293</v>
      </c>
      <c r="D62" s="450"/>
      <c r="E62" s="447" t="s">
        <v>81</v>
      </c>
      <c r="F62" s="447">
        <v>31.0</v>
      </c>
      <c r="G62" s="448">
        <v>252.0</v>
      </c>
      <c r="H62" s="449" t="s">
        <v>609</v>
      </c>
      <c r="I62" s="450"/>
      <c r="J62" s="451" t="s">
        <v>225</v>
      </c>
      <c r="K62" s="447">
        <v>31.0</v>
      </c>
      <c r="L62" s="448">
        <v>0.0</v>
      </c>
      <c r="M62" s="449"/>
      <c r="N62" s="450"/>
      <c r="O62" s="447"/>
      <c r="P62" s="447"/>
      <c r="Q62" s="448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</row>
    <row r="63">
      <c r="A63" s="108"/>
      <c r="B63" s="452" t="s">
        <v>85</v>
      </c>
      <c r="C63" s="453" t="s">
        <v>265</v>
      </c>
      <c r="D63" s="454"/>
      <c r="E63" s="455" t="s">
        <v>610</v>
      </c>
      <c r="F63" s="455">
        <v>31.0</v>
      </c>
      <c r="G63" s="456">
        <v>6.0</v>
      </c>
      <c r="H63" s="453" t="s">
        <v>539</v>
      </c>
      <c r="I63" s="454"/>
      <c r="J63" s="499" t="s">
        <v>331</v>
      </c>
      <c r="K63" s="455">
        <v>30.0</v>
      </c>
      <c r="L63" s="456">
        <v>252.0</v>
      </c>
      <c r="M63" s="453"/>
      <c r="N63" s="454"/>
      <c r="O63" s="455"/>
      <c r="P63" s="455"/>
      <c r="Q63" s="456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</row>
    <row r="64">
      <c r="A64" s="101"/>
      <c r="B64" s="457"/>
      <c r="C64" s="453" t="s">
        <v>585</v>
      </c>
      <c r="D64" s="454"/>
      <c r="E64" s="455" t="s">
        <v>267</v>
      </c>
      <c r="F64" s="455">
        <v>31.0</v>
      </c>
      <c r="G64" s="456">
        <v>0.0</v>
      </c>
      <c r="H64" s="453" t="s">
        <v>574</v>
      </c>
      <c r="I64" s="454"/>
      <c r="J64" s="499" t="s">
        <v>611</v>
      </c>
      <c r="K64" s="455">
        <v>31.0</v>
      </c>
      <c r="L64" s="456">
        <v>0.0</v>
      </c>
      <c r="M64" s="453"/>
      <c r="N64" s="454"/>
      <c r="O64" s="455"/>
      <c r="P64" s="455"/>
      <c r="Q64" s="456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</row>
    <row r="65">
      <c r="A65" s="101"/>
      <c r="B65" s="457"/>
      <c r="C65" s="453" t="s">
        <v>470</v>
      </c>
      <c r="D65" s="454"/>
      <c r="E65" s="455" t="s">
        <v>176</v>
      </c>
      <c r="F65" s="455">
        <v>31.0</v>
      </c>
      <c r="G65" s="456">
        <v>0.0</v>
      </c>
      <c r="H65" s="458" t="s">
        <v>546</v>
      </c>
      <c r="I65" s="454"/>
      <c r="J65" s="499" t="s">
        <v>311</v>
      </c>
      <c r="K65" s="455">
        <v>30.0</v>
      </c>
      <c r="L65" s="456">
        <v>252.0</v>
      </c>
      <c r="M65" s="453"/>
      <c r="N65" s="454"/>
      <c r="O65" s="455"/>
      <c r="P65" s="455"/>
      <c r="Q65" s="456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</row>
    <row r="66">
      <c r="A66" s="101"/>
      <c r="B66" s="457"/>
      <c r="C66" s="453" t="s">
        <v>587</v>
      </c>
      <c r="D66" s="454"/>
      <c r="E66" s="459"/>
      <c r="F66" s="460" t="s">
        <v>313</v>
      </c>
      <c r="G66" s="80"/>
      <c r="H66" s="500" t="s">
        <v>579</v>
      </c>
      <c r="I66" s="454"/>
      <c r="J66" s="459"/>
      <c r="K66" s="460" t="s">
        <v>612</v>
      </c>
      <c r="L66" s="80"/>
      <c r="M66" s="454"/>
      <c r="N66" s="454"/>
      <c r="O66" s="459"/>
      <c r="P66" s="998"/>
      <c r="Q66" s="8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</row>
    <row r="67">
      <c r="A67" s="101"/>
      <c r="B67" s="457"/>
      <c r="C67" s="461" t="s">
        <v>605</v>
      </c>
      <c r="D67" s="462"/>
      <c r="E67" s="463"/>
      <c r="F67" s="776"/>
      <c r="G67" s="999"/>
      <c r="H67" s="466" t="s">
        <v>605</v>
      </c>
      <c r="I67" s="462"/>
      <c r="J67" s="463"/>
      <c r="K67" s="464"/>
      <c r="L67" s="1000"/>
      <c r="M67" s="462"/>
      <c r="N67" s="462"/>
      <c r="O67" s="463"/>
      <c r="P67" s="776"/>
      <c r="Q67" s="999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</row>
    <row r="68">
      <c r="A68" s="643"/>
      <c r="B68" s="925" t="s">
        <v>1583</v>
      </c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5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</row>
    <row r="69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</row>
    <row r="70">
      <c r="A70" s="101"/>
      <c r="B70" s="1002"/>
      <c r="C70" s="700" t="s">
        <v>1584</v>
      </c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8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</row>
    <row r="71">
      <c r="A71" s="101"/>
      <c r="B71" s="79"/>
      <c r="C71" s="81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3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</row>
    <row r="72">
      <c r="A72" s="101"/>
      <c r="B72" s="79"/>
      <c r="C72" s="1002"/>
      <c r="D72" s="77"/>
      <c r="E72" s="104"/>
      <c r="F72" s="703" t="s">
        <v>1585</v>
      </c>
      <c r="G72" s="78"/>
      <c r="H72" s="1002"/>
      <c r="I72" s="77"/>
      <c r="J72" s="104"/>
      <c r="K72" s="703" t="s">
        <v>1586</v>
      </c>
      <c r="L72" s="78"/>
      <c r="M72" s="1002"/>
      <c r="N72" s="77"/>
      <c r="O72" s="104"/>
      <c r="P72" s="703" t="s">
        <v>1587</v>
      </c>
      <c r="Q72" s="78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</row>
    <row r="73">
      <c r="A73" s="101"/>
      <c r="B73" s="79"/>
      <c r="C73" s="79"/>
      <c r="E73" s="106"/>
      <c r="G73" s="80"/>
      <c r="H73" s="79"/>
      <c r="J73" s="106"/>
      <c r="L73" s="80"/>
      <c r="M73" s="79"/>
      <c r="O73" s="106"/>
      <c r="Q73" s="8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</row>
    <row r="74">
      <c r="A74" s="101"/>
      <c r="B74" s="107"/>
      <c r="C74" s="79"/>
      <c r="E74" s="106"/>
      <c r="G74" s="80"/>
      <c r="H74" s="79"/>
      <c r="J74" s="106"/>
      <c r="L74" s="80"/>
      <c r="M74" s="79"/>
      <c r="O74" s="106"/>
      <c r="Q74" s="8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</row>
    <row r="75">
      <c r="A75" s="108"/>
      <c r="B75" s="509" t="s">
        <v>60</v>
      </c>
      <c r="C75" s="79"/>
      <c r="E75" s="106"/>
      <c r="F75" s="110"/>
      <c r="G75" s="111"/>
      <c r="H75" s="79"/>
      <c r="J75" s="106"/>
      <c r="K75" s="110"/>
      <c r="L75" s="111"/>
      <c r="M75" s="79"/>
      <c r="O75" s="106"/>
      <c r="P75" s="110"/>
      <c r="Q75" s="111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</row>
    <row r="76">
      <c r="A76" s="108"/>
      <c r="B76" s="509" t="s">
        <v>61</v>
      </c>
      <c r="C76" s="79"/>
      <c r="E76" s="106"/>
      <c r="F76" s="1003"/>
      <c r="G76" s="138"/>
      <c r="H76" s="79"/>
      <c r="J76" s="106"/>
      <c r="K76" s="1003"/>
      <c r="L76" s="138"/>
      <c r="M76" s="79"/>
      <c r="O76" s="106"/>
      <c r="P76" s="1003"/>
      <c r="Q76" s="138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</row>
    <row r="77">
      <c r="A77" s="108"/>
      <c r="B77" s="79"/>
      <c r="C77" s="81"/>
      <c r="D77" s="82"/>
      <c r="E77" s="54"/>
      <c r="F77" s="1004"/>
      <c r="G77" s="243"/>
      <c r="H77" s="81"/>
      <c r="I77" s="82"/>
      <c r="J77" s="54"/>
      <c r="K77" s="1004"/>
      <c r="L77" s="243"/>
      <c r="M77" s="81"/>
      <c r="N77" s="82"/>
      <c r="O77" s="54"/>
      <c r="P77" s="1004"/>
      <c r="Q77" s="243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</row>
    <row r="78">
      <c r="A78" s="108"/>
      <c r="B78" s="520" t="s">
        <v>62</v>
      </c>
      <c r="C78" s="1005" t="s">
        <v>899</v>
      </c>
      <c r="D78" s="710"/>
      <c r="E78" s="710" t="s">
        <v>63</v>
      </c>
      <c r="F78" s="710" t="s">
        <v>64</v>
      </c>
      <c r="G78" s="711" t="s">
        <v>65</v>
      </c>
      <c r="H78" s="1005" t="s">
        <v>899</v>
      </c>
      <c r="I78" s="710"/>
      <c r="J78" s="710" t="s">
        <v>63</v>
      </c>
      <c r="K78" s="710" t="s">
        <v>64</v>
      </c>
      <c r="L78" s="711" t="s">
        <v>65</v>
      </c>
      <c r="M78" s="1005" t="s">
        <v>899</v>
      </c>
      <c r="N78" s="710"/>
      <c r="O78" s="710" t="s">
        <v>63</v>
      </c>
      <c r="P78" s="710" t="s">
        <v>64</v>
      </c>
      <c r="Q78" s="711" t="s">
        <v>65</v>
      </c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</row>
    <row r="79">
      <c r="A79" s="108"/>
      <c r="B79" s="520" t="s">
        <v>66</v>
      </c>
      <c r="C79" s="1006" t="s">
        <v>128</v>
      </c>
      <c r="D79" s="532"/>
      <c r="E79" s="523" t="s">
        <v>71</v>
      </c>
      <c r="F79" s="523">
        <v>31.0</v>
      </c>
      <c r="G79" s="524">
        <v>6.0</v>
      </c>
      <c r="H79" s="1006" t="s">
        <v>126</v>
      </c>
      <c r="I79" s="532"/>
      <c r="J79" s="523" t="s">
        <v>161</v>
      </c>
      <c r="K79" s="523">
        <v>31.0</v>
      </c>
      <c r="L79" s="524">
        <v>6.0</v>
      </c>
      <c r="M79" s="1006" t="s">
        <v>128</v>
      </c>
      <c r="N79" s="532"/>
      <c r="O79" s="523" t="s">
        <v>1588</v>
      </c>
      <c r="P79" s="523">
        <v>31.0</v>
      </c>
      <c r="Q79" s="524">
        <v>6.0</v>
      </c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</row>
    <row r="80">
      <c r="A80" s="108"/>
      <c r="B80" s="520" t="s">
        <v>72</v>
      </c>
      <c r="C80" s="1006" t="s">
        <v>914</v>
      </c>
      <c r="D80" s="532"/>
      <c r="E80" s="523" t="s">
        <v>251</v>
      </c>
      <c r="F80" s="523">
        <v>31.0</v>
      </c>
      <c r="G80" s="524">
        <v>252.0</v>
      </c>
      <c r="H80" s="1006" t="s">
        <v>916</v>
      </c>
      <c r="I80" s="532"/>
      <c r="J80" s="523" t="s">
        <v>192</v>
      </c>
      <c r="K80" s="523">
        <v>31.0</v>
      </c>
      <c r="L80" s="524">
        <v>0.0</v>
      </c>
      <c r="M80" s="1006" t="s">
        <v>978</v>
      </c>
      <c r="N80" s="532"/>
      <c r="O80" s="523" t="s">
        <v>166</v>
      </c>
      <c r="P80" s="523">
        <v>31.0</v>
      </c>
      <c r="Q80" s="524">
        <v>252.0</v>
      </c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</row>
    <row r="81">
      <c r="A81" s="108"/>
      <c r="B81" s="520" t="s">
        <v>79</v>
      </c>
      <c r="C81" s="1006" t="s">
        <v>945</v>
      </c>
      <c r="D81" s="532"/>
      <c r="E81" s="523" t="s">
        <v>1033</v>
      </c>
      <c r="F81" s="523">
        <v>31.0</v>
      </c>
      <c r="G81" s="524">
        <v>0.0</v>
      </c>
      <c r="H81" s="1006" t="s">
        <v>328</v>
      </c>
      <c r="I81" s="532"/>
      <c r="J81" s="523" t="s">
        <v>388</v>
      </c>
      <c r="K81" s="523">
        <v>31.0</v>
      </c>
      <c r="L81" s="524">
        <v>0.0</v>
      </c>
      <c r="M81" s="1006" t="s">
        <v>571</v>
      </c>
      <c r="N81" s="532"/>
      <c r="O81" s="523" t="s">
        <v>1589</v>
      </c>
      <c r="P81" s="523">
        <v>31.0</v>
      </c>
      <c r="Q81" s="524">
        <v>0.0</v>
      </c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</row>
    <row r="82">
      <c r="A82" s="108"/>
      <c r="B82" s="716" t="s">
        <v>85</v>
      </c>
      <c r="C82" s="1007" t="s">
        <v>141</v>
      </c>
      <c r="D82" s="718"/>
      <c r="E82" s="720" t="s">
        <v>1344</v>
      </c>
      <c r="F82" s="720">
        <v>31.0</v>
      </c>
      <c r="G82" s="724">
        <v>0.0</v>
      </c>
      <c r="H82" s="1007" t="s">
        <v>1590</v>
      </c>
      <c r="I82" s="718"/>
      <c r="J82" s="720" t="s">
        <v>864</v>
      </c>
      <c r="K82" s="720">
        <v>31.0</v>
      </c>
      <c r="L82" s="724">
        <v>252.0</v>
      </c>
      <c r="M82" s="1007" t="s">
        <v>1591</v>
      </c>
      <c r="N82" s="718"/>
      <c r="O82" s="720" t="s">
        <v>142</v>
      </c>
      <c r="P82" s="720">
        <v>31.0</v>
      </c>
      <c r="Q82" s="724">
        <v>0.0</v>
      </c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</row>
    <row r="83">
      <c r="A83" s="101"/>
      <c r="B83" s="723"/>
      <c r="C83" s="1007" t="s">
        <v>359</v>
      </c>
      <c r="D83" s="718"/>
      <c r="E83" s="720" t="s">
        <v>1592</v>
      </c>
      <c r="F83" s="720">
        <v>31.0</v>
      </c>
      <c r="G83" s="724">
        <v>0.0</v>
      </c>
      <c r="H83" s="1007" t="s">
        <v>271</v>
      </c>
      <c r="I83" s="718"/>
      <c r="J83" s="720" t="s">
        <v>305</v>
      </c>
      <c r="K83" s="720">
        <v>31.0</v>
      </c>
      <c r="L83" s="724">
        <v>0.0</v>
      </c>
      <c r="M83" s="1007" t="s">
        <v>1018</v>
      </c>
      <c r="N83" s="718"/>
      <c r="O83" s="720" t="s">
        <v>1593</v>
      </c>
      <c r="P83" s="720">
        <v>31.0</v>
      </c>
      <c r="Q83" s="724">
        <v>0.0</v>
      </c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</row>
    <row r="84">
      <c r="A84" s="101"/>
      <c r="B84" s="723"/>
      <c r="C84" s="1007" t="s">
        <v>177</v>
      </c>
      <c r="D84" s="718"/>
      <c r="E84" s="720" t="s">
        <v>443</v>
      </c>
      <c r="F84" s="720">
        <v>31.0</v>
      </c>
      <c r="G84" s="724">
        <v>252.0</v>
      </c>
      <c r="H84" s="1007" t="s">
        <v>734</v>
      </c>
      <c r="I84" s="718"/>
      <c r="J84" s="720" t="s">
        <v>1594</v>
      </c>
      <c r="K84" s="720">
        <v>31.0</v>
      </c>
      <c r="L84" s="724">
        <v>252.0</v>
      </c>
      <c r="M84" s="1007" t="s">
        <v>1595</v>
      </c>
      <c r="N84" s="718"/>
      <c r="O84" s="720" t="s">
        <v>966</v>
      </c>
      <c r="P84" s="720">
        <v>31.0</v>
      </c>
      <c r="Q84" s="724">
        <v>252.0</v>
      </c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</row>
    <row r="85">
      <c r="A85" s="101"/>
      <c r="B85" s="723"/>
      <c r="C85" s="1008" t="s">
        <v>673</v>
      </c>
      <c r="D85" s="730"/>
      <c r="E85" s="727"/>
      <c r="F85" s="1009" t="s">
        <v>1596</v>
      </c>
      <c r="G85" s="83"/>
      <c r="H85" s="1008" t="s">
        <v>275</v>
      </c>
      <c r="I85" s="730"/>
      <c r="J85" s="727"/>
      <c r="K85" s="1009" t="s">
        <v>1597</v>
      </c>
      <c r="L85" s="83"/>
      <c r="M85" s="1008" t="s">
        <v>364</v>
      </c>
      <c r="N85" s="730"/>
      <c r="O85" s="727"/>
      <c r="P85" s="1009" t="s">
        <v>1598</v>
      </c>
      <c r="Q85" s="83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</row>
    <row r="86">
      <c r="A86" s="101"/>
      <c r="B86" s="1010"/>
      <c r="C86" s="1002"/>
      <c r="D86" s="77"/>
      <c r="E86" s="104"/>
      <c r="F86" s="703" t="s">
        <v>1599</v>
      </c>
      <c r="G86" s="78"/>
      <c r="H86" s="1002"/>
      <c r="I86" s="77"/>
      <c r="J86" s="104"/>
      <c r="K86" s="703" t="s">
        <v>1600</v>
      </c>
      <c r="L86" s="78"/>
      <c r="M86" s="1011"/>
      <c r="N86" s="77"/>
      <c r="O86" s="104"/>
      <c r="P86" s="1012"/>
      <c r="Q86" s="78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</row>
    <row r="87">
      <c r="A87" s="101"/>
      <c r="B87" s="79"/>
      <c r="C87" s="79"/>
      <c r="E87" s="106"/>
      <c r="G87" s="80"/>
      <c r="H87" s="79"/>
      <c r="J87" s="106"/>
      <c r="L87" s="80"/>
      <c r="O87" s="106"/>
      <c r="Q87" s="8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</row>
    <row r="88">
      <c r="A88" s="101"/>
      <c r="B88" s="79"/>
      <c r="C88" s="79"/>
      <c r="E88" s="106"/>
      <c r="G88" s="80"/>
      <c r="H88" s="79"/>
      <c r="J88" s="106"/>
      <c r="L88" s="80"/>
      <c r="O88" s="106"/>
      <c r="Q88" s="8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</row>
    <row r="89">
      <c r="A89" s="108"/>
      <c r="B89" s="509" t="s">
        <v>60</v>
      </c>
      <c r="C89" s="79"/>
      <c r="E89" s="106"/>
      <c r="F89" s="110"/>
      <c r="G89" s="111"/>
      <c r="H89" s="79"/>
      <c r="J89" s="106"/>
      <c r="K89" s="110"/>
      <c r="L89" s="111"/>
      <c r="O89" s="106"/>
      <c r="P89" s="110"/>
      <c r="Q89" s="111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</row>
    <row r="90">
      <c r="A90" s="108"/>
      <c r="B90" s="509" t="s">
        <v>61</v>
      </c>
      <c r="C90" s="79"/>
      <c r="E90" s="106"/>
      <c r="F90" s="1003"/>
      <c r="G90" s="138"/>
      <c r="H90" s="79"/>
      <c r="J90" s="106"/>
      <c r="K90" s="1003"/>
      <c r="L90" s="138"/>
      <c r="O90" s="106"/>
      <c r="P90" s="1013"/>
      <c r="Q90" s="138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</row>
    <row r="91">
      <c r="A91" s="108"/>
      <c r="B91" s="79"/>
      <c r="C91" s="81"/>
      <c r="D91" s="82"/>
      <c r="E91" s="54"/>
      <c r="F91" s="1004"/>
      <c r="G91" s="243"/>
      <c r="H91" s="81"/>
      <c r="I91" s="82"/>
      <c r="J91" s="54"/>
      <c r="K91" s="1004"/>
      <c r="L91" s="243"/>
      <c r="M91" s="82"/>
      <c r="N91" s="82"/>
      <c r="O91" s="54"/>
      <c r="P91" s="190"/>
      <c r="Q91" s="83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</row>
    <row r="92">
      <c r="A92" s="108"/>
      <c r="B92" s="520" t="s">
        <v>62</v>
      </c>
      <c r="C92" s="1005" t="s">
        <v>899</v>
      </c>
      <c r="D92" s="710"/>
      <c r="E92" s="710" t="s">
        <v>63</v>
      </c>
      <c r="F92" s="710" t="s">
        <v>64</v>
      </c>
      <c r="G92" s="711" t="s">
        <v>65</v>
      </c>
      <c r="H92" s="1005" t="s">
        <v>566</v>
      </c>
      <c r="I92" s="710"/>
      <c r="J92" s="710" t="s">
        <v>63</v>
      </c>
      <c r="K92" s="710" t="s">
        <v>64</v>
      </c>
      <c r="L92" s="711" t="s">
        <v>65</v>
      </c>
      <c r="M92" s="1005"/>
      <c r="N92" s="710"/>
      <c r="O92" s="710"/>
      <c r="P92" s="710"/>
      <c r="Q92" s="711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</row>
    <row r="93">
      <c r="A93" s="108"/>
      <c r="B93" s="520" t="s">
        <v>66</v>
      </c>
      <c r="C93" s="1006" t="s">
        <v>126</v>
      </c>
      <c r="D93" s="532"/>
      <c r="E93" s="523" t="s">
        <v>287</v>
      </c>
      <c r="F93" s="523">
        <v>31.0</v>
      </c>
      <c r="G93" s="524">
        <v>6.0</v>
      </c>
      <c r="H93" s="1014" t="s">
        <v>69</v>
      </c>
      <c r="I93" s="532"/>
      <c r="J93" s="988" t="s">
        <v>1601</v>
      </c>
      <c r="K93" s="523">
        <v>31.0</v>
      </c>
      <c r="L93" s="524">
        <v>252.0</v>
      </c>
      <c r="M93" s="1006"/>
      <c r="N93" s="532"/>
      <c r="O93" s="523"/>
      <c r="P93" s="523"/>
      <c r="Q93" s="524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</row>
    <row r="94">
      <c r="A94" s="108"/>
      <c r="B94" s="520" t="s">
        <v>72</v>
      </c>
      <c r="C94" s="1006" t="s">
        <v>486</v>
      </c>
      <c r="D94" s="532"/>
      <c r="E94" s="523" t="s">
        <v>130</v>
      </c>
      <c r="F94" s="523">
        <v>31.0</v>
      </c>
      <c r="G94" s="524">
        <v>0.0</v>
      </c>
      <c r="H94" s="1006" t="s">
        <v>73</v>
      </c>
      <c r="I94" s="532"/>
      <c r="J94" s="523" t="s">
        <v>78</v>
      </c>
      <c r="K94" s="523">
        <v>31.0</v>
      </c>
      <c r="L94" s="524">
        <v>0.0</v>
      </c>
      <c r="M94" s="1006"/>
      <c r="N94" s="532"/>
      <c r="O94" s="523"/>
      <c r="P94" s="523"/>
      <c r="Q94" s="524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</row>
    <row r="95">
      <c r="A95" s="108"/>
      <c r="B95" s="520" t="s">
        <v>79</v>
      </c>
      <c r="C95" s="1006" t="s">
        <v>1482</v>
      </c>
      <c r="D95" s="532"/>
      <c r="E95" s="523" t="s">
        <v>225</v>
      </c>
      <c r="F95" s="523">
        <v>31.0</v>
      </c>
      <c r="G95" s="524">
        <v>0.0</v>
      </c>
      <c r="H95" s="1006" t="s">
        <v>1602</v>
      </c>
      <c r="I95" s="532"/>
      <c r="J95" s="988" t="s">
        <v>460</v>
      </c>
      <c r="K95" s="523">
        <v>31.0</v>
      </c>
      <c r="L95" s="1015">
        <v>0.0</v>
      </c>
      <c r="M95" s="1006"/>
      <c r="N95" s="532"/>
      <c r="O95" s="523"/>
      <c r="P95" s="523"/>
      <c r="Q95" s="524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</row>
    <row r="96">
      <c r="A96" s="108"/>
      <c r="B96" s="716" t="s">
        <v>85</v>
      </c>
      <c r="C96" s="1007" t="s">
        <v>261</v>
      </c>
      <c r="D96" s="718"/>
      <c r="E96" s="720" t="s">
        <v>229</v>
      </c>
      <c r="F96" s="720">
        <v>31.0</v>
      </c>
      <c r="G96" s="724">
        <v>252.0</v>
      </c>
      <c r="H96" s="1007" t="s">
        <v>1603</v>
      </c>
      <c r="I96" s="718"/>
      <c r="J96" s="1016" t="s">
        <v>1604</v>
      </c>
      <c r="K96" s="720">
        <v>31.0</v>
      </c>
      <c r="L96" s="724">
        <v>6.0</v>
      </c>
      <c r="M96" s="1007"/>
      <c r="N96" s="718"/>
      <c r="O96" s="720"/>
      <c r="P96" s="720"/>
      <c r="Q96" s="724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</row>
    <row r="97">
      <c r="A97" s="101"/>
      <c r="B97" s="723"/>
      <c r="C97" s="1007" t="s">
        <v>477</v>
      </c>
      <c r="D97" s="718"/>
      <c r="E97" s="720" t="s">
        <v>117</v>
      </c>
      <c r="F97" s="720">
        <v>31.0</v>
      </c>
      <c r="G97" s="724">
        <v>0.0</v>
      </c>
      <c r="H97" s="1007" t="s">
        <v>442</v>
      </c>
      <c r="I97" s="718"/>
      <c r="J97" s="1016" t="s">
        <v>1605</v>
      </c>
      <c r="K97" s="720">
        <v>31.0</v>
      </c>
      <c r="L97" s="1017">
        <v>252.0</v>
      </c>
      <c r="M97" s="1007"/>
      <c r="N97" s="718"/>
      <c r="O97" s="720"/>
      <c r="P97" s="720"/>
      <c r="Q97" s="724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</row>
    <row r="98">
      <c r="A98" s="101"/>
      <c r="B98" s="723"/>
      <c r="C98" s="1007" t="s">
        <v>439</v>
      </c>
      <c r="D98" s="718"/>
      <c r="E98" s="720" t="s">
        <v>414</v>
      </c>
      <c r="F98" s="720">
        <v>31.0</v>
      </c>
      <c r="G98" s="724">
        <v>252.0</v>
      </c>
      <c r="H98" s="1018" t="s">
        <v>200</v>
      </c>
      <c r="I98" s="718"/>
      <c r="J98" s="720" t="s">
        <v>176</v>
      </c>
      <c r="K98" s="720">
        <v>31.0</v>
      </c>
      <c r="L98" s="724">
        <v>0.0</v>
      </c>
      <c r="M98" s="1007"/>
      <c r="N98" s="718"/>
      <c r="O98" s="720"/>
      <c r="P98" s="720"/>
      <c r="Q98" s="724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</row>
    <row r="99">
      <c r="A99" s="101"/>
      <c r="B99" s="723"/>
      <c r="C99" s="1008" t="s">
        <v>1436</v>
      </c>
      <c r="D99" s="730"/>
      <c r="E99" s="727"/>
      <c r="F99" s="1009" t="s">
        <v>1606</v>
      </c>
      <c r="G99" s="83"/>
      <c r="H99" s="1008" t="s">
        <v>213</v>
      </c>
      <c r="I99" s="730"/>
      <c r="J99" s="727"/>
      <c r="K99" s="728" t="s">
        <v>313</v>
      </c>
      <c r="L99" s="83"/>
      <c r="M99" s="1008"/>
      <c r="N99" s="730"/>
      <c r="O99" s="727"/>
      <c r="P99" s="728"/>
      <c r="Q99" s="83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</row>
    <row r="100">
      <c r="A100" s="643"/>
      <c r="B100" s="993" t="s">
        <v>1607</v>
      </c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5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</row>
    <row r="10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</row>
    <row r="102">
      <c r="A102" s="100"/>
      <c r="B102" s="901"/>
      <c r="C102" s="902" t="s">
        <v>1608</v>
      </c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8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</row>
    <row r="103">
      <c r="A103" s="100"/>
      <c r="B103" s="79"/>
      <c r="C103" s="81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3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</row>
    <row r="104">
      <c r="A104" s="100"/>
      <c r="B104" s="79"/>
      <c r="C104" s="901"/>
      <c r="D104" s="77"/>
      <c r="E104" s="104"/>
      <c r="F104" s="903" t="s">
        <v>1609</v>
      </c>
      <c r="G104" s="78"/>
      <c r="H104" s="904"/>
      <c r="I104" s="77"/>
      <c r="J104" s="104"/>
      <c r="K104" s="903" t="s">
        <v>1610</v>
      </c>
      <c r="L104" s="78"/>
      <c r="M104" s="904"/>
      <c r="N104" s="77"/>
      <c r="O104" s="104"/>
      <c r="P104" s="903" t="s">
        <v>1611</v>
      </c>
      <c r="Q104" s="78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</row>
    <row r="105">
      <c r="A105" s="100"/>
      <c r="B105" s="79"/>
      <c r="C105" s="79"/>
      <c r="E105" s="106"/>
      <c r="G105" s="80"/>
      <c r="H105" s="491"/>
      <c r="J105" s="106"/>
      <c r="L105" s="80"/>
      <c r="M105" s="491"/>
      <c r="O105" s="106"/>
      <c r="Q105" s="8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</row>
    <row r="106">
      <c r="A106" s="100"/>
      <c r="B106" s="107"/>
      <c r="C106" s="79"/>
      <c r="E106" s="106"/>
      <c r="G106" s="80"/>
      <c r="H106" s="491"/>
      <c r="J106" s="106"/>
      <c r="L106" s="80"/>
      <c r="M106" s="491"/>
      <c r="O106" s="106"/>
      <c r="Q106" s="8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</row>
    <row r="107">
      <c r="A107" s="100"/>
      <c r="B107" s="906" t="s">
        <v>60</v>
      </c>
      <c r="C107" s="79"/>
      <c r="E107" s="106"/>
      <c r="F107" s="110"/>
      <c r="G107" s="111"/>
      <c r="H107" s="491"/>
      <c r="J107" s="106"/>
      <c r="K107" s="110"/>
      <c r="L107" s="111"/>
      <c r="M107" s="491"/>
      <c r="O107" s="106"/>
      <c r="P107" s="110"/>
      <c r="Q107" s="111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</row>
    <row r="108">
      <c r="A108" s="100"/>
      <c r="B108" s="906" t="s">
        <v>61</v>
      </c>
      <c r="C108" s="79"/>
      <c r="E108" s="106"/>
      <c r="F108" s="930"/>
      <c r="G108" s="138"/>
      <c r="H108" s="491"/>
      <c r="J108" s="106"/>
      <c r="K108" s="930"/>
      <c r="L108" s="138"/>
      <c r="M108" s="491"/>
      <c r="O108" s="106"/>
      <c r="P108" s="930"/>
      <c r="Q108" s="138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</row>
    <row r="109">
      <c r="A109" s="100"/>
      <c r="B109" s="79"/>
      <c r="C109" s="81"/>
      <c r="D109" s="82"/>
      <c r="E109" s="54"/>
      <c r="F109" s="931"/>
      <c r="G109" s="243"/>
      <c r="H109" s="190"/>
      <c r="I109" s="82"/>
      <c r="J109" s="54"/>
      <c r="K109" s="931"/>
      <c r="L109" s="243"/>
      <c r="M109" s="190"/>
      <c r="N109" s="82"/>
      <c r="O109" s="54"/>
      <c r="P109" s="931"/>
      <c r="Q109" s="243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</row>
    <row r="110">
      <c r="A110" s="100"/>
      <c r="B110" s="439" t="s">
        <v>62</v>
      </c>
      <c r="C110" s="911" t="s">
        <v>899</v>
      </c>
      <c r="D110" s="912"/>
      <c r="E110" s="912" t="s">
        <v>63</v>
      </c>
      <c r="F110" s="912" t="s">
        <v>64</v>
      </c>
      <c r="G110" s="913" t="s">
        <v>65</v>
      </c>
      <c r="H110" s="911" t="s">
        <v>899</v>
      </c>
      <c r="I110" s="912"/>
      <c r="J110" s="912" t="s">
        <v>63</v>
      </c>
      <c r="K110" s="912" t="s">
        <v>64</v>
      </c>
      <c r="L110" s="913" t="s">
        <v>65</v>
      </c>
      <c r="M110" s="911" t="s">
        <v>899</v>
      </c>
      <c r="N110" s="912"/>
      <c r="O110" s="912" t="s">
        <v>63</v>
      </c>
      <c r="P110" s="912" t="s">
        <v>64</v>
      </c>
      <c r="Q110" s="913" t="s">
        <v>65</v>
      </c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</row>
    <row r="111">
      <c r="A111" s="100"/>
      <c r="B111" s="439" t="s">
        <v>66</v>
      </c>
      <c r="C111" s="917" t="s">
        <v>109</v>
      </c>
      <c r="D111" s="918"/>
      <c r="E111" s="919" t="s">
        <v>380</v>
      </c>
      <c r="F111" s="919">
        <v>31.0</v>
      </c>
      <c r="G111" s="920">
        <v>252.0</v>
      </c>
      <c r="H111" s="917" t="s">
        <v>109</v>
      </c>
      <c r="I111" s="918"/>
      <c r="J111" s="919" t="s">
        <v>1430</v>
      </c>
      <c r="K111" s="919">
        <v>31.0</v>
      </c>
      <c r="L111" s="920">
        <v>252.0</v>
      </c>
      <c r="M111" s="917" t="s">
        <v>531</v>
      </c>
      <c r="N111" s="918"/>
      <c r="O111" s="919" t="s">
        <v>187</v>
      </c>
      <c r="P111" s="919">
        <v>31.0</v>
      </c>
      <c r="Q111" s="920">
        <v>252.0</v>
      </c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</row>
    <row r="112">
      <c r="A112" s="100"/>
      <c r="B112" s="439" t="s">
        <v>72</v>
      </c>
      <c r="C112" s="917" t="s">
        <v>111</v>
      </c>
      <c r="D112" s="918"/>
      <c r="E112" s="919" t="s">
        <v>1454</v>
      </c>
      <c r="F112" s="919">
        <v>31.0</v>
      </c>
      <c r="G112" s="920">
        <v>6.0</v>
      </c>
      <c r="H112" s="917" t="s">
        <v>1612</v>
      </c>
      <c r="I112" s="918"/>
      <c r="J112" s="919" t="s">
        <v>349</v>
      </c>
      <c r="K112" s="919">
        <v>31.0</v>
      </c>
      <c r="L112" s="920">
        <v>6.0</v>
      </c>
      <c r="M112" s="917" t="s">
        <v>1613</v>
      </c>
      <c r="N112" s="918"/>
      <c r="O112" s="919" t="s">
        <v>190</v>
      </c>
      <c r="P112" s="919">
        <v>31.0</v>
      </c>
      <c r="Q112" s="920">
        <v>0.0</v>
      </c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</row>
    <row r="113">
      <c r="A113" s="100"/>
      <c r="B113" s="439" t="s">
        <v>79</v>
      </c>
      <c r="C113" s="917" t="s">
        <v>1470</v>
      </c>
      <c r="D113" s="918"/>
      <c r="E113" s="919" t="s">
        <v>1614</v>
      </c>
      <c r="F113" s="919">
        <v>31.0</v>
      </c>
      <c r="G113" s="920">
        <v>252.0</v>
      </c>
      <c r="H113" s="917" t="s">
        <v>293</v>
      </c>
      <c r="I113" s="918"/>
      <c r="J113" s="919" t="s">
        <v>755</v>
      </c>
      <c r="K113" s="919">
        <v>31.0</v>
      </c>
      <c r="L113" s="920">
        <v>252.0</v>
      </c>
      <c r="M113" s="917" t="s">
        <v>1125</v>
      </c>
      <c r="N113" s="918"/>
      <c r="O113" s="919" t="s">
        <v>113</v>
      </c>
      <c r="P113" s="919">
        <v>31.0</v>
      </c>
      <c r="Q113" s="920">
        <v>0.0</v>
      </c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</row>
    <row r="114">
      <c r="A114" s="100"/>
      <c r="B114" s="452" t="s">
        <v>85</v>
      </c>
      <c r="C114" s="453" t="s">
        <v>1112</v>
      </c>
      <c r="D114" s="454"/>
      <c r="E114" s="455" t="s">
        <v>1615</v>
      </c>
      <c r="F114" s="455">
        <v>31.0</v>
      </c>
      <c r="G114" s="456">
        <v>0.0</v>
      </c>
      <c r="H114" s="453" t="s">
        <v>647</v>
      </c>
      <c r="I114" s="454"/>
      <c r="J114" s="455" t="s">
        <v>142</v>
      </c>
      <c r="K114" s="455">
        <v>31.0</v>
      </c>
      <c r="L114" s="456">
        <v>0.0</v>
      </c>
      <c r="M114" s="453" t="s">
        <v>261</v>
      </c>
      <c r="N114" s="454"/>
      <c r="O114" s="455" t="s">
        <v>199</v>
      </c>
      <c r="P114" s="455">
        <v>31.0</v>
      </c>
      <c r="Q114" s="456">
        <v>6.0</v>
      </c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</row>
    <row r="115">
      <c r="A115" s="100"/>
      <c r="B115" s="457"/>
      <c r="C115" s="453" t="s">
        <v>399</v>
      </c>
      <c r="D115" s="454"/>
      <c r="E115" s="455" t="s">
        <v>1616</v>
      </c>
      <c r="F115" s="455">
        <v>31.0</v>
      </c>
      <c r="G115" s="456">
        <v>0.0</v>
      </c>
      <c r="H115" s="453" t="s">
        <v>371</v>
      </c>
      <c r="I115" s="454"/>
      <c r="J115" s="455" t="s">
        <v>412</v>
      </c>
      <c r="K115" s="455">
        <v>31.0</v>
      </c>
      <c r="L115" s="456">
        <v>0.0</v>
      </c>
      <c r="M115" s="453" t="s">
        <v>332</v>
      </c>
      <c r="N115" s="454"/>
      <c r="O115" s="455" t="s">
        <v>695</v>
      </c>
      <c r="P115" s="455">
        <v>31.0</v>
      </c>
      <c r="Q115" s="456">
        <v>252.0</v>
      </c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</row>
    <row r="116">
      <c r="A116" s="100"/>
      <c r="B116" s="457"/>
      <c r="C116" s="453" t="s">
        <v>401</v>
      </c>
      <c r="D116" s="454"/>
      <c r="E116" s="455" t="s">
        <v>1617</v>
      </c>
      <c r="F116" s="455">
        <v>31.0</v>
      </c>
      <c r="G116" s="456">
        <v>0.0</v>
      </c>
      <c r="H116" s="453" t="s">
        <v>637</v>
      </c>
      <c r="I116" s="454"/>
      <c r="J116" s="455" t="s">
        <v>118</v>
      </c>
      <c r="K116" s="455">
        <v>31.0</v>
      </c>
      <c r="L116" s="456">
        <v>0.0</v>
      </c>
      <c r="M116" s="453" t="s">
        <v>271</v>
      </c>
      <c r="N116" s="454"/>
      <c r="O116" s="455" t="s">
        <v>1618</v>
      </c>
      <c r="P116" s="455">
        <v>31.0</v>
      </c>
      <c r="Q116" s="456">
        <v>0.0</v>
      </c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</row>
    <row r="117">
      <c r="A117" s="100"/>
      <c r="B117" s="457"/>
      <c r="C117" s="453" t="s">
        <v>143</v>
      </c>
      <c r="D117" s="454"/>
      <c r="E117" s="459"/>
      <c r="F117" s="497" t="s">
        <v>1439</v>
      </c>
      <c r="G117" s="80"/>
      <c r="H117" s="458" t="s">
        <v>494</v>
      </c>
      <c r="I117" s="454"/>
      <c r="J117" s="459"/>
      <c r="K117" s="497" t="s">
        <v>1619</v>
      </c>
      <c r="L117" s="80"/>
      <c r="M117" s="453" t="s">
        <v>765</v>
      </c>
      <c r="N117" s="454"/>
      <c r="O117" s="459"/>
      <c r="P117" s="497" t="s">
        <v>1620</v>
      </c>
      <c r="Q117" s="8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</row>
    <row r="118">
      <c r="A118" s="100"/>
      <c r="B118" s="923"/>
      <c r="C118" s="901"/>
      <c r="D118" s="77"/>
      <c r="E118" s="104"/>
      <c r="F118" s="903" t="s">
        <v>606</v>
      </c>
      <c r="G118" s="77"/>
      <c r="H118" s="901"/>
      <c r="I118" s="77"/>
      <c r="J118" s="104"/>
      <c r="K118" s="905"/>
      <c r="L118" s="78"/>
      <c r="M118" s="901"/>
      <c r="N118" s="77"/>
      <c r="O118" s="104"/>
      <c r="P118" s="905"/>
      <c r="Q118" s="78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</row>
    <row r="119">
      <c r="A119" s="100"/>
      <c r="B119" s="79"/>
      <c r="C119" s="79"/>
      <c r="E119" s="106"/>
      <c r="H119" s="79"/>
      <c r="J119" s="106"/>
      <c r="L119" s="80"/>
      <c r="M119" s="79"/>
      <c r="O119" s="106"/>
      <c r="Q119" s="8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</row>
    <row r="120">
      <c r="A120" s="100"/>
      <c r="B120" s="79"/>
      <c r="C120" s="79"/>
      <c r="E120" s="106"/>
      <c r="H120" s="79"/>
      <c r="J120" s="106"/>
      <c r="L120" s="80"/>
      <c r="M120" s="79"/>
      <c r="O120" s="106"/>
      <c r="Q120" s="8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</row>
    <row r="121">
      <c r="A121" s="100"/>
      <c r="B121" s="906" t="s">
        <v>60</v>
      </c>
      <c r="C121" s="79"/>
      <c r="E121" s="106"/>
      <c r="H121" s="79"/>
      <c r="J121" s="106"/>
      <c r="K121" s="110"/>
      <c r="L121" s="111"/>
      <c r="M121" s="79"/>
      <c r="O121" s="106"/>
      <c r="P121" s="110"/>
      <c r="Q121" s="111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</row>
    <row r="122">
      <c r="A122" s="100"/>
      <c r="B122" s="906" t="s">
        <v>61</v>
      </c>
      <c r="C122" s="79"/>
      <c r="E122" s="106"/>
      <c r="F122" s="930"/>
      <c r="G122" s="138"/>
      <c r="H122" s="79"/>
      <c r="J122" s="106"/>
      <c r="K122" s="908"/>
      <c r="L122" s="140"/>
      <c r="M122" s="79"/>
      <c r="O122" s="106"/>
      <c r="P122" s="908"/>
      <c r="Q122" s="14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</row>
    <row r="123">
      <c r="A123" s="100"/>
      <c r="B123" s="79"/>
      <c r="C123" s="81"/>
      <c r="D123" s="82"/>
      <c r="E123" s="54"/>
      <c r="F123" s="931"/>
      <c r="G123" s="243"/>
      <c r="H123" s="81"/>
      <c r="I123" s="82"/>
      <c r="J123" s="54"/>
      <c r="K123" s="910"/>
      <c r="L123" s="243"/>
      <c r="M123" s="81"/>
      <c r="N123" s="82"/>
      <c r="O123" s="54"/>
      <c r="P123" s="910"/>
      <c r="Q123" s="243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</row>
    <row r="124">
      <c r="A124" s="100"/>
      <c r="B124" s="439" t="s">
        <v>62</v>
      </c>
      <c r="C124" s="911" t="s">
        <v>899</v>
      </c>
      <c r="D124" s="912"/>
      <c r="E124" s="912" t="s">
        <v>63</v>
      </c>
      <c r="F124" s="912" t="s">
        <v>64</v>
      </c>
      <c r="G124" s="913" t="s">
        <v>65</v>
      </c>
      <c r="H124" s="914"/>
      <c r="I124" s="915"/>
      <c r="J124" s="915"/>
      <c r="K124" s="915"/>
      <c r="L124" s="916"/>
      <c r="M124" s="914"/>
      <c r="N124" s="915"/>
      <c r="O124" s="915"/>
      <c r="P124" s="915"/>
      <c r="Q124" s="916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</row>
    <row r="125">
      <c r="A125" s="100"/>
      <c r="B125" s="439" t="s">
        <v>66</v>
      </c>
      <c r="C125" s="917" t="s">
        <v>126</v>
      </c>
      <c r="D125" s="918"/>
      <c r="E125" s="919" t="s">
        <v>129</v>
      </c>
      <c r="F125" s="919">
        <v>31.0</v>
      </c>
      <c r="G125" s="920">
        <v>6.0</v>
      </c>
      <c r="H125" s="470"/>
      <c r="I125" s="472"/>
      <c r="J125" s="472"/>
      <c r="K125" s="472"/>
      <c r="L125" s="921"/>
      <c r="M125" s="470"/>
      <c r="N125" s="472"/>
      <c r="O125" s="472"/>
      <c r="P125" s="472"/>
      <c r="Q125" s="921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</row>
    <row r="126">
      <c r="A126" s="100"/>
      <c r="B126" s="439" t="s">
        <v>72</v>
      </c>
      <c r="C126" s="917" t="s">
        <v>254</v>
      </c>
      <c r="D126" s="918"/>
      <c r="E126" s="919" t="s">
        <v>291</v>
      </c>
      <c r="F126" s="919">
        <v>31.0</v>
      </c>
      <c r="G126" s="920">
        <v>0.0</v>
      </c>
      <c r="H126" s="470"/>
      <c r="I126" s="472"/>
      <c r="J126" s="472"/>
      <c r="K126" s="472"/>
      <c r="L126" s="921"/>
      <c r="M126" s="470"/>
      <c r="N126" s="472"/>
      <c r="O126" s="472"/>
      <c r="P126" s="472"/>
      <c r="Q126" s="921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</row>
    <row r="127">
      <c r="A127" s="100"/>
      <c r="B127" s="439" t="s">
        <v>79</v>
      </c>
      <c r="C127" s="917" t="s">
        <v>293</v>
      </c>
      <c r="D127" s="918"/>
      <c r="E127" s="919" t="s">
        <v>81</v>
      </c>
      <c r="F127" s="919">
        <v>31.0</v>
      </c>
      <c r="G127" s="920">
        <v>0.0</v>
      </c>
      <c r="H127" s="470"/>
      <c r="I127" s="472"/>
      <c r="J127" s="472"/>
      <c r="K127" s="472"/>
      <c r="L127" s="921"/>
      <c r="M127" s="470"/>
      <c r="N127" s="472"/>
      <c r="O127" s="472"/>
      <c r="P127" s="472"/>
      <c r="Q127" s="921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</row>
    <row r="128">
      <c r="A128" s="100"/>
      <c r="B128" s="452" t="s">
        <v>85</v>
      </c>
      <c r="C128" s="453" t="s">
        <v>602</v>
      </c>
      <c r="D128" s="454"/>
      <c r="E128" s="455" t="s">
        <v>610</v>
      </c>
      <c r="F128" s="455">
        <v>31.0</v>
      </c>
      <c r="G128" s="456">
        <v>252.0</v>
      </c>
      <c r="H128" s="457"/>
      <c r="I128" s="459"/>
      <c r="J128" s="459"/>
      <c r="K128" s="459"/>
      <c r="L128" s="483"/>
      <c r="M128" s="457"/>
      <c r="N128" s="459"/>
      <c r="O128" s="459"/>
      <c r="P128" s="459"/>
      <c r="Q128" s="483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</row>
    <row r="129">
      <c r="A129" s="100"/>
      <c r="B129" s="457"/>
      <c r="C129" s="453" t="s">
        <v>339</v>
      </c>
      <c r="D129" s="454"/>
      <c r="E129" s="455" t="s">
        <v>267</v>
      </c>
      <c r="F129" s="455">
        <v>31.0</v>
      </c>
      <c r="G129" s="456">
        <v>0.0</v>
      </c>
      <c r="H129" s="457"/>
      <c r="I129" s="459"/>
      <c r="J129" s="459"/>
      <c r="K129" s="459"/>
      <c r="L129" s="483"/>
      <c r="M129" s="457"/>
      <c r="N129" s="459"/>
      <c r="O129" s="459"/>
      <c r="P129" s="459"/>
      <c r="Q129" s="483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</row>
    <row r="130">
      <c r="A130" s="100"/>
      <c r="B130" s="457"/>
      <c r="C130" s="453" t="s">
        <v>415</v>
      </c>
      <c r="D130" s="454"/>
      <c r="E130" s="455" t="s">
        <v>176</v>
      </c>
      <c r="F130" s="455">
        <v>31.0</v>
      </c>
      <c r="G130" s="456">
        <v>252.0</v>
      </c>
      <c r="H130" s="457"/>
      <c r="I130" s="459"/>
      <c r="J130" s="459"/>
      <c r="K130" s="459"/>
      <c r="L130" s="483"/>
      <c r="M130" s="457"/>
      <c r="N130" s="459"/>
      <c r="O130" s="459"/>
      <c r="P130" s="459"/>
      <c r="Q130" s="483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</row>
    <row r="131">
      <c r="A131" s="100"/>
      <c r="B131" s="457"/>
      <c r="C131" s="924" t="s">
        <v>435</v>
      </c>
      <c r="D131" s="462"/>
      <c r="E131" s="463"/>
      <c r="F131" s="467" t="s">
        <v>1621</v>
      </c>
      <c r="G131" s="83"/>
      <c r="H131" s="922"/>
      <c r="I131" s="463"/>
      <c r="J131" s="463"/>
      <c r="K131" s="463"/>
      <c r="L131" s="83"/>
      <c r="M131" s="922"/>
      <c r="N131" s="463"/>
      <c r="O131" s="463"/>
      <c r="P131" s="463"/>
      <c r="Q131" s="83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</row>
    <row r="132">
      <c r="A132" s="100"/>
      <c r="B132" s="1019" t="s">
        <v>1622</v>
      </c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5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</row>
    <row r="133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</row>
    <row r="134">
      <c r="A134" s="101"/>
      <c r="B134" s="102"/>
      <c r="C134" s="732" t="s">
        <v>1623</v>
      </c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8"/>
      <c r="R134" s="553" t="s">
        <v>526</v>
      </c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</row>
    <row r="135">
      <c r="A135" s="101"/>
      <c r="B135" s="79"/>
      <c r="C135" s="81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3"/>
      <c r="R135" s="488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</row>
    <row r="136">
      <c r="A136" s="101"/>
      <c r="B136" s="79"/>
      <c r="C136" s="102"/>
      <c r="D136" s="77"/>
      <c r="E136" s="104"/>
      <c r="F136" s="105" t="s">
        <v>1624</v>
      </c>
      <c r="G136" s="78"/>
      <c r="H136" s="1020"/>
      <c r="I136" s="77"/>
      <c r="J136" s="104"/>
      <c r="K136" s="105" t="s">
        <v>1625</v>
      </c>
      <c r="L136" s="78"/>
      <c r="M136" s="1020"/>
      <c r="N136" s="77"/>
      <c r="O136" s="104"/>
      <c r="P136" s="105" t="s">
        <v>1626</v>
      </c>
      <c r="Q136" s="78"/>
      <c r="R136" s="628" t="s">
        <v>1627</v>
      </c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</row>
    <row r="137">
      <c r="A137" s="101"/>
      <c r="B137" s="79"/>
      <c r="C137" s="79"/>
      <c r="E137" s="106"/>
      <c r="G137" s="80"/>
      <c r="H137" s="491"/>
      <c r="J137" s="106"/>
      <c r="L137" s="80"/>
      <c r="M137" s="491"/>
      <c r="O137" s="106"/>
      <c r="Q137" s="80"/>
      <c r="R137" s="628" t="s">
        <v>668</v>
      </c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</row>
    <row r="138">
      <c r="A138" s="101"/>
      <c r="B138" s="107"/>
      <c r="C138" s="79"/>
      <c r="E138" s="106"/>
      <c r="G138" s="80"/>
      <c r="H138" s="491"/>
      <c r="J138" s="106"/>
      <c r="L138" s="80"/>
      <c r="M138" s="491"/>
      <c r="O138" s="106"/>
      <c r="Q138" s="80"/>
      <c r="R138" s="628" t="s">
        <v>1628</v>
      </c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</row>
    <row r="139">
      <c r="A139" s="108"/>
      <c r="B139" s="109" t="s">
        <v>60</v>
      </c>
      <c r="C139" s="79"/>
      <c r="E139" s="106"/>
      <c r="F139" s="110"/>
      <c r="G139" s="111"/>
      <c r="H139" s="491"/>
      <c r="J139" s="106"/>
      <c r="K139" s="110"/>
      <c r="L139" s="111"/>
      <c r="M139" s="491"/>
      <c r="O139" s="106"/>
      <c r="P139" s="110"/>
      <c r="Q139" s="111"/>
      <c r="R139" s="628" t="s">
        <v>1629</v>
      </c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</row>
    <row r="140">
      <c r="A140" s="108"/>
      <c r="B140" s="109" t="s">
        <v>61</v>
      </c>
      <c r="C140" s="79"/>
      <c r="E140" s="106"/>
      <c r="F140" s="1021"/>
      <c r="G140" s="138"/>
      <c r="H140" s="491"/>
      <c r="J140" s="106"/>
      <c r="K140" s="1021"/>
      <c r="L140" s="138"/>
      <c r="M140" s="491"/>
      <c r="O140" s="106"/>
      <c r="P140" s="1021"/>
      <c r="Q140" s="138"/>
      <c r="R140" s="63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</row>
    <row r="141">
      <c r="A141" s="108"/>
      <c r="B141" s="79"/>
      <c r="C141" s="81"/>
      <c r="D141" s="82"/>
      <c r="E141" s="54"/>
      <c r="F141" s="556"/>
      <c r="G141" s="83"/>
      <c r="H141" s="190"/>
      <c r="I141" s="82"/>
      <c r="J141" s="54"/>
      <c r="K141" s="556"/>
      <c r="L141" s="83"/>
      <c r="M141" s="190"/>
      <c r="N141" s="82"/>
      <c r="O141" s="54"/>
      <c r="P141" s="1022"/>
      <c r="Q141" s="83"/>
      <c r="R141" s="63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</row>
    <row r="142">
      <c r="A142" s="108"/>
      <c r="B142" s="211" t="s">
        <v>62</v>
      </c>
      <c r="C142" s="167" t="s">
        <v>899</v>
      </c>
      <c r="D142" s="168"/>
      <c r="E142" s="168" t="s">
        <v>63</v>
      </c>
      <c r="F142" s="168" t="s">
        <v>64</v>
      </c>
      <c r="G142" s="169" t="s">
        <v>65</v>
      </c>
      <c r="H142" s="167" t="s">
        <v>899</v>
      </c>
      <c r="I142" s="168"/>
      <c r="J142" s="168" t="s">
        <v>63</v>
      </c>
      <c r="K142" s="168" t="s">
        <v>64</v>
      </c>
      <c r="L142" s="169" t="s">
        <v>65</v>
      </c>
      <c r="M142" s="1023" t="s">
        <v>566</v>
      </c>
      <c r="N142" s="1024"/>
      <c r="O142" s="168" t="s">
        <v>63</v>
      </c>
      <c r="P142" s="168" t="s">
        <v>64</v>
      </c>
      <c r="Q142" s="169" t="s">
        <v>65</v>
      </c>
      <c r="R142" s="63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</row>
    <row r="143">
      <c r="A143" s="108"/>
      <c r="B143" s="211" t="s">
        <v>66</v>
      </c>
      <c r="C143" s="1025" t="s">
        <v>67</v>
      </c>
      <c r="D143" s="195"/>
      <c r="E143" s="172" t="s">
        <v>380</v>
      </c>
      <c r="F143" s="172">
        <v>31.0</v>
      </c>
      <c r="G143" s="1026">
        <v>6.0</v>
      </c>
      <c r="H143" s="1025" t="s">
        <v>128</v>
      </c>
      <c r="I143" s="195"/>
      <c r="J143" s="1027" t="s">
        <v>220</v>
      </c>
      <c r="K143" s="172">
        <v>31.0</v>
      </c>
      <c r="L143" s="1026">
        <v>6.0</v>
      </c>
      <c r="M143" s="1025" t="s">
        <v>128</v>
      </c>
      <c r="N143" s="195"/>
      <c r="O143" s="1027" t="s">
        <v>188</v>
      </c>
      <c r="P143" s="172">
        <v>31.0</v>
      </c>
      <c r="Q143" s="1026">
        <v>6.0</v>
      </c>
      <c r="R143" s="63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</row>
    <row r="144">
      <c r="A144" s="108"/>
      <c r="B144" s="211" t="s">
        <v>72</v>
      </c>
      <c r="C144" s="1025" t="s">
        <v>381</v>
      </c>
      <c r="D144" s="195"/>
      <c r="E144" s="1027" t="s">
        <v>166</v>
      </c>
      <c r="F144" s="172">
        <v>31.0</v>
      </c>
      <c r="G144" s="1026">
        <v>252.0</v>
      </c>
      <c r="H144" s="1025" t="s">
        <v>381</v>
      </c>
      <c r="I144" s="195"/>
      <c r="J144" s="1027" t="s">
        <v>134</v>
      </c>
      <c r="K144" s="172">
        <v>31.0</v>
      </c>
      <c r="L144" s="1026">
        <v>252.0</v>
      </c>
      <c r="M144" s="1025" t="s">
        <v>381</v>
      </c>
      <c r="N144" s="195"/>
      <c r="O144" s="1027" t="s">
        <v>349</v>
      </c>
      <c r="P144" s="172">
        <v>31.0</v>
      </c>
      <c r="Q144" s="1026">
        <v>252.0</v>
      </c>
      <c r="R144" s="63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</row>
    <row r="145">
      <c r="A145" s="108"/>
      <c r="B145" s="211" t="s">
        <v>79</v>
      </c>
      <c r="C145" s="1025" t="s">
        <v>328</v>
      </c>
      <c r="D145" s="195"/>
      <c r="E145" s="1027" t="s">
        <v>257</v>
      </c>
      <c r="F145" s="172">
        <v>31.0</v>
      </c>
      <c r="G145" s="1026">
        <v>0.0</v>
      </c>
      <c r="H145" s="1025" t="s">
        <v>326</v>
      </c>
      <c r="I145" s="195"/>
      <c r="J145" s="1027" t="s">
        <v>388</v>
      </c>
      <c r="K145" s="172">
        <v>31.0</v>
      </c>
      <c r="L145" s="1026">
        <v>0.0</v>
      </c>
      <c r="M145" s="1025" t="s">
        <v>1630</v>
      </c>
      <c r="N145" s="195"/>
      <c r="O145" s="1027" t="s">
        <v>81</v>
      </c>
      <c r="P145" s="172">
        <v>31.0</v>
      </c>
      <c r="Q145" s="173">
        <v>0.0</v>
      </c>
      <c r="R145" s="63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</row>
    <row r="146">
      <c r="A146" s="108"/>
      <c r="B146" s="1028" t="s">
        <v>85</v>
      </c>
      <c r="C146" s="180" t="s">
        <v>364</v>
      </c>
      <c r="D146" s="176"/>
      <c r="E146" s="1029" t="s">
        <v>362</v>
      </c>
      <c r="F146" s="177">
        <v>31.0</v>
      </c>
      <c r="G146" s="178">
        <v>0.0</v>
      </c>
      <c r="H146" s="180" t="s">
        <v>371</v>
      </c>
      <c r="I146" s="176"/>
      <c r="J146" s="1029" t="s">
        <v>543</v>
      </c>
      <c r="K146" s="177">
        <v>31.0</v>
      </c>
      <c r="L146" s="178">
        <v>0.0</v>
      </c>
      <c r="M146" s="180" t="s">
        <v>1018</v>
      </c>
      <c r="N146" s="176"/>
      <c r="O146" s="1029" t="s">
        <v>91</v>
      </c>
      <c r="P146" s="177">
        <v>31.0</v>
      </c>
      <c r="Q146" s="1030">
        <v>0.0</v>
      </c>
      <c r="R146" s="63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</row>
    <row r="147">
      <c r="A147" s="101"/>
      <c r="B147" s="1031"/>
      <c r="C147" s="180" t="s">
        <v>241</v>
      </c>
      <c r="D147" s="176"/>
      <c r="E147" s="1029" t="s">
        <v>174</v>
      </c>
      <c r="F147" s="177">
        <v>31.0</v>
      </c>
      <c r="G147" s="178">
        <v>0.0</v>
      </c>
      <c r="H147" s="180" t="s">
        <v>494</v>
      </c>
      <c r="I147" s="176"/>
      <c r="J147" s="1029" t="s">
        <v>206</v>
      </c>
      <c r="K147" s="177">
        <v>31.0</v>
      </c>
      <c r="L147" s="178">
        <v>0.0</v>
      </c>
      <c r="M147" s="180" t="s">
        <v>1631</v>
      </c>
      <c r="N147" s="176"/>
      <c r="O147" s="1029" t="s">
        <v>516</v>
      </c>
      <c r="P147" s="177">
        <v>31.0</v>
      </c>
      <c r="Q147" s="1030">
        <v>0.0</v>
      </c>
      <c r="R147" s="63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</row>
    <row r="148">
      <c r="A148" s="101"/>
      <c r="B148" s="1031"/>
      <c r="C148" s="180" t="s">
        <v>1632</v>
      </c>
      <c r="D148" s="176"/>
      <c r="E148" s="1029" t="s">
        <v>310</v>
      </c>
      <c r="F148" s="177">
        <v>31.0</v>
      </c>
      <c r="G148" s="1030">
        <v>252.0</v>
      </c>
      <c r="H148" s="180" t="s">
        <v>179</v>
      </c>
      <c r="I148" s="176"/>
      <c r="J148" s="1029" t="s">
        <v>1379</v>
      </c>
      <c r="K148" s="177">
        <v>31.0</v>
      </c>
      <c r="L148" s="1030">
        <v>252.0</v>
      </c>
      <c r="M148" s="180" t="s">
        <v>372</v>
      </c>
      <c r="N148" s="176"/>
      <c r="O148" s="1029" t="s">
        <v>210</v>
      </c>
      <c r="P148" s="177">
        <v>31.0</v>
      </c>
      <c r="Q148" s="1030">
        <v>252.0</v>
      </c>
      <c r="R148" s="63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</row>
    <row r="149">
      <c r="A149" s="101"/>
      <c r="B149" s="1031"/>
      <c r="C149" s="180" t="s">
        <v>812</v>
      </c>
      <c r="D149" s="176"/>
      <c r="E149" s="196"/>
      <c r="F149" s="1032" t="s">
        <v>1633</v>
      </c>
      <c r="G149" s="80"/>
      <c r="H149" s="180" t="s">
        <v>156</v>
      </c>
      <c r="I149" s="176"/>
      <c r="J149" s="196"/>
      <c r="K149" s="1032" t="s">
        <v>1634</v>
      </c>
      <c r="L149" s="80"/>
      <c r="M149" s="180" t="s">
        <v>361</v>
      </c>
      <c r="N149" s="176"/>
      <c r="O149" s="196"/>
      <c r="P149" s="1032" t="s">
        <v>1635</v>
      </c>
      <c r="Q149" s="80"/>
      <c r="R149" s="194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</row>
    <row r="150">
      <c r="A150" s="101"/>
      <c r="B150" s="1031"/>
      <c r="C150" s="1033" t="s">
        <v>605</v>
      </c>
      <c r="D150" s="176"/>
      <c r="E150" s="196"/>
      <c r="F150" s="1032"/>
      <c r="G150" s="1032"/>
      <c r="H150" s="1033" t="s">
        <v>605</v>
      </c>
      <c r="I150" s="176"/>
      <c r="J150" s="196"/>
      <c r="K150" s="1032"/>
      <c r="L150" s="1032"/>
      <c r="M150" s="1033" t="s">
        <v>605</v>
      </c>
      <c r="N150" s="176"/>
      <c r="O150" s="196"/>
      <c r="P150" s="1032"/>
      <c r="Q150" s="1032"/>
      <c r="R150" s="1034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</row>
    <row r="151">
      <c r="A151" s="101"/>
      <c r="B151" s="136"/>
      <c r="C151" s="102"/>
      <c r="D151" s="77"/>
      <c r="E151" s="104"/>
      <c r="F151" s="105" t="s">
        <v>1636</v>
      </c>
      <c r="G151" s="77"/>
      <c r="H151" s="102"/>
      <c r="I151" s="77"/>
      <c r="J151" s="104"/>
      <c r="K151" s="105" t="s">
        <v>1637</v>
      </c>
      <c r="L151" s="77"/>
      <c r="M151" s="102"/>
      <c r="N151" s="77"/>
      <c r="O151" s="104"/>
      <c r="P151" s="137"/>
      <c r="Q151" s="78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</row>
    <row r="152">
      <c r="A152" s="101"/>
      <c r="B152" s="79"/>
      <c r="C152" s="79"/>
      <c r="E152" s="106"/>
      <c r="H152" s="79"/>
      <c r="J152" s="106"/>
      <c r="M152" s="79"/>
      <c r="O152" s="106"/>
      <c r="Q152" s="8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</row>
    <row r="153">
      <c r="A153" s="101"/>
      <c r="B153" s="79"/>
      <c r="C153" s="79"/>
      <c r="E153" s="106"/>
      <c r="H153" s="79"/>
      <c r="J153" s="106"/>
      <c r="M153" s="79"/>
      <c r="O153" s="106"/>
      <c r="Q153" s="8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</row>
    <row r="154">
      <c r="A154" s="108"/>
      <c r="B154" s="109" t="s">
        <v>60</v>
      </c>
      <c r="C154" s="79"/>
      <c r="E154" s="106"/>
      <c r="H154" s="79"/>
      <c r="J154" s="106"/>
      <c r="M154" s="79"/>
      <c r="O154" s="106"/>
      <c r="P154" s="110"/>
      <c r="Q154" s="111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</row>
    <row r="155">
      <c r="A155" s="108"/>
      <c r="B155" s="109" t="s">
        <v>61</v>
      </c>
      <c r="C155" s="79"/>
      <c r="E155" s="106"/>
      <c r="F155" s="1021"/>
      <c r="G155" s="138"/>
      <c r="H155" s="79"/>
      <c r="J155" s="106"/>
      <c r="K155" s="1021"/>
      <c r="L155" s="138"/>
      <c r="M155" s="79"/>
      <c r="O155" s="106"/>
      <c r="P155" s="1035"/>
      <c r="Q155" s="14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</row>
    <row r="156">
      <c r="A156" s="108"/>
      <c r="B156" s="79"/>
      <c r="C156" s="81"/>
      <c r="D156" s="82"/>
      <c r="E156" s="54"/>
      <c r="F156" s="1022"/>
      <c r="G156" s="83"/>
      <c r="H156" s="81"/>
      <c r="I156" s="82"/>
      <c r="J156" s="54"/>
      <c r="K156" s="1022"/>
      <c r="L156" s="83"/>
      <c r="M156" s="81"/>
      <c r="N156" s="82"/>
      <c r="O156" s="54"/>
      <c r="P156" s="1036"/>
      <c r="Q156" s="243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</row>
    <row r="157">
      <c r="A157" s="108"/>
      <c r="B157" s="211" t="s">
        <v>62</v>
      </c>
      <c r="C157" s="1023" t="s">
        <v>566</v>
      </c>
      <c r="D157" s="1024"/>
      <c r="E157" s="168" t="s">
        <v>63</v>
      </c>
      <c r="F157" s="168" t="s">
        <v>64</v>
      </c>
      <c r="G157" s="169" t="s">
        <v>65</v>
      </c>
      <c r="H157" s="1023" t="s">
        <v>566</v>
      </c>
      <c r="I157" s="1024"/>
      <c r="J157" s="168" t="s">
        <v>63</v>
      </c>
      <c r="K157" s="168" t="s">
        <v>64</v>
      </c>
      <c r="L157" s="169" t="s">
        <v>65</v>
      </c>
      <c r="M157" s="1037"/>
      <c r="N157" s="191"/>
      <c r="O157" s="191"/>
      <c r="P157" s="191"/>
      <c r="Q157" s="192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</row>
    <row r="158">
      <c r="A158" s="108"/>
      <c r="B158" s="211" t="s">
        <v>66</v>
      </c>
      <c r="C158" s="1025" t="s">
        <v>67</v>
      </c>
      <c r="D158" s="195"/>
      <c r="E158" s="1027" t="s">
        <v>188</v>
      </c>
      <c r="F158" s="172">
        <v>31.0</v>
      </c>
      <c r="G158" s="173">
        <v>6.0</v>
      </c>
      <c r="H158" s="1025" t="s">
        <v>128</v>
      </c>
      <c r="I158" s="195"/>
      <c r="J158" s="1027" t="s">
        <v>188</v>
      </c>
      <c r="K158" s="172">
        <v>31.0</v>
      </c>
      <c r="L158" s="173">
        <v>6.0</v>
      </c>
      <c r="M158" s="215"/>
      <c r="N158" s="193"/>
      <c r="O158" s="193"/>
      <c r="P158" s="193"/>
      <c r="Q158" s="194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</row>
    <row r="159">
      <c r="A159" s="108"/>
      <c r="B159" s="211" t="s">
        <v>72</v>
      </c>
      <c r="C159" s="1025" t="s">
        <v>163</v>
      </c>
      <c r="D159" s="195"/>
      <c r="E159" s="1027" t="s">
        <v>1011</v>
      </c>
      <c r="F159" s="172">
        <v>31.0</v>
      </c>
      <c r="G159" s="1026">
        <v>252.0</v>
      </c>
      <c r="H159" s="1025" t="s">
        <v>978</v>
      </c>
      <c r="I159" s="195"/>
      <c r="J159" s="1027" t="s">
        <v>166</v>
      </c>
      <c r="K159" s="172">
        <v>31.0</v>
      </c>
      <c r="L159" s="1026">
        <v>252.0</v>
      </c>
      <c r="M159" s="215"/>
      <c r="N159" s="193"/>
      <c r="O159" s="193"/>
      <c r="P159" s="193"/>
      <c r="Q159" s="194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</row>
    <row r="160">
      <c r="A160" s="108"/>
      <c r="B160" s="211" t="s">
        <v>79</v>
      </c>
      <c r="C160" s="1025" t="s">
        <v>668</v>
      </c>
      <c r="D160" s="195"/>
      <c r="E160" s="1027" t="s">
        <v>227</v>
      </c>
      <c r="F160" s="172">
        <v>31.0</v>
      </c>
      <c r="G160" s="173">
        <v>0.0</v>
      </c>
      <c r="H160" s="1025" t="s">
        <v>1628</v>
      </c>
      <c r="I160" s="195"/>
      <c r="J160" s="1027" t="s">
        <v>920</v>
      </c>
      <c r="K160" s="172">
        <v>31.0</v>
      </c>
      <c r="L160" s="173">
        <v>0.0</v>
      </c>
      <c r="M160" s="215"/>
      <c r="N160" s="193"/>
      <c r="O160" s="193"/>
      <c r="P160" s="193"/>
      <c r="Q160" s="194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</row>
    <row r="161">
      <c r="A161" s="108"/>
      <c r="B161" s="1028" t="s">
        <v>85</v>
      </c>
      <c r="C161" s="180" t="s">
        <v>673</v>
      </c>
      <c r="D161" s="176"/>
      <c r="E161" s="1029" t="s">
        <v>91</v>
      </c>
      <c r="F161" s="177">
        <v>31.0</v>
      </c>
      <c r="G161" s="1030">
        <v>0.0</v>
      </c>
      <c r="H161" s="180" t="s">
        <v>1595</v>
      </c>
      <c r="I161" s="176"/>
      <c r="J161" s="1029" t="s">
        <v>91</v>
      </c>
      <c r="K161" s="177">
        <v>31.0</v>
      </c>
      <c r="L161" s="1030">
        <v>0.0</v>
      </c>
      <c r="M161" s="1031"/>
      <c r="N161" s="196"/>
      <c r="O161" s="196"/>
      <c r="P161" s="196"/>
      <c r="Q161" s="197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</row>
    <row r="162">
      <c r="A162" s="101"/>
      <c r="B162" s="1031"/>
      <c r="C162" s="180" t="s">
        <v>173</v>
      </c>
      <c r="D162" s="176"/>
      <c r="E162" s="1029" t="s">
        <v>516</v>
      </c>
      <c r="F162" s="177">
        <v>31.0</v>
      </c>
      <c r="G162" s="178">
        <v>0.0</v>
      </c>
      <c r="H162" s="180" t="s">
        <v>372</v>
      </c>
      <c r="I162" s="176"/>
      <c r="J162" s="1029" t="s">
        <v>516</v>
      </c>
      <c r="K162" s="177">
        <v>31.0</v>
      </c>
      <c r="L162" s="178">
        <v>0.0</v>
      </c>
      <c r="M162" s="1031"/>
      <c r="N162" s="196"/>
      <c r="O162" s="196"/>
      <c r="P162" s="196"/>
      <c r="Q162" s="197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</row>
    <row r="163">
      <c r="A163" s="101"/>
      <c r="B163" s="1031"/>
      <c r="C163" s="180" t="s">
        <v>177</v>
      </c>
      <c r="D163" s="176"/>
      <c r="E163" s="1029" t="s">
        <v>1012</v>
      </c>
      <c r="F163" s="177">
        <v>31.0</v>
      </c>
      <c r="G163" s="178">
        <v>252.0</v>
      </c>
      <c r="H163" s="180" t="s">
        <v>1091</v>
      </c>
      <c r="I163" s="176"/>
      <c r="J163" s="1029" t="s">
        <v>814</v>
      </c>
      <c r="K163" s="177">
        <v>31.0</v>
      </c>
      <c r="L163" s="178">
        <v>252.0</v>
      </c>
      <c r="M163" s="1031"/>
      <c r="N163" s="196"/>
      <c r="O163" s="196"/>
      <c r="P163" s="196"/>
      <c r="Q163" s="197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</row>
    <row r="164">
      <c r="A164" s="101"/>
      <c r="B164" s="1031"/>
      <c r="C164" s="180" t="s">
        <v>171</v>
      </c>
      <c r="D164" s="176"/>
      <c r="E164" s="196"/>
      <c r="F164" s="1032" t="s">
        <v>1638</v>
      </c>
      <c r="G164" s="80"/>
      <c r="H164" s="1038" t="s">
        <v>1020</v>
      </c>
      <c r="I164" s="176"/>
      <c r="J164" s="196"/>
      <c r="K164" s="1032" t="s">
        <v>1639</v>
      </c>
      <c r="L164" s="80"/>
      <c r="M164" s="196"/>
      <c r="N164" s="196"/>
      <c r="O164" s="196"/>
      <c r="P164" s="196"/>
      <c r="Q164" s="8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</row>
    <row r="165">
      <c r="A165" s="101"/>
      <c r="B165" s="1031"/>
      <c r="C165" s="1039" t="s">
        <v>605</v>
      </c>
      <c r="D165" s="183"/>
      <c r="E165" s="184"/>
      <c r="F165" s="1040"/>
      <c r="G165" s="1041"/>
      <c r="H165" s="1042" t="s">
        <v>605</v>
      </c>
      <c r="I165" s="183"/>
      <c r="J165" s="184"/>
      <c r="K165" s="1040"/>
      <c r="L165" s="1041"/>
      <c r="M165" s="184"/>
      <c r="N165" s="184"/>
      <c r="O165" s="184"/>
      <c r="P165" s="184"/>
      <c r="Q165" s="197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</row>
    <row r="166">
      <c r="A166" s="1043"/>
      <c r="B166" s="1044" t="s">
        <v>1640</v>
      </c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5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</row>
    <row r="167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</row>
    <row r="168">
      <c r="A168" s="101"/>
      <c r="B168" s="901"/>
      <c r="C168" s="902" t="s">
        <v>1641</v>
      </c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8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</row>
    <row r="169">
      <c r="A169" s="101"/>
      <c r="B169" s="79"/>
      <c r="C169" s="81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3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</row>
    <row r="170">
      <c r="A170" s="101"/>
      <c r="B170" s="79"/>
      <c r="C170" s="901"/>
      <c r="D170" s="77"/>
      <c r="E170" s="104"/>
      <c r="F170" s="903" t="s">
        <v>1642</v>
      </c>
      <c r="G170" s="78"/>
      <c r="H170" s="904"/>
      <c r="I170" s="77"/>
      <c r="J170" s="104"/>
      <c r="K170" s="903" t="s">
        <v>1643</v>
      </c>
      <c r="L170" s="78"/>
      <c r="M170" s="904"/>
      <c r="N170" s="77"/>
      <c r="O170" s="104"/>
      <c r="P170" s="903" t="s">
        <v>1644</v>
      </c>
      <c r="Q170" s="78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</row>
    <row r="171">
      <c r="A171" s="101"/>
      <c r="B171" s="79"/>
      <c r="C171" s="79"/>
      <c r="E171" s="106"/>
      <c r="G171" s="80"/>
      <c r="H171" s="491"/>
      <c r="J171" s="106"/>
      <c r="L171" s="80"/>
      <c r="M171" s="491"/>
      <c r="O171" s="106"/>
      <c r="Q171" s="8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</row>
    <row r="172">
      <c r="A172" s="101"/>
      <c r="B172" s="107"/>
      <c r="C172" s="79"/>
      <c r="E172" s="106"/>
      <c r="G172" s="80"/>
      <c r="H172" s="491"/>
      <c r="J172" s="106"/>
      <c r="L172" s="80"/>
      <c r="M172" s="491"/>
      <c r="O172" s="106"/>
      <c r="Q172" s="8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</row>
    <row r="173">
      <c r="A173" s="108"/>
      <c r="B173" s="906" t="s">
        <v>60</v>
      </c>
      <c r="C173" s="79"/>
      <c r="E173" s="106"/>
      <c r="F173" s="110"/>
      <c r="G173" s="111"/>
      <c r="H173" s="491"/>
      <c r="J173" s="106"/>
      <c r="K173" s="110"/>
      <c r="L173" s="111"/>
      <c r="M173" s="491"/>
      <c r="O173" s="106"/>
      <c r="P173" s="110"/>
      <c r="Q173" s="111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</row>
    <row r="174">
      <c r="A174" s="108"/>
      <c r="B174" s="906" t="s">
        <v>61</v>
      </c>
      <c r="C174" s="79"/>
      <c r="E174" s="106"/>
      <c r="F174" s="930"/>
      <c r="G174" s="138"/>
      <c r="H174" s="491"/>
      <c r="J174" s="106"/>
      <c r="K174" s="930"/>
      <c r="L174" s="138"/>
      <c r="M174" s="491"/>
      <c r="O174" s="106"/>
      <c r="P174" s="930"/>
      <c r="Q174" s="138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</row>
    <row r="175">
      <c r="A175" s="108"/>
      <c r="B175" s="79"/>
      <c r="C175" s="81"/>
      <c r="D175" s="82"/>
      <c r="E175" s="54"/>
      <c r="F175" s="931"/>
      <c r="G175" s="243"/>
      <c r="H175" s="190"/>
      <c r="I175" s="82"/>
      <c r="J175" s="54"/>
      <c r="K175" s="931"/>
      <c r="L175" s="243"/>
      <c r="M175" s="190"/>
      <c r="N175" s="82"/>
      <c r="O175" s="54"/>
      <c r="P175" s="931"/>
      <c r="Q175" s="243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</row>
    <row r="176">
      <c r="A176" s="108"/>
      <c r="B176" s="439" t="s">
        <v>62</v>
      </c>
      <c r="C176" s="911" t="s">
        <v>911</v>
      </c>
      <c r="D176" s="912"/>
      <c r="E176" s="912" t="s">
        <v>63</v>
      </c>
      <c r="F176" s="912" t="s">
        <v>64</v>
      </c>
      <c r="G176" s="913" t="s">
        <v>65</v>
      </c>
      <c r="H176" s="911" t="s">
        <v>911</v>
      </c>
      <c r="I176" s="912"/>
      <c r="J176" s="912" t="s">
        <v>63</v>
      </c>
      <c r="K176" s="912" t="s">
        <v>64</v>
      </c>
      <c r="L176" s="913" t="s">
        <v>65</v>
      </c>
      <c r="M176" s="911" t="s">
        <v>899</v>
      </c>
      <c r="N176" s="912"/>
      <c r="O176" s="912" t="s">
        <v>63</v>
      </c>
      <c r="P176" s="912" t="s">
        <v>64</v>
      </c>
      <c r="Q176" s="913" t="s">
        <v>65</v>
      </c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</row>
    <row r="177">
      <c r="A177" s="108"/>
      <c r="B177" s="439" t="s">
        <v>66</v>
      </c>
      <c r="C177" s="917" t="s">
        <v>128</v>
      </c>
      <c r="D177" s="918"/>
      <c r="E177" s="919" t="s">
        <v>68</v>
      </c>
      <c r="F177" s="919">
        <v>31.0</v>
      </c>
      <c r="G177" s="920">
        <v>6.0</v>
      </c>
      <c r="H177" s="917" t="s">
        <v>67</v>
      </c>
      <c r="I177" s="918"/>
      <c r="J177" s="919" t="s">
        <v>380</v>
      </c>
      <c r="K177" s="919">
        <v>31.0</v>
      </c>
      <c r="L177" s="920">
        <v>6.0</v>
      </c>
      <c r="M177" s="917" t="s">
        <v>286</v>
      </c>
      <c r="N177" s="918"/>
      <c r="O177" s="919" t="s">
        <v>161</v>
      </c>
      <c r="P177" s="919">
        <v>31.0</v>
      </c>
      <c r="Q177" s="920">
        <v>252.0</v>
      </c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</row>
    <row r="178">
      <c r="A178" s="108"/>
      <c r="B178" s="439" t="s">
        <v>72</v>
      </c>
      <c r="C178" s="917" t="s">
        <v>1537</v>
      </c>
      <c r="D178" s="918"/>
      <c r="E178" s="919" t="s">
        <v>223</v>
      </c>
      <c r="F178" s="919">
        <v>31.0</v>
      </c>
      <c r="G178" s="920">
        <v>252.0</v>
      </c>
      <c r="H178" s="917" t="s">
        <v>1645</v>
      </c>
      <c r="I178" s="918"/>
      <c r="J178" s="919" t="s">
        <v>431</v>
      </c>
      <c r="K178" s="919">
        <v>31.0</v>
      </c>
      <c r="L178" s="920">
        <v>252.0</v>
      </c>
      <c r="M178" s="917" t="s">
        <v>1270</v>
      </c>
      <c r="N178" s="918"/>
      <c r="O178" s="919" t="s">
        <v>78</v>
      </c>
      <c r="P178" s="919">
        <v>31.0</v>
      </c>
      <c r="Q178" s="920">
        <v>0.0</v>
      </c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</row>
    <row r="179">
      <c r="A179" s="108"/>
      <c r="B179" s="439" t="s">
        <v>79</v>
      </c>
      <c r="C179" s="917" t="s">
        <v>326</v>
      </c>
      <c r="D179" s="918"/>
      <c r="E179" s="919" t="s">
        <v>170</v>
      </c>
      <c r="F179" s="919">
        <v>31.0</v>
      </c>
      <c r="G179" s="920">
        <v>0.0</v>
      </c>
      <c r="H179" s="917" t="s">
        <v>1646</v>
      </c>
      <c r="I179" s="918"/>
      <c r="J179" s="919" t="s">
        <v>1647</v>
      </c>
      <c r="K179" s="919">
        <v>31.0</v>
      </c>
      <c r="L179" s="920">
        <v>0.0</v>
      </c>
      <c r="M179" s="917" t="s">
        <v>1481</v>
      </c>
      <c r="N179" s="918"/>
      <c r="O179" s="919" t="s">
        <v>296</v>
      </c>
      <c r="P179" s="919">
        <v>31.0</v>
      </c>
      <c r="Q179" s="920">
        <v>252.0</v>
      </c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</row>
    <row r="180">
      <c r="A180" s="108"/>
      <c r="B180" s="452" t="s">
        <v>85</v>
      </c>
      <c r="C180" s="453" t="s">
        <v>141</v>
      </c>
      <c r="D180" s="454"/>
      <c r="E180" s="455" t="s">
        <v>172</v>
      </c>
      <c r="F180" s="455">
        <v>31.0</v>
      </c>
      <c r="G180" s="456">
        <v>0.0</v>
      </c>
      <c r="H180" s="453" t="s">
        <v>762</v>
      </c>
      <c r="I180" s="454"/>
      <c r="J180" s="455" t="s">
        <v>201</v>
      </c>
      <c r="K180" s="455">
        <v>31.0</v>
      </c>
      <c r="L180" s="456">
        <v>0.0</v>
      </c>
      <c r="M180" s="453" t="s">
        <v>330</v>
      </c>
      <c r="N180" s="454"/>
      <c r="O180" s="455" t="s">
        <v>392</v>
      </c>
      <c r="P180" s="455">
        <v>31.0</v>
      </c>
      <c r="Q180" s="456">
        <v>6.0</v>
      </c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</row>
    <row r="181">
      <c r="A181" s="101"/>
      <c r="B181" s="457"/>
      <c r="C181" s="453" t="s">
        <v>1648</v>
      </c>
      <c r="D181" s="454"/>
      <c r="E181" s="455" t="s">
        <v>305</v>
      </c>
      <c r="F181" s="455">
        <v>31.0</v>
      </c>
      <c r="G181" s="456">
        <v>0.0</v>
      </c>
      <c r="H181" s="453" t="s">
        <v>372</v>
      </c>
      <c r="I181" s="454"/>
      <c r="J181" s="455" t="s">
        <v>1649</v>
      </c>
      <c r="K181" s="455">
        <v>31.0</v>
      </c>
      <c r="L181" s="456">
        <v>0.0</v>
      </c>
      <c r="M181" s="453" t="s">
        <v>477</v>
      </c>
      <c r="N181" s="454"/>
      <c r="O181" s="455" t="s">
        <v>232</v>
      </c>
      <c r="P181" s="455">
        <v>31.0</v>
      </c>
      <c r="Q181" s="456">
        <v>0.0</v>
      </c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</row>
    <row r="182">
      <c r="A182" s="101"/>
      <c r="B182" s="457"/>
      <c r="C182" s="453" t="s">
        <v>448</v>
      </c>
      <c r="D182" s="454"/>
      <c r="E182" s="455" t="s">
        <v>311</v>
      </c>
      <c r="F182" s="455">
        <v>31.0</v>
      </c>
      <c r="G182" s="456">
        <v>252.0</v>
      </c>
      <c r="H182" s="453" t="s">
        <v>474</v>
      </c>
      <c r="I182" s="454"/>
      <c r="J182" s="455" t="s">
        <v>1650</v>
      </c>
      <c r="K182" s="455">
        <v>31.0</v>
      </c>
      <c r="L182" s="456">
        <v>252.0</v>
      </c>
      <c r="M182" s="453" t="s">
        <v>1651</v>
      </c>
      <c r="N182" s="454"/>
      <c r="O182" s="455" t="s">
        <v>681</v>
      </c>
      <c r="P182" s="455">
        <v>31.0</v>
      </c>
      <c r="Q182" s="456">
        <v>0.0</v>
      </c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</row>
    <row r="183">
      <c r="A183" s="101"/>
      <c r="B183" s="457"/>
      <c r="C183" s="453" t="s">
        <v>401</v>
      </c>
      <c r="D183" s="454"/>
      <c r="E183" s="459"/>
      <c r="F183" s="460" t="s">
        <v>1652</v>
      </c>
      <c r="G183" s="80"/>
      <c r="H183" s="453" t="s">
        <v>213</v>
      </c>
      <c r="I183" s="454"/>
      <c r="J183" s="459"/>
      <c r="K183" s="460" t="s">
        <v>1653</v>
      </c>
      <c r="L183" s="80"/>
      <c r="M183" s="458" t="s">
        <v>439</v>
      </c>
      <c r="N183" s="454"/>
      <c r="O183" s="459"/>
      <c r="P183" s="460" t="s">
        <v>157</v>
      </c>
      <c r="Q183" s="8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</row>
    <row r="184">
      <c r="A184" s="101"/>
      <c r="B184" s="923"/>
      <c r="C184" s="901"/>
      <c r="D184" s="77"/>
      <c r="E184" s="104"/>
      <c r="F184" s="903" t="s">
        <v>1654</v>
      </c>
      <c r="G184" s="77"/>
      <c r="H184" s="901"/>
      <c r="I184" s="77"/>
      <c r="J184" s="104"/>
      <c r="K184" s="905"/>
      <c r="L184" s="78"/>
      <c r="M184" s="901"/>
      <c r="N184" s="77"/>
      <c r="O184" s="104"/>
      <c r="P184" s="905"/>
      <c r="Q184" s="78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</row>
    <row r="185">
      <c r="A185" s="101"/>
      <c r="B185" s="79"/>
      <c r="C185" s="79"/>
      <c r="E185" s="106"/>
      <c r="H185" s="79"/>
      <c r="J185" s="106"/>
      <c r="L185" s="80"/>
      <c r="M185" s="79"/>
      <c r="O185" s="106"/>
      <c r="Q185" s="8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</row>
    <row r="186">
      <c r="A186" s="101"/>
      <c r="B186" s="79"/>
      <c r="C186" s="79"/>
      <c r="E186" s="106"/>
      <c r="H186" s="79"/>
      <c r="J186" s="106"/>
      <c r="L186" s="80"/>
      <c r="M186" s="79"/>
      <c r="O186" s="106"/>
      <c r="Q186" s="8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</row>
    <row r="187">
      <c r="A187" s="108"/>
      <c r="B187" s="906" t="s">
        <v>60</v>
      </c>
      <c r="C187" s="79"/>
      <c r="E187" s="106"/>
      <c r="H187" s="79"/>
      <c r="J187" s="106"/>
      <c r="K187" s="110"/>
      <c r="L187" s="111"/>
      <c r="M187" s="79"/>
      <c r="O187" s="106"/>
      <c r="P187" s="110"/>
      <c r="Q187" s="111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</row>
    <row r="188">
      <c r="A188" s="108"/>
      <c r="B188" s="906" t="s">
        <v>61</v>
      </c>
      <c r="C188" s="79"/>
      <c r="E188" s="106"/>
      <c r="F188" s="930"/>
      <c r="G188" s="138"/>
      <c r="H188" s="79"/>
      <c r="J188" s="106"/>
      <c r="K188" s="908"/>
      <c r="L188" s="140"/>
      <c r="M188" s="79"/>
      <c r="O188" s="106"/>
      <c r="P188" s="908"/>
      <c r="Q188" s="14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</row>
    <row r="189">
      <c r="A189" s="108"/>
      <c r="B189" s="79"/>
      <c r="C189" s="81"/>
      <c r="D189" s="82"/>
      <c r="E189" s="54"/>
      <c r="F189" s="931"/>
      <c r="G189" s="243"/>
      <c r="H189" s="81"/>
      <c r="I189" s="82"/>
      <c r="J189" s="54"/>
      <c r="K189" s="910"/>
      <c r="L189" s="243"/>
      <c r="M189" s="81"/>
      <c r="N189" s="82"/>
      <c r="O189" s="54"/>
      <c r="P189" s="910"/>
      <c r="Q189" s="243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</row>
    <row r="190">
      <c r="A190" s="108"/>
      <c r="B190" s="439" t="s">
        <v>62</v>
      </c>
      <c r="C190" s="911" t="s">
        <v>899</v>
      </c>
      <c r="D190" s="912"/>
      <c r="E190" s="912" t="s">
        <v>63</v>
      </c>
      <c r="F190" s="912" t="s">
        <v>64</v>
      </c>
      <c r="G190" s="913" t="s">
        <v>65</v>
      </c>
      <c r="H190" s="914"/>
      <c r="I190" s="915"/>
      <c r="J190" s="915"/>
      <c r="K190" s="915"/>
      <c r="L190" s="916"/>
      <c r="M190" s="914"/>
      <c r="N190" s="915"/>
      <c r="O190" s="915"/>
      <c r="P190" s="915"/>
      <c r="Q190" s="916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</row>
    <row r="191">
      <c r="A191" s="108"/>
      <c r="B191" s="439" t="s">
        <v>66</v>
      </c>
      <c r="C191" s="917" t="s">
        <v>67</v>
      </c>
      <c r="D191" s="918"/>
      <c r="E191" s="919" t="s">
        <v>68</v>
      </c>
      <c r="F191" s="919">
        <v>31.0</v>
      </c>
      <c r="G191" s="920">
        <v>6.0</v>
      </c>
      <c r="H191" s="470"/>
      <c r="I191" s="472"/>
      <c r="J191" s="472"/>
      <c r="K191" s="472"/>
      <c r="L191" s="921"/>
      <c r="M191" s="470"/>
      <c r="N191" s="472"/>
      <c r="O191" s="472"/>
      <c r="P191" s="472"/>
      <c r="Q191" s="921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</row>
    <row r="192">
      <c r="A192" s="108"/>
      <c r="B192" s="439" t="s">
        <v>72</v>
      </c>
      <c r="C192" s="917" t="s">
        <v>1655</v>
      </c>
      <c r="D192" s="918"/>
      <c r="E192" s="919" t="s">
        <v>1656</v>
      </c>
      <c r="F192" s="919">
        <v>31.0</v>
      </c>
      <c r="G192" s="920">
        <v>252.0</v>
      </c>
      <c r="H192" s="470"/>
      <c r="I192" s="472"/>
      <c r="J192" s="472"/>
      <c r="K192" s="472"/>
      <c r="L192" s="921"/>
      <c r="M192" s="470"/>
      <c r="N192" s="472"/>
      <c r="O192" s="472"/>
      <c r="P192" s="472"/>
      <c r="Q192" s="921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</row>
    <row r="193">
      <c r="A193" s="108"/>
      <c r="B193" s="439" t="s">
        <v>79</v>
      </c>
      <c r="C193" s="917" t="s">
        <v>1657</v>
      </c>
      <c r="D193" s="918"/>
      <c r="E193" s="919" t="s">
        <v>487</v>
      </c>
      <c r="F193" s="919">
        <v>31.0</v>
      </c>
      <c r="G193" s="920">
        <v>0.0</v>
      </c>
      <c r="H193" s="470"/>
      <c r="I193" s="472"/>
      <c r="J193" s="472"/>
      <c r="K193" s="472"/>
      <c r="L193" s="921"/>
      <c r="M193" s="470"/>
      <c r="N193" s="472"/>
      <c r="O193" s="472"/>
      <c r="P193" s="472"/>
      <c r="Q193" s="921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</row>
    <row r="194">
      <c r="A194" s="108"/>
      <c r="B194" s="452" t="s">
        <v>85</v>
      </c>
      <c r="C194" s="453" t="s">
        <v>114</v>
      </c>
      <c r="D194" s="454"/>
      <c r="E194" s="455" t="s">
        <v>172</v>
      </c>
      <c r="F194" s="455">
        <v>31.0</v>
      </c>
      <c r="G194" s="456">
        <v>0.0</v>
      </c>
      <c r="H194" s="457"/>
      <c r="I194" s="459"/>
      <c r="J194" s="459"/>
      <c r="K194" s="459"/>
      <c r="L194" s="483"/>
      <c r="M194" s="457"/>
      <c r="N194" s="459"/>
      <c r="O194" s="459"/>
      <c r="P194" s="459"/>
      <c r="Q194" s="483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</row>
    <row r="195">
      <c r="A195" s="101"/>
      <c r="B195" s="457"/>
      <c r="C195" s="453" t="s">
        <v>1658</v>
      </c>
      <c r="D195" s="454"/>
      <c r="E195" s="455" t="s">
        <v>412</v>
      </c>
      <c r="F195" s="455">
        <v>31.0</v>
      </c>
      <c r="G195" s="456">
        <v>0.0</v>
      </c>
      <c r="H195" s="457"/>
      <c r="I195" s="459"/>
      <c r="J195" s="459"/>
      <c r="K195" s="459"/>
      <c r="L195" s="483"/>
      <c r="M195" s="457"/>
      <c r="N195" s="459"/>
      <c r="O195" s="459"/>
      <c r="P195" s="459"/>
      <c r="Q195" s="483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</row>
    <row r="196">
      <c r="A196" s="101"/>
      <c r="B196" s="457"/>
      <c r="C196" s="453" t="s">
        <v>972</v>
      </c>
      <c r="D196" s="454"/>
      <c r="E196" s="455" t="s">
        <v>274</v>
      </c>
      <c r="F196" s="455">
        <v>31.0</v>
      </c>
      <c r="G196" s="456">
        <v>252.0</v>
      </c>
      <c r="H196" s="457"/>
      <c r="I196" s="459"/>
      <c r="J196" s="459"/>
      <c r="K196" s="459"/>
      <c r="L196" s="483"/>
      <c r="M196" s="457"/>
      <c r="N196" s="459"/>
      <c r="O196" s="459"/>
      <c r="P196" s="459"/>
      <c r="Q196" s="483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</row>
    <row r="197">
      <c r="A197" s="101"/>
      <c r="B197" s="457"/>
      <c r="C197" s="924" t="s">
        <v>1659</v>
      </c>
      <c r="D197" s="462"/>
      <c r="E197" s="463"/>
      <c r="F197" s="464" t="s">
        <v>1660</v>
      </c>
      <c r="G197" s="83"/>
      <c r="H197" s="922"/>
      <c r="I197" s="463"/>
      <c r="J197" s="463"/>
      <c r="K197" s="463"/>
      <c r="L197" s="83"/>
      <c r="M197" s="922"/>
      <c r="N197" s="463"/>
      <c r="O197" s="463"/>
      <c r="P197" s="463"/>
      <c r="Q197" s="83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</row>
    <row r="198">
      <c r="A198" s="1043"/>
      <c r="B198" s="1019" t="s">
        <v>1661</v>
      </c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5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</row>
    <row r="199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</row>
    <row r="200">
      <c r="A200" s="101"/>
      <c r="B200" s="901"/>
      <c r="C200" s="932" t="s">
        <v>1662</v>
      </c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8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</row>
    <row r="201">
      <c r="A201" s="101"/>
      <c r="B201" s="79"/>
      <c r="C201" s="81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3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</row>
    <row r="202">
      <c r="A202" s="101"/>
      <c r="B202" s="79"/>
      <c r="C202" s="901"/>
      <c r="D202" s="77"/>
      <c r="E202" s="104"/>
      <c r="F202" s="903" t="s">
        <v>1663</v>
      </c>
      <c r="G202" s="78"/>
      <c r="H202" s="901"/>
      <c r="I202" s="77"/>
      <c r="J202" s="77"/>
      <c r="K202" s="1045" t="s">
        <v>1664</v>
      </c>
      <c r="L202" s="78"/>
      <c r="M202" s="904"/>
      <c r="N202" s="77"/>
      <c r="O202" s="104"/>
      <c r="P202" s="903" t="s">
        <v>1665</v>
      </c>
      <c r="Q202" s="78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</row>
    <row r="203">
      <c r="A203" s="101"/>
      <c r="B203" s="79"/>
      <c r="C203" s="79"/>
      <c r="E203" s="106"/>
      <c r="G203" s="80"/>
      <c r="H203" s="79"/>
      <c r="K203" s="491"/>
      <c r="L203" s="80"/>
      <c r="M203" s="491"/>
      <c r="O203" s="106"/>
      <c r="Q203" s="8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</row>
    <row r="204">
      <c r="A204" s="101"/>
      <c r="B204" s="107"/>
      <c r="C204" s="79"/>
      <c r="E204" s="106"/>
      <c r="G204" s="80"/>
      <c r="H204" s="79"/>
      <c r="K204" s="491"/>
      <c r="L204" s="80"/>
      <c r="M204" s="491"/>
      <c r="O204" s="106"/>
      <c r="Q204" s="8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</row>
    <row r="205">
      <c r="A205" s="108"/>
      <c r="B205" s="906" t="s">
        <v>60</v>
      </c>
      <c r="C205" s="79"/>
      <c r="E205" s="106"/>
      <c r="F205" s="110"/>
      <c r="G205" s="111"/>
      <c r="H205" s="79"/>
      <c r="K205" s="1046"/>
      <c r="L205" s="111"/>
      <c r="M205" s="491"/>
      <c r="O205" s="106"/>
      <c r="P205" s="110"/>
      <c r="Q205" s="111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</row>
    <row r="206">
      <c r="A206" s="108"/>
      <c r="B206" s="906" t="s">
        <v>61</v>
      </c>
      <c r="C206" s="79"/>
      <c r="E206" s="106"/>
      <c r="F206" s="930"/>
      <c r="G206" s="138"/>
      <c r="H206" s="79"/>
      <c r="K206" s="1047"/>
      <c r="L206" s="111"/>
      <c r="M206" s="491"/>
      <c r="O206" s="106"/>
      <c r="P206" s="930"/>
      <c r="Q206" s="138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</row>
    <row r="207">
      <c r="A207" s="108"/>
      <c r="B207" s="79"/>
      <c r="C207" s="81"/>
      <c r="D207" s="82"/>
      <c r="E207" s="54"/>
      <c r="F207" s="931"/>
      <c r="G207" s="243"/>
      <c r="H207" s="81"/>
      <c r="I207" s="82"/>
      <c r="J207" s="82"/>
      <c r="K207" s="1048"/>
      <c r="L207" s="83"/>
      <c r="M207" s="190"/>
      <c r="N207" s="82"/>
      <c r="O207" s="54"/>
      <c r="P207" s="931"/>
      <c r="Q207" s="243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</row>
    <row r="208">
      <c r="A208" s="108"/>
      <c r="B208" s="439" t="s">
        <v>62</v>
      </c>
      <c r="C208" s="911" t="s">
        <v>899</v>
      </c>
      <c r="D208" s="912"/>
      <c r="E208" s="912" t="s">
        <v>63</v>
      </c>
      <c r="F208" s="912" t="s">
        <v>64</v>
      </c>
      <c r="G208" s="913" t="s">
        <v>65</v>
      </c>
      <c r="H208" s="911" t="s">
        <v>899</v>
      </c>
      <c r="I208" s="912"/>
      <c r="J208" s="912" t="s">
        <v>63</v>
      </c>
      <c r="K208" s="912" t="s">
        <v>64</v>
      </c>
      <c r="L208" s="913" t="s">
        <v>65</v>
      </c>
      <c r="M208" s="911" t="s">
        <v>911</v>
      </c>
      <c r="N208" s="912"/>
      <c r="O208" s="912" t="s">
        <v>63</v>
      </c>
      <c r="P208" s="912" t="s">
        <v>64</v>
      </c>
      <c r="Q208" s="913" t="s">
        <v>65</v>
      </c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</row>
    <row r="209">
      <c r="A209" s="108"/>
      <c r="B209" s="439" t="s">
        <v>66</v>
      </c>
      <c r="C209" s="917" t="s">
        <v>663</v>
      </c>
      <c r="D209" s="918"/>
      <c r="E209" s="919" t="s">
        <v>161</v>
      </c>
      <c r="F209" s="919">
        <v>31.0</v>
      </c>
      <c r="G209" s="920">
        <v>0.0</v>
      </c>
      <c r="H209" s="917" t="s">
        <v>128</v>
      </c>
      <c r="I209" s="918"/>
      <c r="J209" s="919" t="s">
        <v>187</v>
      </c>
      <c r="K209" s="919">
        <v>31.0</v>
      </c>
      <c r="L209" s="920">
        <v>6.0</v>
      </c>
      <c r="M209" s="1049" t="s">
        <v>126</v>
      </c>
      <c r="N209" s="1050"/>
      <c r="O209" s="1051" t="s">
        <v>287</v>
      </c>
      <c r="P209" s="919">
        <v>31.0</v>
      </c>
      <c r="Q209" s="920">
        <v>6.0</v>
      </c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</row>
    <row r="210">
      <c r="A210" s="108"/>
      <c r="B210" s="439" t="s">
        <v>72</v>
      </c>
      <c r="C210" s="917" t="s">
        <v>608</v>
      </c>
      <c r="D210" s="918"/>
      <c r="E210" s="919" t="s">
        <v>353</v>
      </c>
      <c r="F210" s="919">
        <v>31.0</v>
      </c>
      <c r="G210" s="920">
        <v>6.0</v>
      </c>
      <c r="H210" s="917" t="s">
        <v>73</v>
      </c>
      <c r="I210" s="918"/>
      <c r="J210" s="919" t="s">
        <v>323</v>
      </c>
      <c r="K210" s="919">
        <v>31.0</v>
      </c>
      <c r="L210" s="920">
        <v>252.0</v>
      </c>
      <c r="M210" s="1049" t="s">
        <v>1666</v>
      </c>
      <c r="N210" s="1050"/>
      <c r="O210" s="1051" t="s">
        <v>130</v>
      </c>
      <c r="P210" s="919">
        <v>31.0</v>
      </c>
      <c r="Q210" s="1052">
        <v>0.0</v>
      </c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</row>
    <row r="211">
      <c r="A211" s="108"/>
      <c r="B211" s="439" t="s">
        <v>79</v>
      </c>
      <c r="C211" s="917" t="s">
        <v>1034</v>
      </c>
      <c r="D211" s="918"/>
      <c r="E211" s="919" t="s">
        <v>510</v>
      </c>
      <c r="F211" s="919">
        <v>31.0</v>
      </c>
      <c r="G211" s="920">
        <v>0.0</v>
      </c>
      <c r="H211" s="917" t="s">
        <v>1399</v>
      </c>
      <c r="I211" s="918"/>
      <c r="J211" s="919" t="s">
        <v>510</v>
      </c>
      <c r="K211" s="919">
        <v>31.0</v>
      </c>
      <c r="L211" s="920">
        <v>0.0</v>
      </c>
      <c r="M211" s="1049" t="s">
        <v>1469</v>
      </c>
      <c r="N211" s="1050"/>
      <c r="O211" s="919" t="s">
        <v>170</v>
      </c>
      <c r="P211" s="919">
        <v>31.0</v>
      </c>
      <c r="Q211" s="920">
        <v>0.0</v>
      </c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</row>
    <row r="212">
      <c r="A212" s="108"/>
      <c r="B212" s="452" t="s">
        <v>85</v>
      </c>
      <c r="C212" s="453" t="s">
        <v>986</v>
      </c>
      <c r="D212" s="454"/>
      <c r="E212" s="455" t="s">
        <v>360</v>
      </c>
      <c r="F212" s="455">
        <v>31.0</v>
      </c>
      <c r="G212" s="456">
        <v>252.0</v>
      </c>
      <c r="H212" s="453" t="s">
        <v>141</v>
      </c>
      <c r="I212" s="454"/>
      <c r="J212" s="455" t="s">
        <v>392</v>
      </c>
      <c r="K212" s="455">
        <v>31.0</v>
      </c>
      <c r="L212" s="456">
        <v>0.0</v>
      </c>
      <c r="M212" s="458" t="s">
        <v>435</v>
      </c>
      <c r="N212" s="454"/>
      <c r="O212" s="499" t="s">
        <v>360</v>
      </c>
      <c r="P212" s="455">
        <v>31.0</v>
      </c>
      <c r="Q212" s="1053">
        <v>252.0</v>
      </c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</row>
    <row r="213">
      <c r="A213" s="101"/>
      <c r="B213" s="457"/>
      <c r="C213" s="453" t="s">
        <v>410</v>
      </c>
      <c r="D213" s="454"/>
      <c r="E213" s="455" t="s">
        <v>147</v>
      </c>
      <c r="F213" s="455">
        <v>31.0</v>
      </c>
      <c r="G213" s="456">
        <v>0.0</v>
      </c>
      <c r="H213" s="453" t="s">
        <v>1667</v>
      </c>
      <c r="I213" s="454"/>
      <c r="J213" s="455" t="s">
        <v>305</v>
      </c>
      <c r="K213" s="455">
        <v>31.0</v>
      </c>
      <c r="L213" s="456">
        <v>0.0</v>
      </c>
      <c r="M213" s="458" t="s">
        <v>470</v>
      </c>
      <c r="N213" s="454"/>
      <c r="O213" s="499" t="s">
        <v>206</v>
      </c>
      <c r="P213" s="455">
        <v>31.0</v>
      </c>
      <c r="Q213" s="456">
        <v>0.0</v>
      </c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</row>
    <row r="214">
      <c r="A214" s="101"/>
      <c r="B214" s="457"/>
      <c r="C214" s="453" t="s">
        <v>141</v>
      </c>
      <c r="D214" s="454"/>
      <c r="E214" s="455" t="s">
        <v>1668</v>
      </c>
      <c r="F214" s="455">
        <v>31.0</v>
      </c>
      <c r="G214" s="456">
        <v>252.0</v>
      </c>
      <c r="H214" s="453" t="s">
        <v>448</v>
      </c>
      <c r="I214" s="454"/>
      <c r="J214" s="455" t="s">
        <v>153</v>
      </c>
      <c r="K214" s="455">
        <v>31.0</v>
      </c>
      <c r="L214" s="456">
        <v>252.0</v>
      </c>
      <c r="M214" s="458" t="s">
        <v>228</v>
      </c>
      <c r="N214" s="454"/>
      <c r="O214" s="499" t="s">
        <v>1669</v>
      </c>
      <c r="P214" s="455">
        <v>31.0</v>
      </c>
      <c r="Q214" s="456">
        <v>252.0</v>
      </c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</row>
    <row r="215">
      <c r="A215" s="101"/>
      <c r="B215" s="457"/>
      <c r="C215" s="453" t="s">
        <v>903</v>
      </c>
      <c r="D215" s="454"/>
      <c r="E215" s="459"/>
      <c r="F215" s="460" t="s">
        <v>1670</v>
      </c>
      <c r="G215" s="80"/>
      <c r="H215" s="453" t="s">
        <v>361</v>
      </c>
      <c r="I215" s="454"/>
      <c r="J215" s="459"/>
      <c r="K215" s="460" t="s">
        <v>1671</v>
      </c>
      <c r="L215" s="80"/>
      <c r="M215" s="458" t="s">
        <v>265</v>
      </c>
      <c r="N215" s="454"/>
      <c r="O215" s="459"/>
      <c r="P215" s="460" t="s">
        <v>1672</v>
      </c>
      <c r="Q215" s="8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</row>
    <row r="216">
      <c r="A216" s="101"/>
      <c r="B216" s="923"/>
      <c r="C216" s="901"/>
      <c r="D216" s="77"/>
      <c r="E216" s="104"/>
      <c r="F216" s="903" t="s">
        <v>1673</v>
      </c>
      <c r="G216" s="78"/>
      <c r="H216" s="905"/>
      <c r="I216" s="77"/>
      <c r="J216" s="104"/>
      <c r="K216" s="903"/>
      <c r="L216" s="78"/>
      <c r="M216" s="905"/>
      <c r="N216" s="77"/>
      <c r="O216" s="104"/>
      <c r="P216" s="903"/>
      <c r="Q216" s="78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</row>
    <row r="217">
      <c r="A217" s="101"/>
      <c r="B217" s="79"/>
      <c r="C217" s="79"/>
      <c r="E217" s="106"/>
      <c r="G217" s="80"/>
      <c r="J217" s="106"/>
      <c r="L217" s="80"/>
      <c r="O217" s="106"/>
      <c r="Q217" s="8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</row>
    <row r="218">
      <c r="A218" s="101"/>
      <c r="B218" s="79"/>
      <c r="C218" s="79"/>
      <c r="E218" s="106"/>
      <c r="G218" s="80"/>
      <c r="J218" s="106"/>
      <c r="L218" s="80"/>
      <c r="O218" s="106"/>
      <c r="Q218" s="8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</row>
    <row r="219">
      <c r="A219" s="108"/>
      <c r="B219" s="906" t="s">
        <v>60</v>
      </c>
      <c r="C219" s="79"/>
      <c r="E219" s="106"/>
      <c r="G219" s="80"/>
      <c r="J219" s="106"/>
      <c r="L219" s="80"/>
      <c r="O219" s="106"/>
      <c r="P219" s="110"/>
      <c r="Q219" s="111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</row>
    <row r="220">
      <c r="A220" s="108"/>
      <c r="B220" s="906" t="s">
        <v>61</v>
      </c>
      <c r="C220" s="79"/>
      <c r="E220" s="106"/>
      <c r="F220" s="930"/>
      <c r="G220" s="138"/>
      <c r="J220" s="106"/>
      <c r="K220" s="930"/>
      <c r="L220" s="138"/>
      <c r="O220" s="106"/>
      <c r="P220" s="930"/>
      <c r="Q220" s="138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</row>
    <row r="221">
      <c r="A221" s="108"/>
      <c r="B221" s="79"/>
      <c r="C221" s="81"/>
      <c r="D221" s="82"/>
      <c r="E221" s="54"/>
      <c r="F221" s="931"/>
      <c r="G221" s="243"/>
      <c r="H221" s="82"/>
      <c r="I221" s="82"/>
      <c r="J221" s="54"/>
      <c r="K221" s="931"/>
      <c r="L221" s="243"/>
      <c r="M221" s="82"/>
      <c r="N221" s="82"/>
      <c r="O221" s="54"/>
      <c r="P221" s="931"/>
      <c r="Q221" s="243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</row>
    <row r="222">
      <c r="A222" s="108"/>
      <c r="B222" s="439" t="s">
        <v>62</v>
      </c>
      <c r="C222" s="911" t="s">
        <v>911</v>
      </c>
      <c r="D222" s="912"/>
      <c r="E222" s="912" t="s">
        <v>63</v>
      </c>
      <c r="F222" s="912" t="s">
        <v>64</v>
      </c>
      <c r="G222" s="913" t="s">
        <v>65</v>
      </c>
      <c r="H222" s="911"/>
      <c r="I222" s="912"/>
      <c r="J222" s="912"/>
      <c r="K222" s="912"/>
      <c r="L222" s="913"/>
      <c r="M222" s="911"/>
      <c r="N222" s="912"/>
      <c r="O222" s="912"/>
      <c r="P222" s="912"/>
      <c r="Q222" s="913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</row>
    <row r="223">
      <c r="A223" s="108"/>
      <c r="B223" s="439" t="s">
        <v>66</v>
      </c>
      <c r="C223" s="1049" t="s">
        <v>67</v>
      </c>
      <c r="D223" s="918"/>
      <c r="E223" s="1051" t="s">
        <v>1674</v>
      </c>
      <c r="F223" s="919">
        <v>31.0</v>
      </c>
      <c r="G223" s="920">
        <v>6.0</v>
      </c>
      <c r="H223" s="917"/>
      <c r="I223" s="918"/>
      <c r="J223" s="919"/>
      <c r="K223" s="919"/>
      <c r="L223" s="920"/>
      <c r="M223" s="1049"/>
      <c r="N223" s="1050"/>
      <c r="O223" s="919"/>
      <c r="P223" s="919"/>
      <c r="Q223" s="92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</row>
    <row r="224">
      <c r="A224" s="108"/>
      <c r="B224" s="439" t="s">
        <v>72</v>
      </c>
      <c r="C224" s="1049" t="s">
        <v>691</v>
      </c>
      <c r="D224" s="918"/>
      <c r="E224" s="1051" t="s">
        <v>132</v>
      </c>
      <c r="F224" s="919">
        <v>31.0</v>
      </c>
      <c r="G224" s="1052">
        <v>252.0</v>
      </c>
      <c r="H224" s="917"/>
      <c r="I224" s="918"/>
      <c r="J224" s="919"/>
      <c r="K224" s="919"/>
      <c r="L224" s="920"/>
      <c r="M224" s="1049"/>
      <c r="N224" s="1050"/>
      <c r="O224" s="919"/>
      <c r="P224" s="919"/>
      <c r="Q224" s="92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</row>
    <row r="225">
      <c r="A225" s="108"/>
      <c r="B225" s="439" t="s">
        <v>79</v>
      </c>
      <c r="C225" s="1049" t="s">
        <v>945</v>
      </c>
      <c r="D225" s="918"/>
      <c r="E225" s="919" t="s">
        <v>170</v>
      </c>
      <c r="F225" s="919">
        <v>31.0</v>
      </c>
      <c r="G225" s="920">
        <v>0.0</v>
      </c>
      <c r="H225" s="917"/>
      <c r="I225" s="918"/>
      <c r="J225" s="919"/>
      <c r="K225" s="919"/>
      <c r="L225" s="920"/>
      <c r="M225" s="1049"/>
      <c r="N225" s="1050"/>
      <c r="O225" s="919"/>
      <c r="P225" s="919"/>
      <c r="Q225" s="92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</row>
    <row r="226">
      <c r="A226" s="108"/>
      <c r="B226" s="452" t="s">
        <v>85</v>
      </c>
      <c r="C226" s="458" t="s">
        <v>359</v>
      </c>
      <c r="D226" s="454"/>
      <c r="E226" s="499" t="s">
        <v>145</v>
      </c>
      <c r="F226" s="455">
        <v>31.0</v>
      </c>
      <c r="G226" s="1053">
        <v>0.0</v>
      </c>
      <c r="H226" s="453"/>
      <c r="I226" s="454"/>
      <c r="J226" s="455"/>
      <c r="K226" s="455"/>
      <c r="L226" s="456"/>
      <c r="M226" s="458"/>
      <c r="N226" s="454"/>
      <c r="O226" s="455"/>
      <c r="P226" s="455"/>
      <c r="Q226" s="456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</row>
    <row r="227">
      <c r="A227" s="101"/>
      <c r="B227" s="457"/>
      <c r="C227" s="458" t="s">
        <v>444</v>
      </c>
      <c r="D227" s="454"/>
      <c r="E227" s="499" t="s">
        <v>174</v>
      </c>
      <c r="F227" s="455">
        <v>31.0</v>
      </c>
      <c r="G227" s="456">
        <v>0.0</v>
      </c>
      <c r="H227" s="453"/>
      <c r="I227" s="454"/>
      <c r="J227" s="455"/>
      <c r="K227" s="455"/>
      <c r="L227" s="456"/>
      <c r="M227" s="458"/>
      <c r="N227" s="454"/>
      <c r="O227" s="455"/>
      <c r="P227" s="455"/>
      <c r="Q227" s="456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</row>
    <row r="228">
      <c r="A228" s="101"/>
      <c r="B228" s="457"/>
      <c r="C228" s="458" t="s">
        <v>951</v>
      </c>
      <c r="D228" s="454"/>
      <c r="E228" s="499" t="s">
        <v>310</v>
      </c>
      <c r="F228" s="455">
        <v>31.0</v>
      </c>
      <c r="G228" s="456">
        <v>252.0</v>
      </c>
      <c r="H228" s="453"/>
      <c r="I228" s="454"/>
      <c r="J228" s="455"/>
      <c r="K228" s="455"/>
      <c r="L228" s="456"/>
      <c r="M228" s="458"/>
      <c r="N228" s="454"/>
      <c r="O228" s="455"/>
      <c r="P228" s="455"/>
      <c r="Q228" s="456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</row>
    <row r="229">
      <c r="A229" s="101"/>
      <c r="B229" s="457"/>
      <c r="C229" s="1054" t="s">
        <v>241</v>
      </c>
      <c r="D229" s="462"/>
      <c r="E229" s="463"/>
      <c r="F229" s="464" t="s">
        <v>1675</v>
      </c>
      <c r="G229" s="83"/>
      <c r="H229" s="924"/>
      <c r="I229" s="462"/>
      <c r="J229" s="463"/>
      <c r="K229" s="464"/>
      <c r="L229" s="83"/>
      <c r="M229" s="458"/>
      <c r="N229" s="454"/>
      <c r="O229" s="459"/>
      <c r="P229" s="460"/>
      <c r="Q229" s="8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</row>
    <row r="230">
      <c r="A230" s="1043"/>
      <c r="B230" s="1019" t="s">
        <v>1676</v>
      </c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5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</row>
    <row r="23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</row>
    <row r="232">
      <c r="A232" s="101"/>
      <c r="B232" s="312"/>
      <c r="C232" s="1055" t="s">
        <v>1677</v>
      </c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8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</row>
    <row r="233">
      <c r="A233" s="101"/>
      <c r="B233" s="79"/>
      <c r="C233" s="81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3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</row>
    <row r="234">
      <c r="A234" s="101"/>
      <c r="B234" s="79"/>
      <c r="C234" s="312"/>
      <c r="D234" s="77"/>
      <c r="E234" s="104"/>
      <c r="F234" s="315" t="s">
        <v>1678</v>
      </c>
      <c r="G234" s="78"/>
      <c r="H234" s="312"/>
      <c r="I234" s="77"/>
      <c r="J234" s="104"/>
      <c r="K234" s="315" t="s">
        <v>1679</v>
      </c>
      <c r="L234" s="78"/>
      <c r="M234" s="312"/>
      <c r="N234" s="77"/>
      <c r="O234" s="104"/>
      <c r="P234" s="315" t="s">
        <v>1680</v>
      </c>
      <c r="Q234" s="78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</row>
    <row r="235">
      <c r="A235" s="101"/>
      <c r="B235" s="79"/>
      <c r="C235" s="79"/>
      <c r="E235" s="106"/>
      <c r="G235" s="80"/>
      <c r="H235" s="79"/>
      <c r="J235" s="106"/>
      <c r="L235" s="80"/>
      <c r="M235" s="79"/>
      <c r="O235" s="106"/>
      <c r="Q235" s="8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</row>
    <row r="236">
      <c r="A236" s="101"/>
      <c r="B236" s="107"/>
      <c r="C236" s="79"/>
      <c r="E236" s="106"/>
      <c r="G236" s="80"/>
      <c r="H236" s="79"/>
      <c r="J236" s="106"/>
      <c r="L236" s="80"/>
      <c r="M236" s="79"/>
      <c r="O236" s="106"/>
      <c r="Q236" s="8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</row>
    <row r="237">
      <c r="A237" s="108"/>
      <c r="B237" s="346" t="s">
        <v>60</v>
      </c>
      <c r="C237" s="79"/>
      <c r="E237" s="106"/>
      <c r="F237" s="110"/>
      <c r="G237" s="111"/>
      <c r="H237" s="79"/>
      <c r="J237" s="106"/>
      <c r="K237" s="110"/>
      <c r="L237" s="111"/>
      <c r="M237" s="79"/>
      <c r="O237" s="106"/>
      <c r="P237" s="110"/>
      <c r="Q237" s="111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</row>
    <row r="238">
      <c r="A238" s="108"/>
      <c r="B238" s="346" t="s">
        <v>61</v>
      </c>
      <c r="C238" s="79"/>
      <c r="E238" s="106"/>
      <c r="F238" s="1056"/>
      <c r="G238" s="140"/>
      <c r="H238" s="79"/>
      <c r="J238" s="106"/>
      <c r="K238" s="1056"/>
      <c r="L238" s="140"/>
      <c r="M238" s="79"/>
      <c r="O238" s="106"/>
      <c r="P238" s="1056"/>
      <c r="Q238" s="14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</row>
    <row r="239">
      <c r="A239" s="108"/>
      <c r="B239" s="79"/>
      <c r="C239" s="81"/>
      <c r="D239" s="82"/>
      <c r="E239" s="54"/>
      <c r="F239" s="1057"/>
      <c r="G239" s="243"/>
      <c r="H239" s="81"/>
      <c r="I239" s="82"/>
      <c r="J239" s="54"/>
      <c r="K239" s="1057"/>
      <c r="L239" s="243"/>
      <c r="M239" s="81"/>
      <c r="N239" s="82"/>
      <c r="O239" s="54"/>
      <c r="P239" s="1057"/>
      <c r="Q239" s="243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</row>
    <row r="240">
      <c r="A240" s="108"/>
      <c r="B240" s="327" t="s">
        <v>62</v>
      </c>
      <c r="C240" s="1058" t="s">
        <v>899</v>
      </c>
      <c r="D240" s="411"/>
      <c r="E240" s="411" t="s">
        <v>63</v>
      </c>
      <c r="F240" s="411" t="s">
        <v>64</v>
      </c>
      <c r="G240" s="412" t="s">
        <v>65</v>
      </c>
      <c r="H240" s="1058" t="s">
        <v>899</v>
      </c>
      <c r="I240" s="411"/>
      <c r="J240" s="411" t="s">
        <v>63</v>
      </c>
      <c r="K240" s="411" t="s">
        <v>64</v>
      </c>
      <c r="L240" s="412" t="s">
        <v>65</v>
      </c>
      <c r="M240" s="1058" t="s">
        <v>899</v>
      </c>
      <c r="N240" s="411"/>
      <c r="O240" s="411" t="s">
        <v>63</v>
      </c>
      <c r="P240" s="411" t="s">
        <v>64</v>
      </c>
      <c r="Q240" s="412" t="s">
        <v>65</v>
      </c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</row>
    <row r="241">
      <c r="A241" s="108"/>
      <c r="B241" s="327" t="s">
        <v>66</v>
      </c>
      <c r="C241" s="331" t="s">
        <v>69</v>
      </c>
      <c r="D241" s="332"/>
      <c r="E241" s="333" t="s">
        <v>220</v>
      </c>
      <c r="F241" s="333">
        <v>31.0</v>
      </c>
      <c r="G241" s="334">
        <v>6.0</v>
      </c>
      <c r="H241" s="331" t="s">
        <v>69</v>
      </c>
      <c r="I241" s="332"/>
      <c r="J241" s="333" t="s">
        <v>220</v>
      </c>
      <c r="K241" s="333">
        <v>31.0</v>
      </c>
      <c r="L241" s="334">
        <v>6.0</v>
      </c>
      <c r="M241" s="331" t="s">
        <v>128</v>
      </c>
      <c r="N241" s="332"/>
      <c r="O241" s="333" t="s">
        <v>187</v>
      </c>
      <c r="P241" s="333">
        <v>31.0</v>
      </c>
      <c r="Q241" s="334">
        <v>6.0</v>
      </c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</row>
    <row r="242">
      <c r="A242" s="108"/>
      <c r="B242" s="327" t="s">
        <v>72</v>
      </c>
      <c r="C242" s="331" t="s">
        <v>348</v>
      </c>
      <c r="D242" s="332"/>
      <c r="E242" s="333" t="s">
        <v>78</v>
      </c>
      <c r="F242" s="333">
        <v>31.0</v>
      </c>
      <c r="G242" s="334">
        <v>0.0</v>
      </c>
      <c r="H242" s="331" t="s">
        <v>1681</v>
      </c>
      <c r="I242" s="332"/>
      <c r="J242" s="333" t="s">
        <v>459</v>
      </c>
      <c r="K242" s="333">
        <v>31.0</v>
      </c>
      <c r="L242" s="334">
        <v>0.0</v>
      </c>
      <c r="M242" s="331" t="s">
        <v>916</v>
      </c>
      <c r="N242" s="332"/>
      <c r="O242" s="333" t="s">
        <v>166</v>
      </c>
      <c r="P242" s="333">
        <v>31.0</v>
      </c>
      <c r="Q242" s="334">
        <v>252.0</v>
      </c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</row>
    <row r="243">
      <c r="A243" s="108"/>
      <c r="B243" s="327" t="s">
        <v>79</v>
      </c>
      <c r="C243" s="331" t="s">
        <v>326</v>
      </c>
      <c r="D243" s="332"/>
      <c r="E243" s="333" t="s">
        <v>388</v>
      </c>
      <c r="F243" s="333">
        <v>31.0</v>
      </c>
      <c r="G243" s="334">
        <v>0.0</v>
      </c>
      <c r="H243" s="331" t="s">
        <v>293</v>
      </c>
      <c r="I243" s="332"/>
      <c r="J243" s="333" t="s">
        <v>388</v>
      </c>
      <c r="K243" s="333">
        <v>31.0</v>
      </c>
      <c r="L243" s="334">
        <v>0.0</v>
      </c>
      <c r="M243" s="331" t="s">
        <v>260</v>
      </c>
      <c r="N243" s="332"/>
      <c r="O243" s="333" t="s">
        <v>140</v>
      </c>
      <c r="P243" s="333">
        <v>31.0</v>
      </c>
      <c r="Q243" s="334">
        <v>0.0</v>
      </c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</row>
    <row r="244">
      <c r="A244" s="108"/>
      <c r="B244" s="335" t="s">
        <v>85</v>
      </c>
      <c r="C244" s="336" t="s">
        <v>1682</v>
      </c>
      <c r="D244" s="337"/>
      <c r="E244" s="338" t="s">
        <v>392</v>
      </c>
      <c r="F244" s="338">
        <v>31.0</v>
      </c>
      <c r="G244" s="339">
        <v>252.0</v>
      </c>
      <c r="H244" s="336" t="s">
        <v>493</v>
      </c>
      <c r="I244" s="337"/>
      <c r="J244" s="338" t="s">
        <v>610</v>
      </c>
      <c r="K244" s="338">
        <v>31.0</v>
      </c>
      <c r="L244" s="339">
        <v>252.0</v>
      </c>
      <c r="M244" s="336" t="s">
        <v>141</v>
      </c>
      <c r="N244" s="337"/>
      <c r="O244" s="338" t="s">
        <v>115</v>
      </c>
      <c r="P244" s="338">
        <v>31.0</v>
      </c>
      <c r="Q244" s="339">
        <v>0.0</v>
      </c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</row>
    <row r="245">
      <c r="A245" s="101"/>
      <c r="B245" s="340"/>
      <c r="C245" s="336" t="s">
        <v>715</v>
      </c>
      <c r="D245" s="337"/>
      <c r="E245" s="338" t="s">
        <v>516</v>
      </c>
      <c r="F245" s="338">
        <v>31.0</v>
      </c>
      <c r="G245" s="339">
        <v>0.0</v>
      </c>
      <c r="H245" s="336" t="s">
        <v>410</v>
      </c>
      <c r="I245" s="337"/>
      <c r="J245" s="338" t="s">
        <v>716</v>
      </c>
      <c r="K245" s="338">
        <v>31.0</v>
      </c>
      <c r="L245" s="339">
        <v>0.0</v>
      </c>
      <c r="M245" s="336" t="s">
        <v>1175</v>
      </c>
      <c r="N245" s="337"/>
      <c r="O245" s="338" t="s">
        <v>695</v>
      </c>
      <c r="P245" s="338">
        <v>31.0</v>
      </c>
      <c r="Q245" s="339">
        <v>0.0</v>
      </c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</row>
    <row r="246">
      <c r="A246" s="101"/>
      <c r="B246" s="340"/>
      <c r="C246" s="336" t="s">
        <v>100</v>
      </c>
      <c r="D246" s="337"/>
      <c r="E246" s="338" t="s">
        <v>118</v>
      </c>
      <c r="F246" s="338">
        <v>31.0</v>
      </c>
      <c r="G246" s="339">
        <v>252.0</v>
      </c>
      <c r="H246" s="336" t="s">
        <v>1178</v>
      </c>
      <c r="I246" s="337"/>
      <c r="J246" s="338" t="s">
        <v>210</v>
      </c>
      <c r="K246" s="338">
        <v>31.0</v>
      </c>
      <c r="L246" s="339">
        <v>252.0</v>
      </c>
      <c r="M246" s="336" t="s">
        <v>179</v>
      </c>
      <c r="N246" s="337"/>
      <c r="O246" s="338" t="s">
        <v>209</v>
      </c>
      <c r="P246" s="338">
        <v>31.0</v>
      </c>
      <c r="Q246" s="339">
        <v>252.0</v>
      </c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</row>
    <row r="247">
      <c r="A247" s="101"/>
      <c r="B247" s="340"/>
      <c r="C247" s="336" t="s">
        <v>439</v>
      </c>
      <c r="D247" s="337"/>
      <c r="E247" s="421"/>
      <c r="F247" s="426" t="s">
        <v>1683</v>
      </c>
      <c r="G247" s="80"/>
      <c r="H247" s="336" t="s">
        <v>1684</v>
      </c>
      <c r="I247" s="337"/>
      <c r="J247" s="421"/>
      <c r="K247" s="426" t="s">
        <v>1685</v>
      </c>
      <c r="L247" s="80"/>
      <c r="M247" s="336" t="s">
        <v>143</v>
      </c>
      <c r="N247" s="337"/>
      <c r="O247" s="421"/>
      <c r="P247" s="426" t="s">
        <v>1686</v>
      </c>
      <c r="Q247" s="8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</row>
    <row r="248">
      <c r="A248" s="101"/>
      <c r="B248" s="345"/>
      <c r="C248" s="312"/>
      <c r="D248" s="77"/>
      <c r="E248" s="104"/>
      <c r="F248" s="315" t="s">
        <v>1687</v>
      </c>
      <c r="G248" s="78"/>
      <c r="H248" s="312"/>
      <c r="I248" s="77"/>
      <c r="J248" s="104"/>
      <c r="K248" s="313"/>
      <c r="L248" s="78"/>
      <c r="M248" s="312"/>
      <c r="N248" s="77"/>
      <c r="O248" s="104"/>
      <c r="P248" s="313"/>
      <c r="Q248" s="78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</row>
    <row r="249">
      <c r="A249" s="101"/>
      <c r="B249" s="79"/>
      <c r="C249" s="79"/>
      <c r="E249" s="106"/>
      <c r="G249" s="80"/>
      <c r="H249" s="79"/>
      <c r="J249" s="106"/>
      <c r="L249" s="80"/>
      <c r="M249" s="79"/>
      <c r="O249" s="106"/>
      <c r="Q249" s="8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</row>
    <row r="250">
      <c r="A250" s="101"/>
      <c r="B250" s="79"/>
      <c r="C250" s="79"/>
      <c r="E250" s="106"/>
      <c r="G250" s="80"/>
      <c r="H250" s="79"/>
      <c r="J250" s="106"/>
      <c r="L250" s="80"/>
      <c r="M250" s="79"/>
      <c r="O250" s="106"/>
      <c r="Q250" s="8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</row>
    <row r="251">
      <c r="A251" s="108"/>
      <c r="B251" s="346" t="s">
        <v>60</v>
      </c>
      <c r="C251" s="79"/>
      <c r="E251" s="106"/>
      <c r="F251" s="110"/>
      <c r="G251" s="111"/>
      <c r="H251" s="79"/>
      <c r="J251" s="106"/>
      <c r="K251" s="110"/>
      <c r="L251" s="111"/>
      <c r="M251" s="79"/>
      <c r="O251" s="106"/>
      <c r="P251" s="110"/>
      <c r="Q251" s="111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</row>
    <row r="252">
      <c r="A252" s="108"/>
      <c r="B252" s="346" t="s">
        <v>61</v>
      </c>
      <c r="C252" s="79"/>
      <c r="E252" s="106"/>
      <c r="F252" s="1056"/>
      <c r="G252" s="140"/>
      <c r="H252" s="79"/>
      <c r="J252" s="106"/>
      <c r="K252" s="1059"/>
      <c r="L252" s="140"/>
      <c r="M252" s="79"/>
      <c r="O252" s="106"/>
      <c r="P252" s="1059"/>
      <c r="Q252" s="14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</row>
    <row r="253">
      <c r="A253" s="108"/>
      <c r="B253" s="79"/>
      <c r="C253" s="81"/>
      <c r="D253" s="82"/>
      <c r="E253" s="54"/>
      <c r="F253" s="1057"/>
      <c r="G253" s="243"/>
      <c r="H253" s="81"/>
      <c r="I253" s="82"/>
      <c r="J253" s="54"/>
      <c r="K253" s="1060"/>
      <c r="L253" s="243"/>
      <c r="M253" s="81"/>
      <c r="N253" s="82"/>
      <c r="O253" s="54"/>
      <c r="P253" s="1060"/>
      <c r="Q253" s="243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</row>
    <row r="254">
      <c r="A254" s="108"/>
      <c r="B254" s="327" t="s">
        <v>62</v>
      </c>
      <c r="C254" s="1058" t="s">
        <v>899</v>
      </c>
      <c r="D254" s="411"/>
      <c r="E254" s="411" t="s">
        <v>63</v>
      </c>
      <c r="F254" s="411" t="s">
        <v>64</v>
      </c>
      <c r="G254" s="412" t="s">
        <v>65</v>
      </c>
      <c r="H254" s="1061"/>
      <c r="I254" s="1062"/>
      <c r="J254" s="1062"/>
      <c r="K254" s="1062"/>
      <c r="L254" s="1063"/>
      <c r="M254" s="1061"/>
      <c r="N254" s="1062"/>
      <c r="O254" s="1062"/>
      <c r="P254" s="1062"/>
      <c r="Q254" s="1063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</row>
    <row r="255">
      <c r="A255" s="108"/>
      <c r="B255" s="327" t="s">
        <v>66</v>
      </c>
      <c r="C255" s="331" t="s">
        <v>69</v>
      </c>
      <c r="D255" s="332"/>
      <c r="E255" s="333" t="s">
        <v>1688</v>
      </c>
      <c r="F255" s="333">
        <v>31.0</v>
      </c>
      <c r="G255" s="334">
        <v>6.0</v>
      </c>
      <c r="H255" s="394"/>
      <c r="I255" s="809"/>
      <c r="J255" s="809"/>
      <c r="K255" s="809"/>
      <c r="L255" s="408"/>
      <c r="M255" s="394"/>
      <c r="N255" s="809"/>
      <c r="O255" s="809"/>
      <c r="P255" s="809"/>
      <c r="Q255" s="408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</row>
    <row r="256">
      <c r="A256" s="108"/>
      <c r="B256" s="327" t="s">
        <v>72</v>
      </c>
      <c r="C256" s="331" t="s">
        <v>537</v>
      </c>
      <c r="D256" s="332"/>
      <c r="E256" s="333" t="s">
        <v>1303</v>
      </c>
      <c r="F256" s="333">
        <v>31.0</v>
      </c>
      <c r="G256" s="334">
        <v>0.0</v>
      </c>
      <c r="H256" s="394"/>
      <c r="I256" s="809"/>
      <c r="J256" s="809"/>
      <c r="K256" s="809"/>
      <c r="L256" s="408"/>
      <c r="M256" s="394"/>
      <c r="N256" s="809"/>
      <c r="O256" s="809"/>
      <c r="P256" s="809"/>
      <c r="Q256" s="408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</row>
    <row r="257">
      <c r="A257" s="108"/>
      <c r="B257" s="327" t="s">
        <v>79</v>
      </c>
      <c r="C257" s="331" t="s">
        <v>1470</v>
      </c>
      <c r="D257" s="332"/>
      <c r="E257" s="333" t="s">
        <v>1196</v>
      </c>
      <c r="F257" s="333">
        <v>31.0</v>
      </c>
      <c r="G257" s="334">
        <v>0.0</v>
      </c>
      <c r="H257" s="394"/>
      <c r="I257" s="809"/>
      <c r="J257" s="809"/>
      <c r="K257" s="809"/>
      <c r="L257" s="408"/>
      <c r="M257" s="394"/>
      <c r="N257" s="809"/>
      <c r="O257" s="809"/>
      <c r="P257" s="809"/>
      <c r="Q257" s="408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</row>
    <row r="258">
      <c r="A258" s="108"/>
      <c r="B258" s="335" t="s">
        <v>85</v>
      </c>
      <c r="C258" s="336" t="s">
        <v>335</v>
      </c>
      <c r="D258" s="337"/>
      <c r="E258" s="338" t="s">
        <v>1689</v>
      </c>
      <c r="F258" s="338">
        <v>31.0</v>
      </c>
      <c r="G258" s="339">
        <v>252.0</v>
      </c>
      <c r="H258" s="340"/>
      <c r="I258" s="421"/>
      <c r="J258" s="421"/>
      <c r="K258" s="421"/>
      <c r="L258" s="582"/>
      <c r="M258" s="340"/>
      <c r="N258" s="421"/>
      <c r="O258" s="421"/>
      <c r="P258" s="421"/>
      <c r="Q258" s="582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</row>
    <row r="259">
      <c r="A259" s="101"/>
      <c r="B259" s="340"/>
      <c r="C259" s="336" t="s">
        <v>631</v>
      </c>
      <c r="D259" s="337"/>
      <c r="E259" s="338" t="s">
        <v>1065</v>
      </c>
      <c r="F259" s="338">
        <v>31.0</v>
      </c>
      <c r="G259" s="339">
        <v>0.0</v>
      </c>
      <c r="H259" s="340"/>
      <c r="I259" s="421"/>
      <c r="J259" s="421"/>
      <c r="K259" s="421"/>
      <c r="L259" s="582"/>
      <c r="M259" s="340"/>
      <c r="N259" s="421"/>
      <c r="O259" s="421"/>
      <c r="P259" s="421"/>
      <c r="Q259" s="582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</row>
    <row r="260">
      <c r="A260" s="101"/>
      <c r="B260" s="340"/>
      <c r="C260" s="336" t="s">
        <v>330</v>
      </c>
      <c r="D260" s="337"/>
      <c r="E260" s="338" t="s">
        <v>1690</v>
      </c>
      <c r="F260" s="338">
        <v>31.0</v>
      </c>
      <c r="G260" s="339">
        <v>252.0</v>
      </c>
      <c r="H260" s="340"/>
      <c r="I260" s="421"/>
      <c r="J260" s="421"/>
      <c r="K260" s="421"/>
      <c r="L260" s="582"/>
      <c r="M260" s="340"/>
      <c r="N260" s="421"/>
      <c r="O260" s="421"/>
      <c r="P260" s="421"/>
      <c r="Q260" s="582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</row>
    <row r="261">
      <c r="A261" s="101"/>
      <c r="B261" s="340"/>
      <c r="C261" s="341" t="s">
        <v>439</v>
      </c>
      <c r="D261" s="342"/>
      <c r="E261" s="343"/>
      <c r="F261" s="422" t="s">
        <v>1691</v>
      </c>
      <c r="G261" s="83"/>
      <c r="H261" s="340"/>
      <c r="I261" s="421"/>
      <c r="J261" s="421"/>
      <c r="K261" s="421"/>
      <c r="L261" s="80"/>
      <c r="M261" s="1064"/>
      <c r="N261" s="343"/>
      <c r="O261" s="343"/>
      <c r="P261" s="343"/>
      <c r="Q261" s="83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</row>
    <row r="262">
      <c r="A262" s="1043"/>
      <c r="B262" s="1065" t="s">
        <v>1692</v>
      </c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5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</row>
    <row r="263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</row>
    <row r="264">
      <c r="A264" s="101"/>
      <c r="B264" s="312"/>
      <c r="C264" s="1055" t="s">
        <v>1693</v>
      </c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8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</row>
    <row r="265">
      <c r="A265" s="101"/>
      <c r="B265" s="79"/>
      <c r="C265" s="81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3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</row>
    <row r="266">
      <c r="A266" s="101"/>
      <c r="B266" s="79"/>
      <c r="C266" s="312"/>
      <c r="D266" s="77"/>
      <c r="E266" s="104"/>
      <c r="F266" s="315" t="s">
        <v>1694</v>
      </c>
      <c r="G266" s="78"/>
      <c r="H266" s="312"/>
      <c r="I266" s="77"/>
      <c r="J266" s="104"/>
      <c r="K266" s="315" t="s">
        <v>1695</v>
      </c>
      <c r="L266" s="78"/>
      <c r="M266" s="312"/>
      <c r="N266" s="77"/>
      <c r="O266" s="104"/>
      <c r="P266" s="315" t="s">
        <v>1696</v>
      </c>
      <c r="Q266" s="78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</row>
    <row r="267">
      <c r="A267" s="101"/>
      <c r="B267" s="79"/>
      <c r="C267" s="79"/>
      <c r="E267" s="106"/>
      <c r="G267" s="80"/>
      <c r="H267" s="79"/>
      <c r="J267" s="106"/>
      <c r="L267" s="80"/>
      <c r="M267" s="79"/>
      <c r="O267" s="106"/>
      <c r="Q267" s="8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</row>
    <row r="268">
      <c r="A268" s="101"/>
      <c r="B268" s="107"/>
      <c r="C268" s="79"/>
      <c r="E268" s="106"/>
      <c r="G268" s="80"/>
      <c r="H268" s="79"/>
      <c r="J268" s="106"/>
      <c r="L268" s="80"/>
      <c r="M268" s="79"/>
      <c r="O268" s="106"/>
      <c r="Q268" s="8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</row>
    <row r="269">
      <c r="A269" s="108"/>
      <c r="B269" s="346" t="s">
        <v>60</v>
      </c>
      <c r="C269" s="79"/>
      <c r="E269" s="106"/>
      <c r="F269" s="110"/>
      <c r="G269" s="111"/>
      <c r="H269" s="79"/>
      <c r="J269" s="106"/>
      <c r="K269" s="110"/>
      <c r="L269" s="111"/>
      <c r="M269" s="79"/>
      <c r="O269" s="106"/>
      <c r="P269" s="110"/>
      <c r="Q269" s="111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</row>
    <row r="270">
      <c r="A270" s="108"/>
      <c r="B270" s="346" t="s">
        <v>61</v>
      </c>
      <c r="C270" s="79"/>
      <c r="E270" s="106"/>
      <c r="F270" s="1056"/>
      <c r="G270" s="140"/>
      <c r="H270" s="79"/>
      <c r="J270" s="106"/>
      <c r="K270" s="1056"/>
      <c r="L270" s="140"/>
      <c r="M270" s="79"/>
      <c r="O270" s="106"/>
      <c r="P270" s="1056"/>
      <c r="Q270" s="14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</row>
    <row r="271">
      <c r="A271" s="108"/>
      <c r="B271" s="79"/>
      <c r="C271" s="81"/>
      <c r="D271" s="82"/>
      <c r="E271" s="54"/>
      <c r="F271" s="1057"/>
      <c r="G271" s="243"/>
      <c r="H271" s="81"/>
      <c r="I271" s="82"/>
      <c r="J271" s="54"/>
      <c r="K271" s="1057"/>
      <c r="L271" s="243"/>
      <c r="M271" s="81"/>
      <c r="N271" s="82"/>
      <c r="O271" s="54"/>
      <c r="P271" s="1057"/>
      <c r="Q271" s="243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</row>
    <row r="272">
      <c r="A272" s="108"/>
      <c r="B272" s="327" t="s">
        <v>62</v>
      </c>
      <c r="C272" s="1058" t="s">
        <v>899</v>
      </c>
      <c r="D272" s="411"/>
      <c r="E272" s="411" t="s">
        <v>63</v>
      </c>
      <c r="F272" s="411" t="s">
        <v>64</v>
      </c>
      <c r="G272" s="412" t="s">
        <v>65</v>
      </c>
      <c r="H272" s="1058" t="s">
        <v>899</v>
      </c>
      <c r="I272" s="411"/>
      <c r="J272" s="411" t="s">
        <v>63</v>
      </c>
      <c r="K272" s="411" t="s">
        <v>64</v>
      </c>
      <c r="L272" s="412" t="s">
        <v>65</v>
      </c>
      <c r="M272" s="1058" t="s">
        <v>899</v>
      </c>
      <c r="N272" s="411"/>
      <c r="O272" s="411" t="s">
        <v>63</v>
      </c>
      <c r="P272" s="411" t="s">
        <v>64</v>
      </c>
      <c r="Q272" s="412" t="s">
        <v>65</v>
      </c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</row>
    <row r="273">
      <c r="A273" s="108"/>
      <c r="B273" s="327" t="s">
        <v>66</v>
      </c>
      <c r="C273" s="331" t="s">
        <v>128</v>
      </c>
      <c r="D273" s="332"/>
      <c r="E273" s="333" t="s">
        <v>220</v>
      </c>
      <c r="F273" s="333">
        <v>31.0</v>
      </c>
      <c r="G273" s="334">
        <v>6.0</v>
      </c>
      <c r="H273" s="331" t="s">
        <v>67</v>
      </c>
      <c r="I273" s="332"/>
      <c r="J273" s="333" t="s">
        <v>453</v>
      </c>
      <c r="K273" s="333">
        <v>31.0</v>
      </c>
      <c r="L273" s="334">
        <v>6.0</v>
      </c>
      <c r="M273" s="331" t="s">
        <v>379</v>
      </c>
      <c r="N273" s="332"/>
      <c r="O273" s="333" t="s">
        <v>188</v>
      </c>
      <c r="P273" s="333">
        <v>31.0</v>
      </c>
      <c r="Q273" s="334">
        <v>0.0</v>
      </c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</row>
    <row r="274">
      <c r="A274" s="108"/>
      <c r="B274" s="327" t="s">
        <v>72</v>
      </c>
      <c r="C274" s="331" t="s">
        <v>553</v>
      </c>
      <c r="D274" s="332"/>
      <c r="E274" s="333" t="s">
        <v>844</v>
      </c>
      <c r="F274" s="333">
        <v>31.0</v>
      </c>
      <c r="G274" s="334">
        <v>252.0</v>
      </c>
      <c r="H274" s="331" t="s">
        <v>553</v>
      </c>
      <c r="I274" s="332"/>
      <c r="J274" s="333" t="s">
        <v>353</v>
      </c>
      <c r="K274" s="333">
        <v>31.0</v>
      </c>
      <c r="L274" s="334">
        <v>252.0</v>
      </c>
      <c r="M274" s="331" t="s">
        <v>1655</v>
      </c>
      <c r="N274" s="332"/>
      <c r="O274" s="333" t="s">
        <v>349</v>
      </c>
      <c r="P274" s="333">
        <v>31.0</v>
      </c>
      <c r="Q274" s="334">
        <v>252.0</v>
      </c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</row>
    <row r="275">
      <c r="A275" s="108"/>
      <c r="B275" s="327" t="s">
        <v>79</v>
      </c>
      <c r="C275" s="331" t="s">
        <v>328</v>
      </c>
      <c r="D275" s="332"/>
      <c r="E275" s="333" t="s">
        <v>388</v>
      </c>
      <c r="F275" s="333">
        <v>31.0</v>
      </c>
      <c r="G275" s="334">
        <v>0.0</v>
      </c>
      <c r="H275" s="331" t="s">
        <v>260</v>
      </c>
      <c r="I275" s="332"/>
      <c r="J275" s="333" t="s">
        <v>434</v>
      </c>
      <c r="K275" s="333">
        <v>31.0</v>
      </c>
      <c r="L275" s="334">
        <v>0.0</v>
      </c>
      <c r="M275" s="331" t="s">
        <v>1125</v>
      </c>
      <c r="N275" s="332"/>
      <c r="O275" s="333" t="s">
        <v>387</v>
      </c>
      <c r="P275" s="333">
        <v>31.0</v>
      </c>
      <c r="Q275" s="334">
        <v>0.0</v>
      </c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</row>
    <row r="276">
      <c r="A276" s="108"/>
      <c r="B276" s="335" t="s">
        <v>85</v>
      </c>
      <c r="C276" s="336" t="s">
        <v>1175</v>
      </c>
      <c r="D276" s="337"/>
      <c r="E276" s="338" t="s">
        <v>463</v>
      </c>
      <c r="F276" s="338">
        <v>31.0</v>
      </c>
      <c r="G276" s="339">
        <v>0.0</v>
      </c>
      <c r="H276" s="336" t="s">
        <v>1697</v>
      </c>
      <c r="I276" s="337"/>
      <c r="J276" s="338" t="s">
        <v>145</v>
      </c>
      <c r="K276" s="338">
        <v>31.0</v>
      </c>
      <c r="L276" s="339">
        <v>0.0</v>
      </c>
      <c r="M276" s="336" t="s">
        <v>765</v>
      </c>
      <c r="N276" s="337"/>
      <c r="O276" s="338" t="s">
        <v>358</v>
      </c>
      <c r="P276" s="338">
        <v>31.0</v>
      </c>
      <c r="Q276" s="339">
        <v>6.0</v>
      </c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</row>
    <row r="277">
      <c r="A277" s="101"/>
      <c r="B277" s="340"/>
      <c r="C277" s="336" t="s">
        <v>448</v>
      </c>
      <c r="D277" s="337"/>
      <c r="E277" s="338" t="s">
        <v>305</v>
      </c>
      <c r="F277" s="338">
        <v>31.0</v>
      </c>
      <c r="G277" s="339">
        <v>0.0</v>
      </c>
      <c r="H277" s="336" t="s">
        <v>1175</v>
      </c>
      <c r="I277" s="337"/>
      <c r="J277" s="338" t="s">
        <v>117</v>
      </c>
      <c r="K277" s="338">
        <v>31.0</v>
      </c>
      <c r="L277" s="339">
        <v>0.0</v>
      </c>
      <c r="M277" s="336" t="s">
        <v>1698</v>
      </c>
      <c r="N277" s="337"/>
      <c r="O277" s="338" t="s">
        <v>545</v>
      </c>
      <c r="P277" s="338">
        <v>31.0</v>
      </c>
      <c r="Q277" s="339">
        <v>0.0</v>
      </c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</row>
    <row r="278">
      <c r="A278" s="101"/>
      <c r="B278" s="340"/>
      <c r="C278" s="336" t="s">
        <v>474</v>
      </c>
      <c r="D278" s="337"/>
      <c r="E278" s="338" t="s">
        <v>176</v>
      </c>
      <c r="F278" s="338">
        <v>31.0</v>
      </c>
      <c r="G278" s="339">
        <v>252.0</v>
      </c>
      <c r="H278" s="336" t="s">
        <v>1699</v>
      </c>
      <c r="I278" s="337"/>
      <c r="J278" s="338" t="s">
        <v>414</v>
      </c>
      <c r="K278" s="338">
        <v>31.0</v>
      </c>
      <c r="L278" s="339">
        <v>252.0</v>
      </c>
      <c r="M278" s="336" t="s">
        <v>114</v>
      </c>
      <c r="N278" s="337"/>
      <c r="O278" s="338" t="s">
        <v>210</v>
      </c>
      <c r="P278" s="338">
        <v>31.0</v>
      </c>
      <c r="Q278" s="339">
        <v>252.0</v>
      </c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</row>
    <row r="279">
      <c r="A279" s="101"/>
      <c r="B279" s="340"/>
      <c r="C279" s="336" t="s">
        <v>371</v>
      </c>
      <c r="D279" s="337"/>
      <c r="E279" s="421"/>
      <c r="F279" s="426" t="s">
        <v>1700</v>
      </c>
      <c r="G279" s="80"/>
      <c r="H279" s="336" t="s">
        <v>361</v>
      </c>
      <c r="I279" s="337"/>
      <c r="J279" s="421"/>
      <c r="K279" s="426" t="s">
        <v>1701</v>
      </c>
      <c r="L279" s="80"/>
      <c r="M279" s="336" t="s">
        <v>1702</v>
      </c>
      <c r="N279" s="337"/>
      <c r="O279" s="421"/>
      <c r="P279" s="426" t="s">
        <v>1703</v>
      </c>
      <c r="Q279" s="8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</row>
    <row r="280">
      <c r="A280" s="101"/>
      <c r="B280" s="340"/>
      <c r="C280" s="340"/>
      <c r="D280" s="421"/>
      <c r="E280" s="421"/>
      <c r="G280" s="80"/>
      <c r="H280" s="340"/>
      <c r="I280" s="421"/>
      <c r="J280" s="421"/>
      <c r="L280" s="80"/>
      <c r="M280" s="340"/>
      <c r="N280" s="421"/>
      <c r="O280" s="421"/>
      <c r="Q280" s="8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</row>
    <row r="281">
      <c r="A281" s="101"/>
      <c r="B281" s="345"/>
      <c r="C281" s="312"/>
      <c r="D281" s="77"/>
      <c r="E281" s="104"/>
      <c r="F281" s="315" t="s">
        <v>1704</v>
      </c>
      <c r="G281" s="78"/>
      <c r="H281" s="312"/>
      <c r="I281" s="77"/>
      <c r="J281" s="104"/>
      <c r="K281" s="313"/>
      <c r="L281" s="78"/>
      <c r="M281" s="312"/>
      <c r="N281" s="77"/>
      <c r="O281" s="104"/>
      <c r="P281" s="313"/>
      <c r="Q281" s="78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</row>
    <row r="282">
      <c r="A282" s="101"/>
      <c r="B282" s="79"/>
      <c r="C282" s="79"/>
      <c r="E282" s="106"/>
      <c r="G282" s="80"/>
      <c r="H282" s="79"/>
      <c r="J282" s="106"/>
      <c r="L282" s="80"/>
      <c r="M282" s="79"/>
      <c r="O282" s="106"/>
      <c r="Q282" s="8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</row>
    <row r="283">
      <c r="A283" s="101"/>
      <c r="B283" s="79"/>
      <c r="C283" s="79"/>
      <c r="E283" s="106"/>
      <c r="G283" s="80"/>
      <c r="H283" s="79"/>
      <c r="J283" s="106"/>
      <c r="L283" s="80"/>
      <c r="M283" s="79"/>
      <c r="O283" s="106"/>
      <c r="Q283" s="8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</row>
    <row r="284">
      <c r="A284" s="108"/>
      <c r="B284" s="346" t="s">
        <v>60</v>
      </c>
      <c r="C284" s="79"/>
      <c r="E284" s="106"/>
      <c r="F284" s="110"/>
      <c r="G284" s="111"/>
      <c r="H284" s="79"/>
      <c r="J284" s="106"/>
      <c r="K284" s="110"/>
      <c r="L284" s="111"/>
      <c r="M284" s="79"/>
      <c r="O284" s="106"/>
      <c r="P284" s="110"/>
      <c r="Q284" s="111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</row>
    <row r="285">
      <c r="A285" s="108"/>
      <c r="B285" s="346" t="s">
        <v>61</v>
      </c>
      <c r="C285" s="79"/>
      <c r="E285" s="106"/>
      <c r="F285" s="1056"/>
      <c r="G285" s="140"/>
      <c r="H285" s="79"/>
      <c r="J285" s="106"/>
      <c r="K285" s="1059"/>
      <c r="L285" s="140"/>
      <c r="M285" s="79"/>
      <c r="O285" s="106"/>
      <c r="P285" s="1059"/>
      <c r="Q285" s="14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</row>
    <row r="286">
      <c r="A286" s="108"/>
      <c r="B286" s="79"/>
      <c r="C286" s="81"/>
      <c r="D286" s="82"/>
      <c r="E286" s="54"/>
      <c r="F286" s="1057"/>
      <c r="G286" s="243"/>
      <c r="H286" s="81"/>
      <c r="I286" s="82"/>
      <c r="J286" s="54"/>
      <c r="K286" s="1060"/>
      <c r="L286" s="243"/>
      <c r="M286" s="81"/>
      <c r="N286" s="82"/>
      <c r="O286" s="54"/>
      <c r="P286" s="1060"/>
      <c r="Q286" s="243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</row>
    <row r="287">
      <c r="A287" s="108"/>
      <c r="B287" s="327" t="s">
        <v>62</v>
      </c>
      <c r="C287" s="1058" t="s">
        <v>899</v>
      </c>
      <c r="D287" s="411"/>
      <c r="E287" s="411" t="s">
        <v>63</v>
      </c>
      <c r="F287" s="411" t="s">
        <v>64</v>
      </c>
      <c r="G287" s="412" t="s">
        <v>65</v>
      </c>
      <c r="H287" s="1061"/>
      <c r="I287" s="1062"/>
      <c r="J287" s="1062"/>
      <c r="K287" s="1062"/>
      <c r="L287" s="1063"/>
      <c r="M287" s="1061"/>
      <c r="N287" s="1062"/>
      <c r="O287" s="1062"/>
      <c r="P287" s="1062"/>
      <c r="Q287" s="1063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</row>
    <row r="288">
      <c r="A288" s="108"/>
      <c r="B288" s="327" t="s">
        <v>66</v>
      </c>
      <c r="C288" s="331" t="s">
        <v>67</v>
      </c>
      <c r="D288" s="332"/>
      <c r="E288" s="333" t="s">
        <v>625</v>
      </c>
      <c r="F288" s="333">
        <v>31.0</v>
      </c>
      <c r="G288" s="334">
        <v>6.0</v>
      </c>
      <c r="H288" s="394"/>
      <c r="I288" s="809"/>
      <c r="J288" s="809"/>
      <c r="K288" s="809"/>
      <c r="L288" s="408"/>
      <c r="M288" s="394"/>
      <c r="N288" s="809"/>
      <c r="O288" s="809"/>
      <c r="P288" s="809"/>
      <c r="Q288" s="408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</row>
    <row r="289">
      <c r="A289" s="108"/>
      <c r="B289" s="327" t="s">
        <v>72</v>
      </c>
      <c r="C289" s="331" t="s">
        <v>1705</v>
      </c>
      <c r="D289" s="332"/>
      <c r="E289" s="333" t="s">
        <v>192</v>
      </c>
      <c r="F289" s="333">
        <v>31.0</v>
      </c>
      <c r="G289" s="334">
        <v>252.0</v>
      </c>
      <c r="H289" s="394"/>
      <c r="I289" s="809"/>
      <c r="J289" s="809"/>
      <c r="K289" s="809"/>
      <c r="L289" s="408"/>
      <c r="M289" s="394"/>
      <c r="N289" s="809"/>
      <c r="O289" s="809"/>
      <c r="P289" s="809"/>
      <c r="Q289" s="408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</row>
    <row r="290">
      <c r="A290" s="108"/>
      <c r="B290" s="327" t="s">
        <v>79</v>
      </c>
      <c r="C290" s="331" t="s">
        <v>1034</v>
      </c>
      <c r="D290" s="332"/>
      <c r="E290" s="333" t="s">
        <v>1706</v>
      </c>
      <c r="F290" s="333">
        <v>31.0</v>
      </c>
      <c r="G290" s="334">
        <v>0.0</v>
      </c>
      <c r="H290" s="394"/>
      <c r="I290" s="809"/>
      <c r="J290" s="809"/>
      <c r="K290" s="809"/>
      <c r="L290" s="408"/>
      <c r="M290" s="394"/>
      <c r="N290" s="809"/>
      <c r="O290" s="809"/>
      <c r="P290" s="809"/>
      <c r="Q290" s="408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</row>
    <row r="291">
      <c r="A291" s="108"/>
      <c r="B291" s="335" t="s">
        <v>85</v>
      </c>
      <c r="C291" s="336" t="s">
        <v>1111</v>
      </c>
      <c r="D291" s="337"/>
      <c r="E291" s="338" t="s">
        <v>142</v>
      </c>
      <c r="F291" s="338">
        <v>31.0</v>
      </c>
      <c r="G291" s="339">
        <v>0.0</v>
      </c>
      <c r="H291" s="340"/>
      <c r="I291" s="421"/>
      <c r="J291" s="421"/>
      <c r="K291" s="421"/>
      <c r="L291" s="582"/>
      <c r="M291" s="340"/>
      <c r="N291" s="421"/>
      <c r="O291" s="421"/>
      <c r="P291" s="421"/>
      <c r="Q291" s="582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</row>
    <row r="292">
      <c r="A292" s="101"/>
      <c r="B292" s="340"/>
      <c r="C292" s="336" t="s">
        <v>1391</v>
      </c>
      <c r="D292" s="337"/>
      <c r="E292" s="338" t="s">
        <v>1707</v>
      </c>
      <c r="F292" s="338">
        <v>31.0</v>
      </c>
      <c r="G292" s="339">
        <v>0.0</v>
      </c>
      <c r="H292" s="340"/>
      <c r="I292" s="421"/>
      <c r="J292" s="421"/>
      <c r="K292" s="421"/>
      <c r="L292" s="582"/>
      <c r="M292" s="340"/>
      <c r="N292" s="421"/>
      <c r="O292" s="421"/>
      <c r="P292" s="421"/>
      <c r="Q292" s="582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</row>
    <row r="293">
      <c r="A293" s="101"/>
      <c r="B293" s="340"/>
      <c r="C293" s="336" t="s">
        <v>1364</v>
      </c>
      <c r="D293" s="337"/>
      <c r="E293" s="338" t="s">
        <v>1708</v>
      </c>
      <c r="F293" s="338">
        <v>31.0</v>
      </c>
      <c r="G293" s="339">
        <v>252.0</v>
      </c>
      <c r="H293" s="340"/>
      <c r="I293" s="421"/>
      <c r="J293" s="421"/>
      <c r="K293" s="421"/>
      <c r="L293" s="582"/>
      <c r="M293" s="340"/>
      <c r="N293" s="421"/>
      <c r="O293" s="421"/>
      <c r="P293" s="421"/>
      <c r="Q293" s="582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</row>
    <row r="294">
      <c r="A294" s="101"/>
      <c r="B294" s="340"/>
      <c r="C294" s="341" t="s">
        <v>444</v>
      </c>
      <c r="D294" s="342"/>
      <c r="E294" s="343"/>
      <c r="F294" s="422" t="s">
        <v>1709</v>
      </c>
      <c r="G294" s="83"/>
      <c r="H294" s="340"/>
      <c r="I294" s="421"/>
      <c r="J294" s="421"/>
      <c r="K294" s="421"/>
      <c r="L294" s="80"/>
      <c r="M294" s="1064"/>
      <c r="N294" s="343"/>
      <c r="O294" s="343"/>
      <c r="P294" s="343"/>
      <c r="Q294" s="83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</row>
    <row r="295">
      <c r="A295" s="1043"/>
      <c r="B295" s="1065" t="s">
        <v>1710</v>
      </c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5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</row>
    <row r="296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</row>
    <row r="297">
      <c r="A297" s="101"/>
      <c r="B297" s="312"/>
      <c r="C297" s="1055" t="s">
        <v>1711</v>
      </c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8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</row>
    <row r="298">
      <c r="A298" s="101"/>
      <c r="B298" s="79"/>
      <c r="C298" s="81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3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</row>
    <row r="299">
      <c r="A299" s="101"/>
      <c r="B299" s="79"/>
      <c r="C299" s="312"/>
      <c r="D299" s="77"/>
      <c r="E299" s="104"/>
      <c r="F299" s="315" t="s">
        <v>1712</v>
      </c>
      <c r="G299" s="78"/>
      <c r="H299" s="312"/>
      <c r="I299" s="77"/>
      <c r="J299" s="104"/>
      <c r="K299" s="315" t="s">
        <v>1713</v>
      </c>
      <c r="L299" s="78"/>
      <c r="M299" s="312"/>
      <c r="N299" s="77"/>
      <c r="O299" s="104"/>
      <c r="P299" s="315" t="s">
        <v>1714</v>
      </c>
      <c r="Q299" s="78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</row>
    <row r="300">
      <c r="A300" s="101"/>
      <c r="B300" s="79"/>
      <c r="C300" s="79"/>
      <c r="E300" s="106"/>
      <c r="G300" s="80"/>
      <c r="H300" s="79"/>
      <c r="J300" s="106"/>
      <c r="L300" s="80"/>
      <c r="M300" s="79"/>
      <c r="O300" s="106"/>
      <c r="Q300" s="8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</row>
    <row r="301">
      <c r="A301" s="101"/>
      <c r="B301" s="107"/>
      <c r="C301" s="79"/>
      <c r="E301" s="106"/>
      <c r="G301" s="80"/>
      <c r="H301" s="79"/>
      <c r="J301" s="106"/>
      <c r="L301" s="80"/>
      <c r="M301" s="79"/>
      <c r="O301" s="106"/>
      <c r="Q301" s="8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</row>
    <row r="302">
      <c r="A302" s="108"/>
      <c r="B302" s="346" t="s">
        <v>60</v>
      </c>
      <c r="C302" s="79"/>
      <c r="E302" s="106"/>
      <c r="F302" s="110"/>
      <c r="G302" s="111"/>
      <c r="H302" s="79"/>
      <c r="J302" s="106"/>
      <c r="K302" s="110"/>
      <c r="L302" s="111"/>
      <c r="M302" s="79"/>
      <c r="O302" s="106"/>
      <c r="P302" s="110"/>
      <c r="Q302" s="111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</row>
    <row r="303">
      <c r="A303" s="108"/>
      <c r="B303" s="346" t="s">
        <v>61</v>
      </c>
      <c r="C303" s="79"/>
      <c r="E303" s="106"/>
      <c r="F303" s="1056"/>
      <c r="G303" s="140"/>
      <c r="H303" s="79"/>
      <c r="J303" s="106"/>
      <c r="K303" s="1056"/>
      <c r="L303" s="140"/>
      <c r="M303" s="79"/>
      <c r="O303" s="106"/>
      <c r="P303" s="1056"/>
      <c r="Q303" s="14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</row>
    <row r="304">
      <c r="A304" s="108"/>
      <c r="B304" s="79"/>
      <c r="C304" s="81"/>
      <c r="D304" s="82"/>
      <c r="E304" s="54"/>
      <c r="F304" s="1057"/>
      <c r="G304" s="243"/>
      <c r="H304" s="81"/>
      <c r="I304" s="82"/>
      <c r="J304" s="54"/>
      <c r="K304" s="1057"/>
      <c r="L304" s="243"/>
      <c r="M304" s="81"/>
      <c r="N304" s="82"/>
      <c r="O304" s="54"/>
      <c r="P304" s="1057"/>
      <c r="Q304" s="243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</row>
    <row r="305">
      <c r="A305" s="108"/>
      <c r="B305" s="327" t="s">
        <v>62</v>
      </c>
      <c r="C305" s="1058" t="s">
        <v>899</v>
      </c>
      <c r="D305" s="411"/>
      <c r="E305" s="411" t="s">
        <v>63</v>
      </c>
      <c r="F305" s="411" t="s">
        <v>64</v>
      </c>
      <c r="G305" s="412" t="s">
        <v>65</v>
      </c>
      <c r="H305" s="1058" t="s">
        <v>899</v>
      </c>
      <c r="I305" s="411"/>
      <c r="J305" s="411" t="s">
        <v>63</v>
      </c>
      <c r="K305" s="411" t="s">
        <v>64</v>
      </c>
      <c r="L305" s="412" t="s">
        <v>65</v>
      </c>
      <c r="M305" s="1058" t="s">
        <v>899</v>
      </c>
      <c r="N305" s="411"/>
      <c r="O305" s="411" t="s">
        <v>63</v>
      </c>
      <c r="P305" s="411" t="s">
        <v>64</v>
      </c>
      <c r="Q305" s="412" t="s">
        <v>65</v>
      </c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</row>
    <row r="306">
      <c r="A306" s="108"/>
      <c r="B306" s="327" t="s">
        <v>66</v>
      </c>
      <c r="C306" s="331" t="s">
        <v>126</v>
      </c>
      <c r="D306" s="332"/>
      <c r="E306" s="333" t="s">
        <v>453</v>
      </c>
      <c r="F306" s="333">
        <v>31.0</v>
      </c>
      <c r="G306" s="334">
        <v>6.0</v>
      </c>
      <c r="H306" s="331" t="s">
        <v>128</v>
      </c>
      <c r="I306" s="332"/>
      <c r="J306" s="333" t="s">
        <v>129</v>
      </c>
      <c r="K306" s="333">
        <v>31.0</v>
      </c>
      <c r="L306" s="334">
        <v>6.0</v>
      </c>
      <c r="M306" s="331" t="s">
        <v>126</v>
      </c>
      <c r="N306" s="332"/>
      <c r="O306" s="333" t="s">
        <v>248</v>
      </c>
      <c r="P306" s="333">
        <v>31.0</v>
      </c>
      <c r="Q306" s="334">
        <v>6.0</v>
      </c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</row>
    <row r="307">
      <c r="A307" s="108"/>
      <c r="B307" s="327" t="s">
        <v>72</v>
      </c>
      <c r="C307" s="331" t="s">
        <v>221</v>
      </c>
      <c r="D307" s="332"/>
      <c r="E307" s="333" t="s">
        <v>130</v>
      </c>
      <c r="F307" s="333">
        <v>31.0</v>
      </c>
      <c r="G307" s="334">
        <v>0.0</v>
      </c>
      <c r="H307" s="331" t="s">
        <v>1715</v>
      </c>
      <c r="I307" s="332"/>
      <c r="J307" s="333" t="s">
        <v>323</v>
      </c>
      <c r="K307" s="333">
        <v>31.0</v>
      </c>
      <c r="L307" s="334">
        <v>252.0</v>
      </c>
      <c r="M307" s="331" t="s">
        <v>533</v>
      </c>
      <c r="N307" s="332"/>
      <c r="O307" s="333" t="s">
        <v>1423</v>
      </c>
      <c r="P307" s="333">
        <v>31.0</v>
      </c>
      <c r="Q307" s="334">
        <v>0.0</v>
      </c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  <c r="AE307" s="100"/>
      <c r="AF307" s="100"/>
    </row>
    <row r="308">
      <c r="A308" s="108"/>
      <c r="B308" s="327" t="s">
        <v>79</v>
      </c>
      <c r="C308" s="331" t="s">
        <v>326</v>
      </c>
      <c r="D308" s="332"/>
      <c r="E308" s="333" t="s">
        <v>140</v>
      </c>
      <c r="F308" s="333">
        <v>31.0</v>
      </c>
      <c r="G308" s="334">
        <v>0.0</v>
      </c>
      <c r="H308" s="331" t="s">
        <v>1716</v>
      </c>
      <c r="I308" s="332"/>
      <c r="J308" s="416" t="s">
        <v>1717</v>
      </c>
      <c r="K308" s="333">
        <v>31.0</v>
      </c>
      <c r="L308" s="334">
        <v>0.0</v>
      </c>
      <c r="M308" s="331" t="s">
        <v>1718</v>
      </c>
      <c r="N308" s="332"/>
      <c r="O308" s="333" t="s">
        <v>257</v>
      </c>
      <c r="P308" s="333">
        <v>31.0</v>
      </c>
      <c r="Q308" s="334">
        <v>0.0</v>
      </c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  <c r="AE308" s="100"/>
      <c r="AF308" s="100"/>
    </row>
    <row r="309">
      <c r="A309" s="108"/>
      <c r="B309" s="335" t="s">
        <v>85</v>
      </c>
      <c r="C309" s="336" t="s">
        <v>439</v>
      </c>
      <c r="D309" s="337"/>
      <c r="E309" s="338" t="s">
        <v>201</v>
      </c>
      <c r="F309" s="338">
        <v>31.0</v>
      </c>
      <c r="G309" s="339">
        <v>252.0</v>
      </c>
      <c r="H309" s="336" t="s">
        <v>1719</v>
      </c>
      <c r="I309" s="337"/>
      <c r="J309" s="338" t="s">
        <v>115</v>
      </c>
      <c r="K309" s="338">
        <v>31.0</v>
      </c>
      <c r="L309" s="339">
        <v>0.0</v>
      </c>
      <c r="M309" s="336" t="s">
        <v>1682</v>
      </c>
      <c r="N309" s="337"/>
      <c r="O309" s="338" t="s">
        <v>262</v>
      </c>
      <c r="P309" s="338">
        <v>31.0</v>
      </c>
      <c r="Q309" s="339">
        <v>252.0</v>
      </c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  <c r="AE309" s="100"/>
      <c r="AF309" s="100"/>
    </row>
    <row r="310">
      <c r="A310" s="101"/>
      <c r="B310" s="340"/>
      <c r="C310" s="336" t="s">
        <v>631</v>
      </c>
      <c r="D310" s="337"/>
      <c r="E310" s="338" t="s">
        <v>695</v>
      </c>
      <c r="F310" s="338">
        <v>31.0</v>
      </c>
      <c r="G310" s="339">
        <v>0.0</v>
      </c>
      <c r="H310" s="336" t="s">
        <v>1175</v>
      </c>
      <c r="I310" s="337"/>
      <c r="J310" s="419" t="s">
        <v>1720</v>
      </c>
      <c r="K310" s="338">
        <v>31.0</v>
      </c>
      <c r="L310" s="339">
        <v>0.0</v>
      </c>
      <c r="M310" s="336" t="s">
        <v>435</v>
      </c>
      <c r="N310" s="337"/>
      <c r="O310" s="338" t="s">
        <v>267</v>
      </c>
      <c r="P310" s="338">
        <v>31.0</v>
      </c>
      <c r="Q310" s="339">
        <v>0.0</v>
      </c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  <c r="AE310" s="100"/>
      <c r="AF310" s="100"/>
    </row>
    <row r="311">
      <c r="A311" s="101"/>
      <c r="B311" s="340"/>
      <c r="C311" s="336" t="s">
        <v>1721</v>
      </c>
      <c r="D311" s="337"/>
      <c r="E311" s="338" t="s">
        <v>151</v>
      </c>
      <c r="F311" s="338">
        <v>31.0</v>
      </c>
      <c r="G311" s="339">
        <v>252.0</v>
      </c>
      <c r="H311" s="336" t="s">
        <v>1111</v>
      </c>
      <c r="I311" s="337"/>
      <c r="J311" s="419" t="s">
        <v>1722</v>
      </c>
      <c r="K311" s="338">
        <v>31.0</v>
      </c>
      <c r="L311" s="339">
        <v>252.0</v>
      </c>
      <c r="M311" s="336" t="s">
        <v>235</v>
      </c>
      <c r="N311" s="337"/>
      <c r="O311" s="338" t="s">
        <v>272</v>
      </c>
      <c r="P311" s="338">
        <v>31.0</v>
      </c>
      <c r="Q311" s="339">
        <v>252.0</v>
      </c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  <c r="AE311" s="100"/>
      <c r="AF311" s="100"/>
    </row>
    <row r="312">
      <c r="A312" s="101"/>
      <c r="B312" s="340"/>
      <c r="C312" s="336" t="s">
        <v>1682</v>
      </c>
      <c r="D312" s="337"/>
      <c r="E312" s="421"/>
      <c r="F312" s="426" t="s">
        <v>1639</v>
      </c>
      <c r="G312" s="80"/>
      <c r="H312" s="337" t="s">
        <v>630</v>
      </c>
      <c r="I312" s="337"/>
      <c r="J312" s="421"/>
      <c r="K312" s="426" t="s">
        <v>1621</v>
      </c>
      <c r="L312" s="80"/>
      <c r="M312" s="337" t="s">
        <v>1723</v>
      </c>
      <c r="N312" s="337"/>
      <c r="O312" s="421"/>
      <c r="P312" s="426" t="s">
        <v>1724</v>
      </c>
      <c r="Q312" s="8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  <c r="AE312" s="100"/>
      <c r="AF312" s="100"/>
    </row>
    <row r="313">
      <c r="A313" s="101"/>
      <c r="B313" s="340"/>
      <c r="C313" s="336"/>
      <c r="D313" s="337"/>
      <c r="E313" s="421"/>
      <c r="F313" s="426"/>
      <c r="G313" s="427"/>
      <c r="H313" s="337"/>
      <c r="I313" s="337"/>
      <c r="J313" s="421"/>
      <c r="K313" s="426" t="s">
        <v>1725</v>
      </c>
      <c r="L313" s="427"/>
      <c r="M313" s="337"/>
      <c r="N313" s="337"/>
      <c r="O313" s="421"/>
      <c r="P313" s="426"/>
      <c r="Q313" s="427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  <c r="AE313" s="100"/>
      <c r="AF313" s="100"/>
    </row>
    <row r="314">
      <c r="A314" s="101"/>
      <c r="B314" s="340"/>
      <c r="C314" s="336"/>
      <c r="D314" s="337"/>
      <c r="E314" s="421"/>
      <c r="F314" s="426"/>
      <c r="G314" s="427"/>
      <c r="H314" s="337"/>
      <c r="I314" s="337"/>
      <c r="J314" s="426" t="s">
        <v>1726</v>
      </c>
      <c r="K314" s="426"/>
      <c r="L314" s="427"/>
      <c r="M314" s="337"/>
      <c r="N314" s="337"/>
      <c r="O314" s="421"/>
      <c r="P314" s="426"/>
      <c r="Q314" s="427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</row>
    <row r="315">
      <c r="A315" s="101"/>
      <c r="B315" s="340"/>
      <c r="C315" s="336"/>
      <c r="D315" s="337"/>
      <c r="E315" s="421"/>
      <c r="F315" s="426"/>
      <c r="G315" s="427"/>
      <c r="H315" s="337"/>
      <c r="I315" s="337"/>
      <c r="J315" s="426" t="s">
        <v>1727</v>
      </c>
      <c r="K315" s="426"/>
      <c r="L315" s="427"/>
      <c r="M315" s="337"/>
      <c r="N315" s="337"/>
      <c r="O315" s="421"/>
      <c r="P315" s="426"/>
      <c r="Q315" s="427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</row>
    <row r="316">
      <c r="A316" s="101"/>
      <c r="B316" s="345"/>
      <c r="C316" s="312"/>
      <c r="D316" s="77"/>
      <c r="E316" s="104"/>
      <c r="F316" s="315" t="s">
        <v>1728</v>
      </c>
      <c r="G316" s="78"/>
      <c r="H316" s="312"/>
      <c r="I316" s="77"/>
      <c r="J316" s="104"/>
      <c r="K316" s="315" t="s">
        <v>1729</v>
      </c>
      <c r="L316" s="78"/>
      <c r="M316" s="312"/>
      <c r="N316" s="77"/>
      <c r="O316" s="104"/>
      <c r="P316" s="313"/>
      <c r="Q316" s="78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</row>
    <row r="317">
      <c r="A317" s="101"/>
      <c r="B317" s="79"/>
      <c r="C317" s="79"/>
      <c r="E317" s="106"/>
      <c r="G317" s="80"/>
      <c r="H317" s="79"/>
      <c r="J317" s="106"/>
      <c r="L317" s="80"/>
      <c r="M317" s="79"/>
      <c r="O317" s="106"/>
      <c r="Q317" s="8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</row>
    <row r="318">
      <c r="A318" s="101"/>
      <c r="B318" s="79"/>
      <c r="C318" s="79"/>
      <c r="E318" s="106"/>
      <c r="G318" s="80"/>
      <c r="H318" s="79"/>
      <c r="J318" s="106"/>
      <c r="L318" s="80"/>
      <c r="M318" s="79"/>
      <c r="O318" s="106"/>
      <c r="Q318" s="8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  <c r="AE318" s="100"/>
      <c r="AF318" s="100"/>
    </row>
    <row r="319">
      <c r="A319" s="108"/>
      <c r="B319" s="346" t="s">
        <v>60</v>
      </c>
      <c r="C319" s="79"/>
      <c r="E319" s="106"/>
      <c r="F319" s="110"/>
      <c r="G319" s="111"/>
      <c r="H319" s="79"/>
      <c r="J319" s="106"/>
      <c r="K319" s="110"/>
      <c r="L319" s="111"/>
      <c r="M319" s="79"/>
      <c r="O319" s="106"/>
      <c r="P319" s="110"/>
      <c r="Q319" s="111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  <c r="AE319" s="100"/>
      <c r="AF319" s="100"/>
    </row>
    <row r="320">
      <c r="A320" s="108"/>
      <c r="B320" s="346" t="s">
        <v>61</v>
      </c>
      <c r="C320" s="79"/>
      <c r="E320" s="106"/>
      <c r="F320" s="1056"/>
      <c r="G320" s="140"/>
      <c r="H320" s="79"/>
      <c r="J320" s="106"/>
      <c r="K320" s="1056"/>
      <c r="L320" s="140"/>
      <c r="M320" s="79"/>
      <c r="O320" s="106"/>
      <c r="P320" s="1059"/>
      <c r="Q320" s="14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  <c r="AE320" s="100"/>
      <c r="AF320" s="100"/>
    </row>
    <row r="321">
      <c r="A321" s="108"/>
      <c r="B321" s="79"/>
      <c r="C321" s="81"/>
      <c r="D321" s="82"/>
      <c r="E321" s="54"/>
      <c r="F321" s="1057"/>
      <c r="G321" s="243"/>
      <c r="H321" s="81"/>
      <c r="I321" s="82"/>
      <c r="J321" s="54"/>
      <c r="K321" s="1057"/>
      <c r="L321" s="243"/>
      <c r="M321" s="81"/>
      <c r="N321" s="82"/>
      <c r="O321" s="54"/>
      <c r="P321" s="1060"/>
      <c r="Q321" s="243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  <c r="AE321" s="100"/>
      <c r="AF321" s="100"/>
    </row>
    <row r="322">
      <c r="A322" s="108"/>
      <c r="B322" s="327" t="s">
        <v>62</v>
      </c>
      <c r="C322" s="1058" t="s">
        <v>899</v>
      </c>
      <c r="D322" s="411"/>
      <c r="E322" s="411" t="s">
        <v>63</v>
      </c>
      <c r="F322" s="411" t="s">
        <v>64</v>
      </c>
      <c r="G322" s="412" t="s">
        <v>65</v>
      </c>
      <c r="H322" s="1058" t="s">
        <v>899</v>
      </c>
      <c r="I322" s="411"/>
      <c r="J322" s="411" t="s">
        <v>63</v>
      </c>
      <c r="K322" s="411" t="s">
        <v>64</v>
      </c>
      <c r="L322" s="412" t="s">
        <v>65</v>
      </c>
      <c r="M322" s="1061"/>
      <c r="N322" s="1062"/>
      <c r="O322" s="1062"/>
      <c r="P322" s="1062"/>
      <c r="Q322" s="1063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  <c r="AE322" s="100"/>
      <c r="AF322" s="100"/>
    </row>
    <row r="323">
      <c r="A323" s="108"/>
      <c r="B323" s="327" t="s">
        <v>66</v>
      </c>
      <c r="C323" s="331" t="s">
        <v>128</v>
      </c>
      <c r="D323" s="332"/>
      <c r="E323" s="333" t="s">
        <v>1097</v>
      </c>
      <c r="F323" s="333">
        <v>31.0</v>
      </c>
      <c r="G323" s="334">
        <v>6.0</v>
      </c>
      <c r="H323" s="331" t="s">
        <v>128</v>
      </c>
      <c r="I323" s="332"/>
      <c r="J323" s="333" t="s">
        <v>453</v>
      </c>
      <c r="K323" s="333">
        <v>31.0</v>
      </c>
      <c r="L323" s="334">
        <v>6.0</v>
      </c>
      <c r="M323" s="394"/>
      <c r="N323" s="809"/>
      <c r="O323" s="809"/>
      <c r="P323" s="809"/>
      <c r="Q323" s="408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  <c r="AE323" s="100"/>
      <c r="AF323" s="100"/>
    </row>
    <row r="324">
      <c r="A324" s="108"/>
      <c r="B324" s="327" t="s">
        <v>72</v>
      </c>
      <c r="C324" s="331" t="s">
        <v>1730</v>
      </c>
      <c r="D324" s="332"/>
      <c r="E324" s="333" t="s">
        <v>1731</v>
      </c>
      <c r="F324" s="333">
        <v>31.0</v>
      </c>
      <c r="G324" s="334">
        <v>252.0</v>
      </c>
      <c r="H324" s="331" t="s">
        <v>553</v>
      </c>
      <c r="I324" s="332"/>
      <c r="J324" s="333" t="s">
        <v>323</v>
      </c>
      <c r="K324" s="333">
        <v>31.0</v>
      </c>
      <c r="L324" s="334">
        <v>252.0</v>
      </c>
      <c r="M324" s="394"/>
      <c r="N324" s="809"/>
      <c r="O324" s="809"/>
      <c r="P324" s="809"/>
      <c r="Q324" s="408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  <c r="AE324" s="100"/>
      <c r="AF324" s="100"/>
    </row>
    <row r="325">
      <c r="A325" s="108"/>
      <c r="B325" s="327" t="s">
        <v>79</v>
      </c>
      <c r="C325" s="331" t="s">
        <v>139</v>
      </c>
      <c r="D325" s="332"/>
      <c r="E325" s="333" t="s">
        <v>140</v>
      </c>
      <c r="F325" s="333">
        <v>31.0</v>
      </c>
      <c r="G325" s="334">
        <v>0.0</v>
      </c>
      <c r="H325" s="331" t="s">
        <v>260</v>
      </c>
      <c r="I325" s="332"/>
      <c r="J325" s="333" t="s">
        <v>225</v>
      </c>
      <c r="K325" s="333">
        <v>31.0</v>
      </c>
      <c r="L325" s="334">
        <v>0.0</v>
      </c>
      <c r="M325" s="394"/>
      <c r="N325" s="809"/>
      <c r="O325" s="809"/>
      <c r="P325" s="809"/>
      <c r="Q325" s="408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  <c r="AE325" s="100"/>
      <c r="AF325" s="100"/>
    </row>
    <row r="326">
      <c r="A326" s="108"/>
      <c r="B326" s="335" t="s">
        <v>85</v>
      </c>
      <c r="C326" s="336" t="s">
        <v>141</v>
      </c>
      <c r="D326" s="337"/>
      <c r="E326" s="338" t="s">
        <v>961</v>
      </c>
      <c r="F326" s="338">
        <v>31.0</v>
      </c>
      <c r="G326" s="339">
        <v>0.0</v>
      </c>
      <c r="H326" s="336" t="s">
        <v>1732</v>
      </c>
      <c r="I326" s="337"/>
      <c r="J326" s="338" t="s">
        <v>610</v>
      </c>
      <c r="K326" s="338">
        <v>31.0</v>
      </c>
      <c r="L326" s="339">
        <v>0.0</v>
      </c>
      <c r="M326" s="340"/>
      <c r="N326" s="421"/>
      <c r="O326" s="421"/>
      <c r="P326" s="421"/>
      <c r="Q326" s="582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  <c r="AE326" s="100"/>
      <c r="AF326" s="100"/>
    </row>
    <row r="327">
      <c r="A327" s="101"/>
      <c r="B327" s="340"/>
      <c r="C327" s="336" t="s">
        <v>737</v>
      </c>
      <c r="D327" s="337"/>
      <c r="E327" s="338" t="s">
        <v>97</v>
      </c>
      <c r="F327" s="338">
        <v>31.0</v>
      </c>
      <c r="G327" s="339">
        <v>0.0</v>
      </c>
      <c r="H327" s="336" t="s">
        <v>1175</v>
      </c>
      <c r="I327" s="337"/>
      <c r="J327" s="338" t="s">
        <v>305</v>
      </c>
      <c r="K327" s="338">
        <v>31.0</v>
      </c>
      <c r="L327" s="339">
        <v>0.0</v>
      </c>
      <c r="M327" s="340"/>
      <c r="N327" s="421"/>
      <c r="O327" s="421"/>
      <c r="P327" s="421"/>
      <c r="Q327" s="582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  <c r="AE327" s="100"/>
      <c r="AF327" s="100"/>
    </row>
    <row r="328">
      <c r="A328" s="101"/>
      <c r="B328" s="340"/>
      <c r="C328" s="336" t="s">
        <v>673</v>
      </c>
      <c r="D328" s="337"/>
      <c r="E328" s="338" t="s">
        <v>102</v>
      </c>
      <c r="F328" s="338">
        <v>31.0</v>
      </c>
      <c r="G328" s="339">
        <v>252.0</v>
      </c>
      <c r="H328" s="336" t="s">
        <v>1733</v>
      </c>
      <c r="I328" s="337"/>
      <c r="J328" s="338" t="s">
        <v>633</v>
      </c>
      <c r="K328" s="338">
        <v>31.0</v>
      </c>
      <c r="L328" s="339">
        <v>252.0</v>
      </c>
      <c r="M328" s="340"/>
      <c r="N328" s="421"/>
      <c r="O328" s="421"/>
      <c r="P328" s="421"/>
      <c r="Q328" s="582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  <c r="AE328" s="100"/>
      <c r="AF328" s="100"/>
    </row>
    <row r="329">
      <c r="A329" s="101"/>
      <c r="B329" s="340"/>
      <c r="C329" s="336" t="s">
        <v>372</v>
      </c>
      <c r="D329" s="337"/>
      <c r="E329" s="421"/>
      <c r="F329" s="426" t="s">
        <v>1734</v>
      </c>
      <c r="G329" s="80"/>
      <c r="H329" s="336" t="s">
        <v>401</v>
      </c>
      <c r="I329" s="337"/>
      <c r="J329" s="421"/>
      <c r="K329" s="426" t="s">
        <v>1735</v>
      </c>
      <c r="L329" s="80"/>
      <c r="M329" s="340"/>
      <c r="N329" s="421"/>
      <c r="O329" s="421"/>
      <c r="P329" s="421"/>
      <c r="Q329" s="582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  <c r="AE329" s="100"/>
      <c r="AF329" s="100"/>
    </row>
    <row r="330">
      <c r="A330" s="101"/>
      <c r="B330" s="340"/>
      <c r="C330" s="340"/>
      <c r="D330" s="421"/>
      <c r="E330" s="343"/>
      <c r="F330" s="82"/>
      <c r="G330" s="83"/>
      <c r="H330" s="340"/>
      <c r="I330" s="421"/>
      <c r="J330" s="343"/>
      <c r="L330" s="80"/>
      <c r="M330" s="1064"/>
      <c r="N330" s="343"/>
      <c r="O330" s="343"/>
      <c r="P330" s="343"/>
      <c r="Q330" s="83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  <c r="AE330" s="100"/>
      <c r="AF330" s="100"/>
    </row>
    <row r="331">
      <c r="A331" s="1043"/>
      <c r="B331" s="1065" t="s">
        <v>1736</v>
      </c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5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</row>
    <row r="333">
      <c r="A333" s="101"/>
      <c r="B333" s="312"/>
      <c r="C333" s="1055" t="s">
        <v>1737</v>
      </c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8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  <c r="AF333" s="100"/>
    </row>
    <row r="334">
      <c r="A334" s="101"/>
      <c r="B334" s="79"/>
      <c r="C334" s="81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3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  <c r="AF334" s="100"/>
    </row>
    <row r="335">
      <c r="A335" s="101"/>
      <c r="B335" s="79"/>
      <c r="C335" s="312"/>
      <c r="D335" s="77"/>
      <c r="E335" s="104"/>
      <c r="F335" s="315" t="s">
        <v>1738</v>
      </c>
      <c r="G335" s="78"/>
      <c r="H335" s="312"/>
      <c r="I335" s="77"/>
      <c r="J335" s="104"/>
      <c r="K335" s="315" t="s">
        <v>1739</v>
      </c>
      <c r="L335" s="78"/>
      <c r="M335" s="312"/>
      <c r="N335" s="77"/>
      <c r="O335" s="104"/>
      <c r="P335" s="315" t="s">
        <v>1740</v>
      </c>
      <c r="Q335" s="78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</row>
    <row r="336">
      <c r="A336" s="101"/>
      <c r="B336" s="79"/>
      <c r="C336" s="79"/>
      <c r="E336" s="106"/>
      <c r="G336" s="80"/>
      <c r="H336" s="79"/>
      <c r="J336" s="106"/>
      <c r="L336" s="80"/>
      <c r="M336" s="79"/>
      <c r="O336" s="106"/>
      <c r="Q336" s="8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</row>
    <row r="337">
      <c r="A337" s="101"/>
      <c r="B337" s="107"/>
      <c r="C337" s="79"/>
      <c r="E337" s="106"/>
      <c r="G337" s="80"/>
      <c r="H337" s="79"/>
      <c r="J337" s="106"/>
      <c r="L337" s="80"/>
      <c r="M337" s="79"/>
      <c r="O337" s="106"/>
      <c r="Q337" s="8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</row>
    <row r="338">
      <c r="A338" s="108"/>
      <c r="B338" s="346" t="s">
        <v>60</v>
      </c>
      <c r="C338" s="79"/>
      <c r="E338" s="106"/>
      <c r="F338" s="110"/>
      <c r="G338" s="111"/>
      <c r="H338" s="79"/>
      <c r="J338" s="106"/>
      <c r="K338" s="110"/>
      <c r="L338" s="111"/>
      <c r="M338" s="79"/>
      <c r="O338" s="106"/>
      <c r="P338" s="110"/>
      <c r="Q338" s="111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</row>
    <row r="339">
      <c r="A339" s="108"/>
      <c r="B339" s="346" t="s">
        <v>61</v>
      </c>
      <c r="C339" s="79"/>
      <c r="E339" s="106"/>
      <c r="F339" s="1056"/>
      <c r="G339" s="140"/>
      <c r="H339" s="79"/>
      <c r="J339" s="106"/>
      <c r="K339" s="1056"/>
      <c r="L339" s="140"/>
      <c r="M339" s="79"/>
      <c r="O339" s="106"/>
      <c r="P339" s="1056"/>
      <c r="Q339" s="14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</row>
    <row r="340">
      <c r="A340" s="108"/>
      <c r="B340" s="79"/>
      <c r="C340" s="81"/>
      <c r="D340" s="82"/>
      <c r="E340" s="54"/>
      <c r="F340" s="1057"/>
      <c r="G340" s="243"/>
      <c r="H340" s="81"/>
      <c r="I340" s="82"/>
      <c r="J340" s="54"/>
      <c r="K340" s="1057"/>
      <c r="L340" s="243"/>
      <c r="M340" s="81"/>
      <c r="N340" s="82"/>
      <c r="O340" s="54"/>
      <c r="P340" s="1057"/>
      <c r="Q340" s="243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</row>
    <row r="341">
      <c r="A341" s="108"/>
      <c r="B341" s="327" t="s">
        <v>62</v>
      </c>
      <c r="C341" s="1058" t="s">
        <v>566</v>
      </c>
      <c r="D341" s="411"/>
      <c r="E341" s="411" t="s">
        <v>63</v>
      </c>
      <c r="F341" s="411" t="s">
        <v>64</v>
      </c>
      <c r="G341" s="412" t="s">
        <v>65</v>
      </c>
      <c r="H341" s="1058" t="s">
        <v>566</v>
      </c>
      <c r="I341" s="411"/>
      <c r="J341" s="411" t="s">
        <v>63</v>
      </c>
      <c r="K341" s="411" t="s">
        <v>64</v>
      </c>
      <c r="L341" s="412" t="s">
        <v>65</v>
      </c>
      <c r="M341" s="1058" t="s">
        <v>566</v>
      </c>
      <c r="N341" s="411"/>
      <c r="O341" s="411" t="s">
        <v>63</v>
      </c>
      <c r="P341" s="411" t="s">
        <v>64</v>
      </c>
      <c r="Q341" s="412" t="s">
        <v>65</v>
      </c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</row>
    <row r="342">
      <c r="A342" s="108"/>
      <c r="B342" s="327" t="s">
        <v>66</v>
      </c>
      <c r="C342" s="331" t="s">
        <v>128</v>
      </c>
      <c r="D342" s="332"/>
      <c r="E342" s="333" t="s">
        <v>427</v>
      </c>
      <c r="F342" s="333">
        <v>31.0</v>
      </c>
      <c r="G342" s="334">
        <v>6.0</v>
      </c>
      <c r="H342" s="331" t="s">
        <v>109</v>
      </c>
      <c r="I342" s="332"/>
      <c r="J342" s="333" t="s">
        <v>68</v>
      </c>
      <c r="K342" s="333">
        <v>31.0</v>
      </c>
      <c r="L342" s="334">
        <v>252.0</v>
      </c>
      <c r="M342" s="331" t="s">
        <v>126</v>
      </c>
      <c r="N342" s="332"/>
      <c r="O342" s="333" t="s">
        <v>595</v>
      </c>
      <c r="P342" s="333">
        <v>31.0</v>
      </c>
      <c r="Q342" s="334">
        <v>6.0</v>
      </c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</row>
    <row r="343">
      <c r="A343" s="108"/>
      <c r="B343" s="327" t="s">
        <v>72</v>
      </c>
      <c r="C343" s="331" t="s">
        <v>1741</v>
      </c>
      <c r="D343" s="332"/>
      <c r="E343" s="333" t="s">
        <v>844</v>
      </c>
      <c r="F343" s="333">
        <v>31.0</v>
      </c>
      <c r="G343" s="334">
        <v>252.0</v>
      </c>
      <c r="H343" s="331" t="s">
        <v>111</v>
      </c>
      <c r="I343" s="332"/>
      <c r="J343" s="333" t="s">
        <v>166</v>
      </c>
      <c r="K343" s="333">
        <v>31.0</v>
      </c>
      <c r="L343" s="334">
        <v>6.0</v>
      </c>
      <c r="M343" s="331" t="s">
        <v>1045</v>
      </c>
      <c r="N343" s="332"/>
      <c r="O343" s="333" t="s">
        <v>459</v>
      </c>
      <c r="P343" s="333">
        <v>31.0</v>
      </c>
      <c r="Q343" s="334">
        <v>0.0</v>
      </c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</row>
    <row r="344">
      <c r="A344" s="108"/>
      <c r="B344" s="327" t="s">
        <v>79</v>
      </c>
      <c r="C344" s="331" t="s">
        <v>258</v>
      </c>
      <c r="D344" s="332"/>
      <c r="E344" s="333" t="s">
        <v>510</v>
      </c>
      <c r="F344" s="333">
        <v>31.0</v>
      </c>
      <c r="G344" s="334">
        <v>0.0</v>
      </c>
      <c r="H344" s="331" t="s">
        <v>80</v>
      </c>
      <c r="I344" s="332"/>
      <c r="J344" s="333" t="s">
        <v>670</v>
      </c>
      <c r="K344" s="333">
        <v>31.0</v>
      </c>
      <c r="L344" s="334">
        <v>252.0</v>
      </c>
      <c r="M344" s="331" t="s">
        <v>629</v>
      </c>
      <c r="N344" s="332"/>
      <c r="O344" s="333" t="s">
        <v>385</v>
      </c>
      <c r="P344" s="333">
        <v>31.0</v>
      </c>
      <c r="Q344" s="334">
        <v>0.0</v>
      </c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</row>
    <row r="345">
      <c r="A345" s="108"/>
      <c r="B345" s="335" t="s">
        <v>85</v>
      </c>
      <c r="C345" s="336" t="s">
        <v>1175</v>
      </c>
      <c r="D345" s="337"/>
      <c r="E345" s="338" t="s">
        <v>87</v>
      </c>
      <c r="F345" s="338">
        <v>31.0</v>
      </c>
      <c r="G345" s="339">
        <v>0.0</v>
      </c>
      <c r="H345" s="336" t="s">
        <v>827</v>
      </c>
      <c r="I345" s="337"/>
      <c r="J345" s="338" t="s">
        <v>145</v>
      </c>
      <c r="K345" s="338">
        <v>31.0</v>
      </c>
      <c r="L345" s="339">
        <v>0.0</v>
      </c>
      <c r="M345" s="336" t="s">
        <v>271</v>
      </c>
      <c r="N345" s="337"/>
      <c r="O345" s="338" t="s">
        <v>203</v>
      </c>
      <c r="P345" s="338">
        <v>31.0</v>
      </c>
      <c r="Q345" s="339">
        <v>252.0</v>
      </c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</row>
    <row r="346">
      <c r="A346" s="101"/>
      <c r="B346" s="340"/>
      <c r="C346" s="336" t="s">
        <v>371</v>
      </c>
      <c r="D346" s="337"/>
      <c r="E346" s="338" t="s">
        <v>761</v>
      </c>
      <c r="F346" s="338">
        <v>31.0</v>
      </c>
      <c r="G346" s="339">
        <v>0.0</v>
      </c>
      <c r="H346" s="336" t="s">
        <v>371</v>
      </c>
      <c r="I346" s="337"/>
      <c r="J346" s="338" t="s">
        <v>97</v>
      </c>
      <c r="K346" s="338">
        <v>31.0</v>
      </c>
      <c r="L346" s="339">
        <v>0.0</v>
      </c>
      <c r="M346" s="336" t="s">
        <v>493</v>
      </c>
      <c r="N346" s="337"/>
      <c r="O346" s="338" t="s">
        <v>716</v>
      </c>
      <c r="P346" s="338">
        <v>31.0</v>
      </c>
      <c r="Q346" s="339">
        <v>0.0</v>
      </c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</row>
    <row r="347">
      <c r="A347" s="101"/>
      <c r="B347" s="340"/>
      <c r="C347" s="336" t="s">
        <v>173</v>
      </c>
      <c r="D347" s="337"/>
      <c r="E347" s="338" t="s">
        <v>369</v>
      </c>
      <c r="F347" s="338">
        <v>31.0</v>
      </c>
      <c r="G347" s="339">
        <v>252.0</v>
      </c>
      <c r="H347" s="336" t="s">
        <v>401</v>
      </c>
      <c r="I347" s="337"/>
      <c r="J347" s="338" t="s">
        <v>310</v>
      </c>
      <c r="K347" s="338">
        <v>31.0</v>
      </c>
      <c r="L347" s="339">
        <v>0.0</v>
      </c>
      <c r="M347" s="336" t="s">
        <v>541</v>
      </c>
      <c r="N347" s="337"/>
      <c r="O347" s="338" t="s">
        <v>1742</v>
      </c>
      <c r="P347" s="338">
        <v>31.0</v>
      </c>
      <c r="Q347" s="339">
        <v>252.0</v>
      </c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</row>
    <row r="348">
      <c r="A348" s="101"/>
      <c r="B348" s="340"/>
      <c r="C348" s="336" t="s">
        <v>950</v>
      </c>
      <c r="D348" s="337"/>
      <c r="E348" s="421"/>
      <c r="F348" s="426" t="s">
        <v>1743</v>
      </c>
      <c r="G348" s="80"/>
      <c r="H348" s="336" t="s">
        <v>1245</v>
      </c>
      <c r="I348" s="337"/>
      <c r="J348" s="421"/>
      <c r="K348" s="426" t="s">
        <v>1744</v>
      </c>
      <c r="L348" s="80"/>
      <c r="M348" s="336" t="s">
        <v>1745</v>
      </c>
      <c r="N348" s="337"/>
      <c r="O348" s="421"/>
      <c r="P348" s="426" t="s">
        <v>1746</v>
      </c>
      <c r="Q348" s="8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</row>
    <row r="349">
      <c r="A349" s="101"/>
      <c r="B349" s="340"/>
      <c r="C349" s="340"/>
      <c r="D349" s="421"/>
      <c r="E349" s="421"/>
      <c r="G349" s="80"/>
      <c r="H349" s="340"/>
      <c r="I349" s="421"/>
      <c r="J349" s="421"/>
      <c r="L349" s="80"/>
      <c r="M349" s="340"/>
      <c r="N349" s="421"/>
      <c r="O349" s="421"/>
      <c r="Q349" s="8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</row>
    <row r="350">
      <c r="A350" s="101"/>
      <c r="B350" s="345"/>
      <c r="C350" s="312"/>
      <c r="D350" s="77"/>
      <c r="E350" s="104"/>
      <c r="F350" s="315" t="s">
        <v>1747</v>
      </c>
      <c r="G350" s="78"/>
      <c r="H350" s="312"/>
      <c r="I350" s="77"/>
      <c r="J350" s="104"/>
      <c r="K350" s="315" t="s">
        <v>1748</v>
      </c>
      <c r="L350" s="78"/>
      <c r="M350" s="312"/>
      <c r="N350" s="77"/>
      <c r="O350" s="104"/>
      <c r="P350" s="313"/>
      <c r="Q350" s="78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</row>
    <row r="351">
      <c r="A351" s="101"/>
      <c r="B351" s="79"/>
      <c r="C351" s="79"/>
      <c r="E351" s="106"/>
      <c r="G351" s="80"/>
      <c r="H351" s="79"/>
      <c r="J351" s="106"/>
      <c r="L351" s="80"/>
      <c r="M351" s="79"/>
      <c r="O351" s="106"/>
      <c r="Q351" s="8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</row>
    <row r="352">
      <c r="A352" s="101"/>
      <c r="B352" s="79"/>
      <c r="C352" s="79"/>
      <c r="E352" s="106"/>
      <c r="G352" s="80"/>
      <c r="H352" s="79"/>
      <c r="J352" s="106"/>
      <c r="L352" s="80"/>
      <c r="M352" s="79"/>
      <c r="O352" s="106"/>
      <c r="Q352" s="8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</row>
    <row r="353">
      <c r="A353" s="108"/>
      <c r="B353" s="346" t="s">
        <v>60</v>
      </c>
      <c r="C353" s="79"/>
      <c r="E353" s="106"/>
      <c r="F353" s="110"/>
      <c r="G353" s="111"/>
      <c r="H353" s="79"/>
      <c r="J353" s="106"/>
      <c r="K353" s="110"/>
      <c r="L353" s="111"/>
      <c r="M353" s="79"/>
      <c r="O353" s="106"/>
      <c r="P353" s="110"/>
      <c r="Q353" s="111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</row>
    <row r="354">
      <c r="A354" s="108"/>
      <c r="B354" s="346" t="s">
        <v>61</v>
      </c>
      <c r="C354" s="79"/>
      <c r="E354" s="106"/>
      <c r="F354" s="1056"/>
      <c r="G354" s="140"/>
      <c r="H354" s="79"/>
      <c r="J354" s="106"/>
      <c r="K354" s="1056"/>
      <c r="L354" s="140"/>
      <c r="M354" s="79"/>
      <c r="O354" s="106"/>
      <c r="P354" s="1059"/>
      <c r="Q354" s="14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</row>
    <row r="355">
      <c r="A355" s="108"/>
      <c r="B355" s="79"/>
      <c r="C355" s="81"/>
      <c r="D355" s="82"/>
      <c r="E355" s="54"/>
      <c r="F355" s="1057"/>
      <c r="G355" s="243"/>
      <c r="H355" s="81"/>
      <c r="I355" s="82"/>
      <c r="J355" s="54"/>
      <c r="K355" s="1057"/>
      <c r="L355" s="243"/>
      <c r="M355" s="81"/>
      <c r="N355" s="82"/>
      <c r="O355" s="54"/>
      <c r="P355" s="1060"/>
      <c r="Q355" s="243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</row>
    <row r="356">
      <c r="A356" s="108"/>
      <c r="B356" s="327" t="s">
        <v>62</v>
      </c>
      <c r="C356" s="1058" t="s">
        <v>566</v>
      </c>
      <c r="D356" s="411"/>
      <c r="E356" s="411" t="s">
        <v>63</v>
      </c>
      <c r="F356" s="411" t="s">
        <v>64</v>
      </c>
      <c r="G356" s="412" t="s">
        <v>65</v>
      </c>
      <c r="H356" s="1058" t="s">
        <v>566</v>
      </c>
      <c r="I356" s="411"/>
      <c r="J356" s="411" t="s">
        <v>63</v>
      </c>
      <c r="K356" s="411" t="s">
        <v>64</v>
      </c>
      <c r="L356" s="412" t="s">
        <v>65</v>
      </c>
      <c r="M356" s="1061"/>
      <c r="N356" s="1062"/>
      <c r="O356" s="1062"/>
      <c r="P356" s="1062"/>
      <c r="Q356" s="1063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</row>
    <row r="357">
      <c r="A357" s="108"/>
      <c r="B357" s="327" t="s">
        <v>66</v>
      </c>
      <c r="C357" s="331" t="s">
        <v>126</v>
      </c>
      <c r="D357" s="332"/>
      <c r="E357" s="333" t="s">
        <v>187</v>
      </c>
      <c r="F357" s="333">
        <v>31.0</v>
      </c>
      <c r="G357" s="334">
        <v>6.0</v>
      </c>
      <c r="H357" s="331" t="s">
        <v>128</v>
      </c>
      <c r="I357" s="332"/>
      <c r="J357" s="333" t="s">
        <v>68</v>
      </c>
      <c r="K357" s="333">
        <v>31.0</v>
      </c>
      <c r="L357" s="334">
        <v>6.0</v>
      </c>
      <c r="M357" s="394"/>
      <c r="N357" s="809"/>
      <c r="O357" s="809"/>
      <c r="P357" s="809"/>
      <c r="Q357" s="408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</row>
    <row r="358">
      <c r="A358" s="108"/>
      <c r="B358" s="327" t="s">
        <v>72</v>
      </c>
      <c r="C358" s="331" t="s">
        <v>1681</v>
      </c>
      <c r="D358" s="332"/>
      <c r="E358" s="333" t="s">
        <v>349</v>
      </c>
      <c r="F358" s="333">
        <v>31.0</v>
      </c>
      <c r="G358" s="334">
        <v>0.0</v>
      </c>
      <c r="H358" s="331" t="s">
        <v>537</v>
      </c>
      <c r="I358" s="332"/>
      <c r="J358" s="333" t="s">
        <v>694</v>
      </c>
      <c r="K358" s="333">
        <v>31.0</v>
      </c>
      <c r="L358" s="334">
        <v>252.0</v>
      </c>
      <c r="M358" s="394"/>
      <c r="N358" s="809"/>
      <c r="O358" s="809"/>
      <c r="P358" s="809"/>
      <c r="Q358" s="408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</row>
    <row r="359">
      <c r="A359" s="108"/>
      <c r="B359" s="327" t="s">
        <v>79</v>
      </c>
      <c r="C359" s="331" t="s">
        <v>328</v>
      </c>
      <c r="D359" s="332"/>
      <c r="E359" s="333" t="s">
        <v>385</v>
      </c>
      <c r="F359" s="333">
        <v>31.0</v>
      </c>
      <c r="G359" s="334">
        <v>0.0</v>
      </c>
      <c r="H359" s="331" t="s">
        <v>1749</v>
      </c>
      <c r="I359" s="332"/>
      <c r="J359" s="333" t="s">
        <v>388</v>
      </c>
      <c r="K359" s="333">
        <v>31.0</v>
      </c>
      <c r="L359" s="334">
        <v>0.0</v>
      </c>
      <c r="M359" s="394"/>
      <c r="N359" s="809"/>
      <c r="O359" s="809"/>
      <c r="P359" s="809"/>
      <c r="Q359" s="408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</row>
    <row r="360">
      <c r="A360" s="108"/>
      <c r="B360" s="335" t="s">
        <v>85</v>
      </c>
      <c r="C360" s="336" t="s">
        <v>1682</v>
      </c>
      <c r="D360" s="337"/>
      <c r="E360" s="338" t="s">
        <v>360</v>
      </c>
      <c r="F360" s="338">
        <v>31.0</v>
      </c>
      <c r="G360" s="339">
        <v>252.0</v>
      </c>
      <c r="H360" s="336" t="s">
        <v>359</v>
      </c>
      <c r="I360" s="337"/>
      <c r="J360" s="338" t="s">
        <v>201</v>
      </c>
      <c r="K360" s="338">
        <v>31.0</v>
      </c>
      <c r="L360" s="339">
        <v>0.0</v>
      </c>
      <c r="M360" s="340"/>
      <c r="N360" s="421"/>
      <c r="O360" s="421"/>
      <c r="P360" s="421"/>
      <c r="Q360" s="582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</row>
    <row r="361">
      <c r="A361" s="101"/>
      <c r="B361" s="340"/>
      <c r="C361" s="336" t="s">
        <v>329</v>
      </c>
      <c r="D361" s="337"/>
      <c r="E361" s="338" t="s">
        <v>206</v>
      </c>
      <c r="F361" s="338">
        <v>31.0</v>
      </c>
      <c r="G361" s="339">
        <v>0.0</v>
      </c>
      <c r="H361" s="336" t="s">
        <v>371</v>
      </c>
      <c r="I361" s="337"/>
      <c r="J361" s="338" t="s">
        <v>305</v>
      </c>
      <c r="K361" s="338">
        <v>31.0</v>
      </c>
      <c r="L361" s="339">
        <v>0.0</v>
      </c>
      <c r="M361" s="340"/>
      <c r="N361" s="421"/>
      <c r="O361" s="421"/>
      <c r="P361" s="421"/>
      <c r="Q361" s="582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</row>
    <row r="362">
      <c r="A362" s="101"/>
      <c r="B362" s="340"/>
      <c r="C362" s="336" t="s">
        <v>299</v>
      </c>
      <c r="D362" s="337"/>
      <c r="E362" s="338" t="s">
        <v>153</v>
      </c>
      <c r="F362" s="338">
        <v>31.0</v>
      </c>
      <c r="G362" s="339">
        <v>252.0</v>
      </c>
      <c r="H362" s="336" t="s">
        <v>1245</v>
      </c>
      <c r="I362" s="337"/>
      <c r="J362" s="338" t="s">
        <v>270</v>
      </c>
      <c r="K362" s="338">
        <v>31.0</v>
      </c>
      <c r="L362" s="339">
        <v>252.0</v>
      </c>
      <c r="M362" s="340"/>
      <c r="N362" s="421"/>
      <c r="O362" s="421"/>
      <c r="P362" s="421"/>
      <c r="Q362" s="582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</row>
    <row r="363">
      <c r="A363" s="101"/>
      <c r="B363" s="340"/>
      <c r="C363" s="341" t="s">
        <v>829</v>
      </c>
      <c r="D363" s="342"/>
      <c r="E363" s="343"/>
      <c r="F363" s="422" t="s">
        <v>1066</v>
      </c>
      <c r="G363" s="83"/>
      <c r="H363" s="341" t="s">
        <v>444</v>
      </c>
      <c r="I363" s="342"/>
      <c r="J363" s="343"/>
      <c r="K363" s="422" t="s">
        <v>1750</v>
      </c>
      <c r="L363" s="83"/>
      <c r="M363" s="1064"/>
      <c r="N363" s="343"/>
      <c r="O363" s="343"/>
      <c r="P363" s="343"/>
      <c r="Q363" s="83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</row>
    <row r="364">
      <c r="A364" s="1043"/>
      <c r="B364" s="1065" t="s">
        <v>1751</v>
      </c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5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</row>
    <row r="366">
      <c r="A366" s="101"/>
      <c r="B366" s="1066"/>
      <c r="C366" s="1067" t="s">
        <v>1752</v>
      </c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8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</row>
    <row r="367">
      <c r="A367" s="101"/>
      <c r="B367" s="79"/>
      <c r="C367" s="81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3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</row>
    <row r="368">
      <c r="A368" s="101"/>
      <c r="B368" s="79"/>
      <c r="C368" s="1066"/>
      <c r="D368" s="77"/>
      <c r="E368" s="104"/>
      <c r="F368" s="1068" t="s">
        <v>1753</v>
      </c>
      <c r="G368" s="78"/>
      <c r="H368" s="1066"/>
      <c r="I368" s="77"/>
      <c r="J368" s="104"/>
      <c r="K368" s="1068" t="s">
        <v>1754</v>
      </c>
      <c r="L368" s="78"/>
      <c r="M368" s="1066"/>
      <c r="N368" s="77"/>
      <c r="O368" s="104"/>
      <c r="P368" s="1068" t="s">
        <v>1755</v>
      </c>
      <c r="Q368" s="78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</row>
    <row r="369">
      <c r="A369" s="101"/>
      <c r="B369" s="79"/>
      <c r="C369" s="79"/>
      <c r="E369" s="106"/>
      <c r="G369" s="80"/>
      <c r="H369" s="79"/>
      <c r="J369" s="106"/>
      <c r="L369" s="80"/>
      <c r="M369" s="79"/>
      <c r="O369" s="106"/>
      <c r="Q369" s="8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</row>
    <row r="370">
      <c r="A370" s="101"/>
      <c r="B370" s="107"/>
      <c r="C370" s="79"/>
      <c r="E370" s="106"/>
      <c r="G370" s="80"/>
      <c r="H370" s="79"/>
      <c r="J370" s="106"/>
      <c r="L370" s="80"/>
      <c r="M370" s="79"/>
      <c r="O370" s="106"/>
      <c r="Q370" s="8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</row>
    <row r="371">
      <c r="A371" s="108"/>
      <c r="B371" s="1069" t="s">
        <v>60</v>
      </c>
      <c r="C371" s="79"/>
      <c r="E371" s="106"/>
      <c r="F371" s="110"/>
      <c r="G371" s="111"/>
      <c r="H371" s="79"/>
      <c r="J371" s="106"/>
      <c r="K371" s="110"/>
      <c r="L371" s="111"/>
      <c r="M371" s="79"/>
      <c r="O371" s="106"/>
      <c r="P371" s="110"/>
      <c r="Q371" s="111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</row>
    <row r="372">
      <c r="A372" s="108"/>
      <c r="B372" s="1069" t="s">
        <v>61</v>
      </c>
      <c r="C372" s="79"/>
      <c r="E372" s="106"/>
      <c r="F372" s="1070"/>
      <c r="G372" s="140"/>
      <c r="H372" s="79"/>
      <c r="J372" s="106"/>
      <c r="K372" s="1070"/>
      <c r="L372" s="140"/>
      <c r="M372" s="79"/>
      <c r="O372" s="106"/>
      <c r="P372" s="1070"/>
      <c r="Q372" s="14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</row>
    <row r="373">
      <c r="A373" s="108"/>
      <c r="B373" s="79"/>
      <c r="C373" s="81"/>
      <c r="D373" s="82"/>
      <c r="E373" s="54"/>
      <c r="F373" s="1071"/>
      <c r="G373" s="243"/>
      <c r="H373" s="81"/>
      <c r="I373" s="82"/>
      <c r="J373" s="54"/>
      <c r="K373" s="1071"/>
      <c r="L373" s="243"/>
      <c r="M373" s="81"/>
      <c r="N373" s="82"/>
      <c r="O373" s="54"/>
      <c r="P373" s="1071"/>
      <c r="Q373" s="243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</row>
    <row r="374">
      <c r="A374" s="108"/>
      <c r="B374" s="1072" t="s">
        <v>62</v>
      </c>
      <c r="C374" s="1073">
        <v>42.0</v>
      </c>
      <c r="D374" s="1074"/>
      <c r="E374" s="1075" t="s">
        <v>63</v>
      </c>
      <c r="F374" s="1075" t="s">
        <v>64</v>
      </c>
      <c r="G374" s="1076" t="s">
        <v>65</v>
      </c>
      <c r="H374" s="1073">
        <v>42.0</v>
      </c>
      <c r="I374" s="1074"/>
      <c r="J374" s="1075" t="s">
        <v>63</v>
      </c>
      <c r="K374" s="1075" t="s">
        <v>64</v>
      </c>
      <c r="L374" s="1076" t="s">
        <v>65</v>
      </c>
      <c r="M374" s="1073">
        <v>43.0</v>
      </c>
      <c r="N374" s="1074"/>
      <c r="O374" s="1075" t="s">
        <v>63</v>
      </c>
      <c r="P374" s="1075" t="s">
        <v>64</v>
      </c>
      <c r="Q374" s="1076" t="s">
        <v>65</v>
      </c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</row>
    <row r="375">
      <c r="A375" s="108"/>
      <c r="B375" s="1072" t="s">
        <v>66</v>
      </c>
      <c r="C375" s="1077" t="s">
        <v>69</v>
      </c>
      <c r="D375" s="1078"/>
      <c r="E375" s="1079" t="s">
        <v>1075</v>
      </c>
      <c r="F375" s="1080">
        <v>31.0</v>
      </c>
      <c r="G375" s="1081">
        <v>6.0</v>
      </c>
      <c r="H375" s="1082" t="s">
        <v>128</v>
      </c>
      <c r="I375" s="1083"/>
      <c r="J375" s="1079" t="s">
        <v>161</v>
      </c>
      <c r="K375" s="1080">
        <v>31.0</v>
      </c>
      <c r="L375" s="1081">
        <v>6.0</v>
      </c>
      <c r="M375" s="1077" t="s">
        <v>67</v>
      </c>
      <c r="N375" s="1078"/>
      <c r="O375" s="1079" t="s">
        <v>380</v>
      </c>
      <c r="P375" s="1080">
        <v>31.0</v>
      </c>
      <c r="Q375" s="1081">
        <v>6.0</v>
      </c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</row>
    <row r="376">
      <c r="A376" s="108"/>
      <c r="B376" s="1072" t="s">
        <v>72</v>
      </c>
      <c r="C376" s="1077" t="s">
        <v>1045</v>
      </c>
      <c r="D376" s="1078"/>
      <c r="E376" s="1079" t="s">
        <v>1271</v>
      </c>
      <c r="F376" s="1080">
        <v>31.0</v>
      </c>
      <c r="G376" s="1084">
        <v>0.0</v>
      </c>
      <c r="H376" s="1077" t="s">
        <v>1756</v>
      </c>
      <c r="I376" s="1078"/>
      <c r="J376" s="1079" t="s">
        <v>1757</v>
      </c>
      <c r="K376" s="1080">
        <v>31.0</v>
      </c>
      <c r="L376" s="1081">
        <v>252.0</v>
      </c>
      <c r="M376" s="1077" t="s">
        <v>1272</v>
      </c>
      <c r="N376" s="1078"/>
      <c r="O376" s="1079" t="s">
        <v>1758</v>
      </c>
      <c r="P376" s="1080">
        <v>31.0</v>
      </c>
      <c r="Q376" s="1081">
        <v>252.0</v>
      </c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</row>
    <row r="377">
      <c r="A377" s="108"/>
      <c r="B377" s="1072" t="s">
        <v>79</v>
      </c>
      <c r="C377" s="1077" t="s">
        <v>137</v>
      </c>
      <c r="D377" s="1078"/>
      <c r="E377" s="1079" t="s">
        <v>1274</v>
      </c>
      <c r="F377" s="1080">
        <v>31.0</v>
      </c>
      <c r="G377" s="1081">
        <v>0.0</v>
      </c>
      <c r="H377" s="1077" t="s">
        <v>328</v>
      </c>
      <c r="I377" s="1078"/>
      <c r="J377" s="1079" t="s">
        <v>168</v>
      </c>
      <c r="K377" s="1080">
        <v>31.0</v>
      </c>
      <c r="L377" s="1081">
        <v>0.0</v>
      </c>
      <c r="M377" s="1077" t="s">
        <v>1172</v>
      </c>
      <c r="N377" s="1078"/>
      <c r="O377" s="1079" t="s">
        <v>296</v>
      </c>
      <c r="P377" s="1080">
        <v>31.0</v>
      </c>
      <c r="Q377" s="1081">
        <v>0.0</v>
      </c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</row>
    <row r="378">
      <c r="A378" s="108"/>
      <c r="B378" s="1085" t="s">
        <v>85</v>
      </c>
      <c r="C378" s="1086" t="s">
        <v>631</v>
      </c>
      <c r="D378" s="1087"/>
      <c r="E378" s="1088" t="s">
        <v>262</v>
      </c>
      <c r="F378" s="1089">
        <v>31.0</v>
      </c>
      <c r="G378" s="1090">
        <v>252.0</v>
      </c>
      <c r="H378" s="1086" t="s">
        <v>179</v>
      </c>
      <c r="I378" s="1087"/>
      <c r="J378" s="1088" t="s">
        <v>362</v>
      </c>
      <c r="K378" s="1089">
        <v>31.0</v>
      </c>
      <c r="L378" s="1091">
        <v>0.0</v>
      </c>
      <c r="M378" s="1086" t="s">
        <v>401</v>
      </c>
      <c r="N378" s="1087"/>
      <c r="O378" s="1088" t="s">
        <v>463</v>
      </c>
      <c r="P378" s="1089">
        <v>31.0</v>
      </c>
      <c r="Q378" s="1091">
        <v>0.0</v>
      </c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</row>
    <row r="379">
      <c r="A379" s="101"/>
      <c r="B379" s="1092"/>
      <c r="C379" s="1086" t="s">
        <v>265</v>
      </c>
      <c r="D379" s="1087"/>
      <c r="E379" s="1088" t="s">
        <v>303</v>
      </c>
      <c r="F379" s="1089">
        <v>31.0</v>
      </c>
      <c r="G379" s="1091">
        <v>0.0</v>
      </c>
      <c r="H379" s="1086" t="s">
        <v>397</v>
      </c>
      <c r="I379" s="1087"/>
      <c r="J379" s="1088" t="s">
        <v>695</v>
      </c>
      <c r="K379" s="1089">
        <v>31.0</v>
      </c>
      <c r="L379" s="1091">
        <v>0.0</v>
      </c>
      <c r="M379" s="1086" t="s">
        <v>848</v>
      </c>
      <c r="N379" s="1087"/>
      <c r="O379" s="1088" t="s">
        <v>1759</v>
      </c>
      <c r="P379" s="1089">
        <v>31.0</v>
      </c>
      <c r="Q379" s="1091">
        <v>0.0</v>
      </c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</row>
    <row r="380">
      <c r="A380" s="101"/>
      <c r="B380" s="1092"/>
      <c r="C380" s="1086" t="s">
        <v>330</v>
      </c>
      <c r="D380" s="1087"/>
      <c r="E380" s="1088" t="s">
        <v>236</v>
      </c>
      <c r="F380" s="1089">
        <v>31.0</v>
      </c>
      <c r="G380" s="1091">
        <v>252.0</v>
      </c>
      <c r="H380" s="1086" t="s">
        <v>372</v>
      </c>
      <c r="I380" s="1087"/>
      <c r="J380" s="1088" t="s">
        <v>1742</v>
      </c>
      <c r="K380" s="1089">
        <v>31.0</v>
      </c>
      <c r="L380" s="1091">
        <v>252.0</v>
      </c>
      <c r="M380" s="1086" t="s">
        <v>788</v>
      </c>
      <c r="N380" s="1087"/>
      <c r="O380" s="1088" t="s">
        <v>966</v>
      </c>
      <c r="P380" s="1089">
        <v>31.0</v>
      </c>
      <c r="Q380" s="1091">
        <v>252.0</v>
      </c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</row>
    <row r="381">
      <c r="A381" s="101"/>
      <c r="B381" s="1092"/>
      <c r="C381" s="1086" t="s">
        <v>339</v>
      </c>
      <c r="D381" s="1087"/>
      <c r="E381" s="1093"/>
      <c r="F381" s="1094" t="s">
        <v>1675</v>
      </c>
      <c r="G381" s="80"/>
      <c r="H381" s="1086" t="s">
        <v>401</v>
      </c>
      <c r="I381" s="1087"/>
      <c r="J381" s="1093"/>
      <c r="K381" s="1094" t="s">
        <v>1760</v>
      </c>
      <c r="L381" s="80"/>
      <c r="M381" s="1086" t="s">
        <v>149</v>
      </c>
      <c r="N381" s="1087"/>
      <c r="O381" s="1093"/>
      <c r="P381" s="1094" t="s">
        <v>1761</v>
      </c>
      <c r="Q381" s="8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</row>
    <row r="382">
      <c r="A382" s="101"/>
      <c r="B382" s="1095"/>
      <c r="C382" s="1066"/>
      <c r="D382" s="77"/>
      <c r="E382" s="104"/>
      <c r="F382" s="1068" t="s">
        <v>1762</v>
      </c>
      <c r="G382" s="78"/>
      <c r="H382" s="1066"/>
      <c r="I382" s="77"/>
      <c r="J382" s="104"/>
      <c r="K382" s="1068" t="s">
        <v>1763</v>
      </c>
      <c r="L382" s="78"/>
      <c r="M382" s="1066"/>
      <c r="N382" s="77"/>
      <c r="O382" s="104"/>
      <c r="P382" s="1068" t="s">
        <v>1764</v>
      </c>
      <c r="Q382" s="78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</row>
    <row r="383">
      <c r="A383" s="101"/>
      <c r="B383" s="79"/>
      <c r="C383" s="79"/>
      <c r="E383" s="106"/>
      <c r="G383" s="80"/>
      <c r="H383" s="79"/>
      <c r="J383" s="106"/>
      <c r="L383" s="80"/>
      <c r="M383" s="79"/>
      <c r="O383" s="106"/>
      <c r="Q383" s="8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</row>
    <row r="384">
      <c r="A384" s="101"/>
      <c r="B384" s="79"/>
      <c r="C384" s="79"/>
      <c r="E384" s="106"/>
      <c r="G384" s="80"/>
      <c r="H384" s="79"/>
      <c r="J384" s="106"/>
      <c r="L384" s="80"/>
      <c r="M384" s="79"/>
      <c r="O384" s="106"/>
      <c r="Q384" s="8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</row>
    <row r="385">
      <c r="A385" s="108"/>
      <c r="B385" s="1069" t="s">
        <v>60</v>
      </c>
      <c r="C385" s="79"/>
      <c r="E385" s="106"/>
      <c r="F385" s="110"/>
      <c r="G385" s="111"/>
      <c r="H385" s="79"/>
      <c r="J385" s="106"/>
      <c r="K385" s="110"/>
      <c r="L385" s="111"/>
      <c r="M385" s="79"/>
      <c r="O385" s="106"/>
      <c r="P385" s="110"/>
      <c r="Q385" s="111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</row>
    <row r="386">
      <c r="A386" s="108"/>
      <c r="B386" s="1069" t="s">
        <v>61</v>
      </c>
      <c r="C386" s="79"/>
      <c r="E386" s="106"/>
      <c r="F386" s="1070"/>
      <c r="G386" s="140"/>
      <c r="H386" s="79"/>
      <c r="J386" s="106"/>
      <c r="K386" s="1070"/>
      <c r="L386" s="140"/>
      <c r="M386" s="79"/>
      <c r="O386" s="106"/>
      <c r="P386" s="1070"/>
      <c r="Q386" s="14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</row>
    <row r="387">
      <c r="A387" s="108"/>
      <c r="B387" s="79"/>
      <c r="C387" s="81"/>
      <c r="D387" s="82"/>
      <c r="E387" s="54"/>
      <c r="F387" s="1071"/>
      <c r="G387" s="243"/>
      <c r="H387" s="81"/>
      <c r="I387" s="82"/>
      <c r="J387" s="54"/>
      <c r="K387" s="1096"/>
      <c r="L387" s="243"/>
      <c r="M387" s="81"/>
      <c r="N387" s="82"/>
      <c r="O387" s="54"/>
      <c r="P387" s="1071"/>
      <c r="Q387" s="243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</row>
    <row r="388">
      <c r="A388" s="108"/>
      <c r="B388" s="1072" t="s">
        <v>62</v>
      </c>
      <c r="C388" s="1073">
        <v>43.0</v>
      </c>
      <c r="D388" s="1074"/>
      <c r="E388" s="1075" t="s">
        <v>63</v>
      </c>
      <c r="F388" s="1075" t="s">
        <v>64</v>
      </c>
      <c r="G388" s="1076" t="s">
        <v>65</v>
      </c>
      <c r="H388" s="1073">
        <v>43.0</v>
      </c>
      <c r="I388" s="1074"/>
      <c r="J388" s="1075" t="s">
        <v>63</v>
      </c>
      <c r="K388" s="1075" t="s">
        <v>64</v>
      </c>
      <c r="L388" s="1076" t="s">
        <v>65</v>
      </c>
      <c r="M388" s="1073">
        <v>43.0</v>
      </c>
      <c r="N388" s="1074"/>
      <c r="O388" s="1075" t="s">
        <v>63</v>
      </c>
      <c r="P388" s="1075" t="s">
        <v>64</v>
      </c>
      <c r="Q388" s="1076" t="s">
        <v>65</v>
      </c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</row>
    <row r="389">
      <c r="A389" s="108"/>
      <c r="B389" s="1072" t="s">
        <v>66</v>
      </c>
      <c r="C389" s="1082" t="s">
        <v>128</v>
      </c>
      <c r="D389" s="1083"/>
      <c r="E389" s="1079" t="s">
        <v>380</v>
      </c>
      <c r="F389" s="1080">
        <v>31.0</v>
      </c>
      <c r="G389" s="1081">
        <v>6.0</v>
      </c>
      <c r="H389" s="1077" t="s">
        <v>126</v>
      </c>
      <c r="I389" s="1078"/>
      <c r="J389" s="1079" t="s">
        <v>129</v>
      </c>
      <c r="K389" s="1080">
        <v>31.0</v>
      </c>
      <c r="L389" s="1084">
        <v>6.0</v>
      </c>
      <c r="M389" s="1077" t="s">
        <v>128</v>
      </c>
      <c r="N389" s="1078"/>
      <c r="O389" s="1079" t="s">
        <v>129</v>
      </c>
      <c r="P389" s="1080">
        <v>31.0</v>
      </c>
      <c r="Q389" s="1081">
        <v>6.0</v>
      </c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</row>
    <row r="390">
      <c r="A390" s="108"/>
      <c r="B390" s="1072" t="s">
        <v>72</v>
      </c>
      <c r="C390" s="1077" t="s">
        <v>1765</v>
      </c>
      <c r="D390" s="1078"/>
      <c r="E390" s="1079" t="s">
        <v>1109</v>
      </c>
      <c r="F390" s="1080">
        <v>31.0</v>
      </c>
      <c r="G390" s="1081">
        <v>252.0</v>
      </c>
      <c r="H390" s="1077" t="s">
        <v>1766</v>
      </c>
      <c r="I390" s="1078"/>
      <c r="J390" s="1079" t="s">
        <v>78</v>
      </c>
      <c r="K390" s="1080">
        <v>31.0</v>
      </c>
      <c r="L390" s="1084">
        <v>0.0</v>
      </c>
      <c r="M390" s="1077" t="s">
        <v>381</v>
      </c>
      <c r="N390" s="1078"/>
      <c r="O390" s="1079" t="s">
        <v>132</v>
      </c>
      <c r="P390" s="1080">
        <v>31.0</v>
      </c>
      <c r="Q390" s="1084">
        <v>252.0</v>
      </c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</row>
    <row r="391">
      <c r="A391" s="108"/>
      <c r="B391" s="1072" t="s">
        <v>79</v>
      </c>
      <c r="C391" s="1077" t="s">
        <v>1767</v>
      </c>
      <c r="D391" s="1078"/>
      <c r="E391" s="1079" t="s">
        <v>388</v>
      </c>
      <c r="F391" s="1080">
        <v>31.0</v>
      </c>
      <c r="G391" s="1081">
        <v>0.0</v>
      </c>
      <c r="H391" s="1077" t="s">
        <v>326</v>
      </c>
      <c r="I391" s="1078"/>
      <c r="J391" s="1079" t="s">
        <v>81</v>
      </c>
      <c r="K391" s="1080">
        <v>31.0</v>
      </c>
      <c r="L391" s="1084">
        <v>0.0</v>
      </c>
      <c r="M391" s="1077" t="s">
        <v>260</v>
      </c>
      <c r="N391" s="1078"/>
      <c r="O391" s="1079" t="s">
        <v>84</v>
      </c>
      <c r="P391" s="1080">
        <v>31.0</v>
      </c>
      <c r="Q391" s="1081">
        <v>0.0</v>
      </c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</row>
    <row r="392">
      <c r="A392" s="108"/>
      <c r="B392" s="1085" t="s">
        <v>85</v>
      </c>
      <c r="C392" s="1086" t="s">
        <v>1768</v>
      </c>
      <c r="D392" s="1087"/>
      <c r="E392" s="1088" t="s">
        <v>610</v>
      </c>
      <c r="F392" s="1089">
        <v>31.0</v>
      </c>
      <c r="G392" s="1091">
        <v>0.0</v>
      </c>
      <c r="H392" s="1086" t="s">
        <v>1769</v>
      </c>
      <c r="I392" s="1087"/>
      <c r="J392" s="1088" t="s">
        <v>1197</v>
      </c>
      <c r="K392" s="1089">
        <v>31.0</v>
      </c>
      <c r="L392" s="1090">
        <v>252.0</v>
      </c>
      <c r="M392" s="1086" t="s">
        <v>494</v>
      </c>
      <c r="N392" s="1087"/>
      <c r="O392" s="1088" t="s">
        <v>362</v>
      </c>
      <c r="P392" s="1089">
        <v>31.0</v>
      </c>
      <c r="Q392" s="1090">
        <v>0.0</v>
      </c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</row>
    <row r="393">
      <c r="A393" s="101"/>
      <c r="B393" s="1092"/>
      <c r="C393" s="1086" t="s">
        <v>444</v>
      </c>
      <c r="D393" s="1087"/>
      <c r="E393" s="1088" t="s">
        <v>516</v>
      </c>
      <c r="F393" s="1089">
        <v>31.0</v>
      </c>
      <c r="G393" s="1091">
        <v>0.0</v>
      </c>
      <c r="H393" s="1086" t="s">
        <v>1770</v>
      </c>
      <c r="I393" s="1087"/>
      <c r="J393" s="1088" t="s">
        <v>716</v>
      </c>
      <c r="K393" s="1089">
        <v>31.0</v>
      </c>
      <c r="L393" s="1091">
        <v>0.0</v>
      </c>
      <c r="M393" s="1086" t="s">
        <v>1771</v>
      </c>
      <c r="N393" s="1087"/>
      <c r="O393" s="1088" t="s">
        <v>206</v>
      </c>
      <c r="P393" s="1089">
        <v>31.0</v>
      </c>
      <c r="Q393" s="1091">
        <v>0.0</v>
      </c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</row>
    <row r="394">
      <c r="A394" s="101"/>
      <c r="B394" s="1092"/>
      <c r="C394" s="1086" t="s">
        <v>1347</v>
      </c>
      <c r="D394" s="1087"/>
      <c r="E394" s="1088" t="s">
        <v>102</v>
      </c>
      <c r="F394" s="1089">
        <v>31.0</v>
      </c>
      <c r="G394" s="1091">
        <v>252.0</v>
      </c>
      <c r="H394" s="1086" t="s">
        <v>271</v>
      </c>
      <c r="I394" s="1087"/>
      <c r="J394" s="1088" t="s">
        <v>1772</v>
      </c>
      <c r="K394" s="1088">
        <v>30.0</v>
      </c>
      <c r="L394" s="1090">
        <v>252.0</v>
      </c>
      <c r="M394" s="1086" t="s">
        <v>306</v>
      </c>
      <c r="N394" s="1087"/>
      <c r="O394" s="1088" t="s">
        <v>270</v>
      </c>
      <c r="P394" s="1089">
        <v>31.0</v>
      </c>
      <c r="Q394" s="1091">
        <v>252.0</v>
      </c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</row>
    <row r="395">
      <c r="A395" s="101"/>
      <c r="B395" s="1092"/>
      <c r="C395" s="1086" t="s">
        <v>1064</v>
      </c>
      <c r="D395" s="1087"/>
      <c r="E395" s="1093"/>
      <c r="F395" s="1094" t="s">
        <v>1039</v>
      </c>
      <c r="G395" s="80"/>
      <c r="H395" s="1086" t="s">
        <v>207</v>
      </c>
      <c r="I395" s="1087"/>
      <c r="J395" s="1093"/>
      <c r="K395" s="1094" t="s">
        <v>1773</v>
      </c>
      <c r="L395" s="80"/>
      <c r="M395" s="1086" t="s">
        <v>630</v>
      </c>
      <c r="N395" s="1087"/>
      <c r="O395" s="1093"/>
      <c r="P395" s="1094" t="s">
        <v>1750</v>
      </c>
      <c r="Q395" s="8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</row>
    <row r="396">
      <c r="A396" s="1043"/>
      <c r="B396" s="1097" t="s">
        <v>1774</v>
      </c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5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</row>
    <row r="398">
      <c r="A398" s="101"/>
      <c r="B398" s="1066"/>
      <c r="C398" s="1098" t="s">
        <v>1775</v>
      </c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8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</row>
    <row r="399">
      <c r="A399" s="101"/>
      <c r="B399" s="79"/>
      <c r="C399" s="81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3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</row>
    <row r="400">
      <c r="A400" s="101"/>
      <c r="B400" s="79"/>
      <c r="C400" s="1066"/>
      <c r="D400" s="77"/>
      <c r="E400" s="104"/>
      <c r="F400" s="1068" t="s">
        <v>1776</v>
      </c>
      <c r="G400" s="78"/>
      <c r="H400" s="1066"/>
      <c r="I400" s="77"/>
      <c r="J400" s="104"/>
      <c r="K400" s="1068" t="s">
        <v>1777</v>
      </c>
      <c r="L400" s="78"/>
      <c r="M400" s="1066"/>
      <c r="N400" s="77"/>
      <c r="O400" s="104"/>
      <c r="P400" s="1068" t="s">
        <v>1778</v>
      </c>
      <c r="Q400" s="78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</row>
    <row r="401">
      <c r="A401" s="101"/>
      <c r="B401" s="79"/>
      <c r="C401" s="79"/>
      <c r="E401" s="106"/>
      <c r="G401" s="80"/>
      <c r="H401" s="79"/>
      <c r="J401" s="106"/>
      <c r="L401" s="80"/>
      <c r="M401" s="79"/>
      <c r="O401" s="106"/>
      <c r="Q401" s="8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</row>
    <row r="402">
      <c r="A402" s="101"/>
      <c r="B402" s="107"/>
      <c r="C402" s="79"/>
      <c r="E402" s="106"/>
      <c r="G402" s="80"/>
      <c r="H402" s="79"/>
      <c r="J402" s="106"/>
      <c r="L402" s="80"/>
      <c r="M402" s="79"/>
      <c r="O402" s="106"/>
      <c r="Q402" s="8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</row>
    <row r="403">
      <c r="A403" s="108"/>
      <c r="B403" s="1069" t="s">
        <v>60</v>
      </c>
      <c r="C403" s="79"/>
      <c r="E403" s="106"/>
      <c r="F403" s="110"/>
      <c r="G403" s="111"/>
      <c r="H403" s="79"/>
      <c r="J403" s="106"/>
      <c r="K403" s="110"/>
      <c r="L403" s="111"/>
      <c r="M403" s="79"/>
      <c r="O403" s="106"/>
      <c r="P403" s="110"/>
      <c r="Q403" s="111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</row>
    <row r="404">
      <c r="A404" s="108"/>
      <c r="B404" s="1069" t="s">
        <v>61</v>
      </c>
      <c r="C404" s="79"/>
      <c r="E404" s="106"/>
      <c r="F404" s="1070"/>
      <c r="G404" s="140"/>
      <c r="H404" s="79"/>
      <c r="J404" s="106"/>
      <c r="K404" s="1070"/>
      <c r="L404" s="140"/>
      <c r="M404" s="79"/>
      <c r="O404" s="106"/>
      <c r="P404" s="1070"/>
      <c r="Q404" s="14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</row>
    <row r="405">
      <c r="A405" s="108"/>
      <c r="B405" s="79"/>
      <c r="C405" s="81"/>
      <c r="D405" s="82"/>
      <c r="E405" s="54"/>
      <c r="F405" s="1071"/>
      <c r="G405" s="243"/>
      <c r="H405" s="81"/>
      <c r="I405" s="82"/>
      <c r="J405" s="54"/>
      <c r="K405" s="1071"/>
      <c r="L405" s="243"/>
      <c r="M405" s="81"/>
      <c r="N405" s="82"/>
      <c r="O405" s="54"/>
      <c r="P405" s="1096"/>
      <c r="Q405" s="243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</row>
    <row r="406">
      <c r="A406" s="108"/>
      <c r="B406" s="1072" t="s">
        <v>62</v>
      </c>
      <c r="C406" s="1073">
        <v>44.0</v>
      </c>
      <c r="D406" s="1074"/>
      <c r="E406" s="1075" t="s">
        <v>63</v>
      </c>
      <c r="F406" s="1075" t="s">
        <v>64</v>
      </c>
      <c r="G406" s="1076" t="s">
        <v>65</v>
      </c>
      <c r="H406" s="1073">
        <v>43.0</v>
      </c>
      <c r="I406" s="1074"/>
      <c r="J406" s="1075" t="s">
        <v>63</v>
      </c>
      <c r="K406" s="1075" t="s">
        <v>64</v>
      </c>
      <c r="L406" s="1076" t="s">
        <v>65</v>
      </c>
      <c r="M406" s="1073">
        <v>43.0</v>
      </c>
      <c r="N406" s="1074"/>
      <c r="O406" s="1075" t="s">
        <v>63</v>
      </c>
      <c r="P406" s="1075" t="s">
        <v>64</v>
      </c>
      <c r="Q406" s="1076" t="s">
        <v>65</v>
      </c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</row>
    <row r="407">
      <c r="A407" s="108"/>
      <c r="B407" s="1072" t="s">
        <v>66</v>
      </c>
      <c r="C407" s="1077" t="s">
        <v>67</v>
      </c>
      <c r="D407" s="1078"/>
      <c r="E407" s="1079" t="s">
        <v>1779</v>
      </c>
      <c r="F407" s="1080">
        <v>31.0</v>
      </c>
      <c r="G407" s="1081">
        <v>6.0</v>
      </c>
      <c r="H407" s="1077" t="s">
        <v>128</v>
      </c>
      <c r="I407" s="1078"/>
      <c r="J407" s="1079" t="s">
        <v>220</v>
      </c>
      <c r="K407" s="1080">
        <v>31.0</v>
      </c>
      <c r="L407" s="1084">
        <v>6.0</v>
      </c>
      <c r="M407" s="1077" t="s">
        <v>67</v>
      </c>
      <c r="N407" s="1078"/>
      <c r="O407" s="1079" t="s">
        <v>427</v>
      </c>
      <c r="P407" s="1080">
        <v>31.0</v>
      </c>
      <c r="Q407" s="1081">
        <v>6.0</v>
      </c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</row>
    <row r="408">
      <c r="A408" s="108"/>
      <c r="B408" s="1072" t="s">
        <v>72</v>
      </c>
      <c r="C408" s="1077" t="s">
        <v>1780</v>
      </c>
      <c r="D408" s="1078"/>
      <c r="E408" s="1079" t="s">
        <v>1781</v>
      </c>
      <c r="F408" s="1080">
        <v>31.0</v>
      </c>
      <c r="G408" s="1081">
        <v>252.0</v>
      </c>
      <c r="H408" s="1077" t="s">
        <v>382</v>
      </c>
      <c r="I408" s="1078"/>
      <c r="J408" s="1079" t="s">
        <v>431</v>
      </c>
      <c r="K408" s="1080">
        <v>31.0</v>
      </c>
      <c r="L408" s="1084">
        <v>252.0</v>
      </c>
      <c r="M408" s="1077" t="s">
        <v>776</v>
      </c>
      <c r="N408" s="1078"/>
      <c r="O408" s="1079" t="s">
        <v>844</v>
      </c>
      <c r="P408" s="1080">
        <v>31.0</v>
      </c>
      <c r="Q408" s="1084">
        <v>252.0</v>
      </c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</row>
    <row r="409">
      <c r="A409" s="108"/>
      <c r="B409" s="1072" t="s">
        <v>79</v>
      </c>
      <c r="C409" s="1077" t="s">
        <v>139</v>
      </c>
      <c r="D409" s="1078"/>
      <c r="E409" s="1079" t="s">
        <v>140</v>
      </c>
      <c r="F409" s="1080">
        <v>31.0</v>
      </c>
      <c r="G409" s="1081">
        <v>0.0</v>
      </c>
      <c r="H409" s="1077" t="s">
        <v>328</v>
      </c>
      <c r="I409" s="1078"/>
      <c r="J409" s="1079" t="s">
        <v>388</v>
      </c>
      <c r="K409" s="1080">
        <v>31.0</v>
      </c>
      <c r="L409" s="1084">
        <v>0.0</v>
      </c>
      <c r="M409" s="1077" t="s">
        <v>260</v>
      </c>
      <c r="N409" s="1078"/>
      <c r="O409" s="1079" t="s">
        <v>81</v>
      </c>
      <c r="P409" s="1080">
        <v>31.0</v>
      </c>
      <c r="Q409" s="1081">
        <v>0.0</v>
      </c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</row>
    <row r="410">
      <c r="A410" s="108"/>
      <c r="B410" s="1085" t="s">
        <v>85</v>
      </c>
      <c r="C410" s="1086" t="s">
        <v>309</v>
      </c>
      <c r="D410" s="1087"/>
      <c r="E410" s="1088" t="s">
        <v>392</v>
      </c>
      <c r="F410" s="1089">
        <v>31.0</v>
      </c>
      <c r="G410" s="1091">
        <v>0.0</v>
      </c>
      <c r="H410" s="1086" t="s">
        <v>309</v>
      </c>
      <c r="I410" s="1087"/>
      <c r="J410" s="1088" t="s">
        <v>358</v>
      </c>
      <c r="K410" s="1089">
        <v>31.0</v>
      </c>
      <c r="L410" s="1090">
        <v>0.0</v>
      </c>
      <c r="M410" s="1086" t="s">
        <v>144</v>
      </c>
      <c r="N410" s="1087"/>
      <c r="O410" s="1088" t="s">
        <v>145</v>
      </c>
      <c r="P410" s="1089">
        <v>31.0</v>
      </c>
      <c r="Q410" s="1090">
        <v>0.0</v>
      </c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</row>
    <row r="411">
      <c r="A411" s="101"/>
      <c r="B411" s="1092"/>
      <c r="C411" s="1086" t="s">
        <v>870</v>
      </c>
      <c r="D411" s="1087"/>
      <c r="E411" s="1088" t="s">
        <v>97</v>
      </c>
      <c r="F411" s="1089">
        <v>31.0</v>
      </c>
      <c r="G411" s="1091">
        <v>0.0</v>
      </c>
      <c r="H411" s="1086" t="s">
        <v>390</v>
      </c>
      <c r="I411" s="1087"/>
      <c r="J411" s="1088" t="s">
        <v>305</v>
      </c>
      <c r="K411" s="1089">
        <v>31.0</v>
      </c>
      <c r="L411" s="1091">
        <v>0.0</v>
      </c>
      <c r="M411" s="1086" t="s">
        <v>171</v>
      </c>
      <c r="N411" s="1087"/>
      <c r="O411" s="1088" t="s">
        <v>97</v>
      </c>
      <c r="P411" s="1089">
        <v>31.0</v>
      </c>
      <c r="Q411" s="1091">
        <v>0.0</v>
      </c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</row>
    <row r="412">
      <c r="A412" s="101"/>
      <c r="B412" s="1092"/>
      <c r="C412" s="1086" t="s">
        <v>372</v>
      </c>
      <c r="D412" s="1087"/>
      <c r="E412" s="1088" t="s">
        <v>152</v>
      </c>
      <c r="F412" s="1089">
        <v>31.0</v>
      </c>
      <c r="G412" s="1091">
        <v>252.0</v>
      </c>
      <c r="H412" s="1086" t="s">
        <v>149</v>
      </c>
      <c r="I412" s="1087"/>
      <c r="J412" s="1088" t="s">
        <v>151</v>
      </c>
      <c r="K412" s="1088">
        <v>31.0</v>
      </c>
      <c r="L412" s="1090">
        <v>252.0</v>
      </c>
      <c r="M412" s="1086" t="s">
        <v>788</v>
      </c>
      <c r="N412" s="1087"/>
      <c r="O412" s="1088" t="s">
        <v>310</v>
      </c>
      <c r="P412" s="1089">
        <v>31.0</v>
      </c>
      <c r="Q412" s="1091">
        <v>252.0</v>
      </c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</row>
    <row r="413">
      <c r="A413" s="101"/>
      <c r="B413" s="1092"/>
      <c r="C413" s="1086" t="s">
        <v>371</v>
      </c>
      <c r="D413" s="1087"/>
      <c r="E413" s="1093"/>
      <c r="F413" s="1094" t="s">
        <v>1782</v>
      </c>
      <c r="G413" s="80"/>
      <c r="H413" s="1086" t="s">
        <v>496</v>
      </c>
      <c r="I413" s="1087"/>
      <c r="J413" s="1093"/>
      <c r="K413" s="1094" t="s">
        <v>1783</v>
      </c>
      <c r="L413" s="80"/>
      <c r="M413" s="1086" t="s">
        <v>336</v>
      </c>
      <c r="N413" s="1087"/>
      <c r="O413" s="1093"/>
      <c r="P413" s="1094" t="s">
        <v>1784</v>
      </c>
      <c r="Q413" s="8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</row>
    <row r="414">
      <c r="A414" s="101"/>
      <c r="B414" s="1092"/>
      <c r="C414" s="1086"/>
      <c r="D414" s="1099"/>
      <c r="E414" s="1093"/>
      <c r="F414" s="1094" t="s">
        <v>1785</v>
      </c>
      <c r="G414" s="80"/>
      <c r="H414" s="1086"/>
      <c r="I414" s="1099"/>
      <c r="J414" s="1093"/>
      <c r="K414" s="1094"/>
      <c r="L414" s="80"/>
      <c r="M414" s="1086"/>
      <c r="N414" s="1099"/>
      <c r="O414" s="1093"/>
      <c r="P414" s="1094"/>
      <c r="Q414" s="8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</row>
    <row r="415">
      <c r="A415" s="101"/>
      <c r="B415" s="1095"/>
      <c r="C415" s="1066"/>
      <c r="D415" s="77"/>
      <c r="E415" s="104"/>
      <c r="F415" s="1068" t="s">
        <v>1786</v>
      </c>
      <c r="G415" s="78"/>
      <c r="H415" s="1066"/>
      <c r="I415" s="77"/>
      <c r="J415" s="104"/>
      <c r="K415" s="1068" t="s">
        <v>1787</v>
      </c>
      <c r="L415" s="78"/>
      <c r="M415" s="1066"/>
      <c r="N415" s="77"/>
      <c r="O415" s="104"/>
      <c r="P415" s="1068"/>
      <c r="Q415" s="78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</row>
    <row r="416">
      <c r="A416" s="101"/>
      <c r="B416" s="79"/>
      <c r="C416" s="79"/>
      <c r="E416" s="106"/>
      <c r="G416" s="80"/>
      <c r="H416" s="79"/>
      <c r="J416" s="106"/>
      <c r="L416" s="80"/>
      <c r="M416" s="79"/>
      <c r="O416" s="106"/>
      <c r="Q416" s="8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</row>
    <row r="417">
      <c r="A417" s="101"/>
      <c r="B417" s="79"/>
      <c r="C417" s="79"/>
      <c r="E417" s="106"/>
      <c r="G417" s="80"/>
      <c r="H417" s="79"/>
      <c r="J417" s="106"/>
      <c r="L417" s="80"/>
      <c r="M417" s="79"/>
      <c r="O417" s="106"/>
      <c r="Q417" s="8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</row>
    <row r="418">
      <c r="A418" s="108"/>
      <c r="B418" s="1069" t="s">
        <v>60</v>
      </c>
      <c r="C418" s="79"/>
      <c r="E418" s="106"/>
      <c r="F418" s="110"/>
      <c r="G418" s="111"/>
      <c r="H418" s="79"/>
      <c r="J418" s="106"/>
      <c r="K418" s="110"/>
      <c r="L418" s="111"/>
      <c r="M418" s="79"/>
      <c r="O418" s="106"/>
      <c r="P418" s="110"/>
      <c r="Q418" s="111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</row>
    <row r="419">
      <c r="A419" s="108"/>
      <c r="B419" s="1069" t="s">
        <v>61</v>
      </c>
      <c r="C419" s="79"/>
      <c r="E419" s="106"/>
      <c r="F419" s="1070"/>
      <c r="G419" s="140"/>
      <c r="H419" s="79"/>
      <c r="J419" s="106"/>
      <c r="K419" s="1070"/>
      <c r="L419" s="140"/>
      <c r="M419" s="79"/>
      <c r="O419" s="106"/>
      <c r="P419" s="1100"/>
      <c r="Q419" s="14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</row>
    <row r="420">
      <c r="A420" s="108"/>
      <c r="B420" s="79"/>
      <c r="C420" s="81"/>
      <c r="D420" s="82"/>
      <c r="E420" s="54"/>
      <c r="F420" s="1071"/>
      <c r="G420" s="243"/>
      <c r="H420" s="81"/>
      <c r="I420" s="82"/>
      <c r="J420" s="54"/>
      <c r="K420" s="1071"/>
      <c r="L420" s="243"/>
      <c r="M420" s="81"/>
      <c r="N420" s="82"/>
      <c r="O420" s="54"/>
      <c r="P420" s="1101"/>
      <c r="Q420" s="243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</row>
    <row r="421">
      <c r="A421" s="108"/>
      <c r="B421" s="1072" t="s">
        <v>62</v>
      </c>
      <c r="C421" s="1073">
        <v>43.0</v>
      </c>
      <c r="D421" s="1074"/>
      <c r="E421" s="1075" t="s">
        <v>63</v>
      </c>
      <c r="F421" s="1075" t="s">
        <v>64</v>
      </c>
      <c r="G421" s="1076" t="s">
        <v>65</v>
      </c>
      <c r="H421" s="1073">
        <v>44.0</v>
      </c>
      <c r="I421" s="1074"/>
      <c r="J421" s="1075" t="s">
        <v>63</v>
      </c>
      <c r="K421" s="1075" t="s">
        <v>64</v>
      </c>
      <c r="L421" s="1076" t="s">
        <v>65</v>
      </c>
      <c r="M421" s="1073"/>
      <c r="N421" s="1074"/>
      <c r="O421" s="1075"/>
      <c r="P421" s="1075"/>
      <c r="Q421" s="1076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</row>
    <row r="422">
      <c r="A422" s="108"/>
      <c r="B422" s="1072" t="s">
        <v>66</v>
      </c>
      <c r="C422" s="1077" t="s">
        <v>126</v>
      </c>
      <c r="D422" s="1078"/>
      <c r="E422" s="1079" t="s">
        <v>625</v>
      </c>
      <c r="F422" s="1080">
        <v>31.0</v>
      </c>
      <c r="G422" s="1081">
        <v>6.0</v>
      </c>
      <c r="H422" s="1077" t="s">
        <v>126</v>
      </c>
      <c r="I422" s="1078"/>
      <c r="J422" s="1079" t="s">
        <v>129</v>
      </c>
      <c r="K422" s="1080">
        <v>31.0</v>
      </c>
      <c r="L422" s="1081">
        <v>6.0</v>
      </c>
      <c r="M422" s="1077"/>
      <c r="N422" s="1078"/>
      <c r="O422" s="1079"/>
      <c r="P422" s="1080"/>
      <c r="Q422" s="1081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</row>
    <row r="423">
      <c r="A423" s="108"/>
      <c r="B423" s="1072" t="s">
        <v>72</v>
      </c>
      <c r="C423" s="1077" t="s">
        <v>1788</v>
      </c>
      <c r="D423" s="1078"/>
      <c r="E423" s="1079" t="s">
        <v>1480</v>
      </c>
      <c r="F423" s="1079">
        <v>30.0</v>
      </c>
      <c r="G423" s="1084">
        <v>0.0</v>
      </c>
      <c r="H423" s="1077" t="s">
        <v>1789</v>
      </c>
      <c r="I423" s="1078"/>
      <c r="J423" s="1079" t="s">
        <v>132</v>
      </c>
      <c r="K423" s="1080">
        <v>31.0</v>
      </c>
      <c r="L423" s="1084">
        <v>0.0</v>
      </c>
      <c r="M423" s="1077"/>
      <c r="N423" s="1078"/>
      <c r="O423" s="1079"/>
      <c r="P423" s="1080"/>
      <c r="Q423" s="1081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</row>
    <row r="424">
      <c r="A424" s="108"/>
      <c r="B424" s="1072" t="s">
        <v>79</v>
      </c>
      <c r="C424" s="1077" t="s">
        <v>1172</v>
      </c>
      <c r="D424" s="1078"/>
      <c r="E424" s="1079" t="s">
        <v>170</v>
      </c>
      <c r="F424" s="1080">
        <v>31.0</v>
      </c>
      <c r="G424" s="1081">
        <v>0.0</v>
      </c>
      <c r="H424" s="1077" t="s">
        <v>1790</v>
      </c>
      <c r="I424" s="1078"/>
      <c r="J424" s="1079" t="s">
        <v>225</v>
      </c>
      <c r="K424" s="1080">
        <v>31.0</v>
      </c>
      <c r="L424" s="1081">
        <v>0.0</v>
      </c>
      <c r="M424" s="1077"/>
      <c r="N424" s="1078"/>
      <c r="O424" s="1079"/>
      <c r="P424" s="1080"/>
      <c r="Q424" s="1081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</row>
    <row r="425">
      <c r="A425" s="108"/>
      <c r="B425" s="1085" t="s">
        <v>85</v>
      </c>
      <c r="C425" s="1086" t="s">
        <v>261</v>
      </c>
      <c r="D425" s="1087"/>
      <c r="E425" s="1088" t="s">
        <v>1791</v>
      </c>
      <c r="F425" s="1088">
        <v>30.0</v>
      </c>
      <c r="G425" s="1090">
        <v>252.0</v>
      </c>
      <c r="H425" s="1086" t="s">
        <v>261</v>
      </c>
      <c r="I425" s="1087"/>
      <c r="J425" s="1088" t="s">
        <v>331</v>
      </c>
      <c r="K425" s="1089">
        <v>31.0</v>
      </c>
      <c r="L425" s="1090">
        <v>252.0</v>
      </c>
      <c r="M425" s="1086"/>
      <c r="N425" s="1099"/>
      <c r="O425" s="1088"/>
      <c r="P425" s="1089"/>
      <c r="Q425" s="1091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</row>
    <row r="426">
      <c r="A426" s="101"/>
      <c r="B426" s="1092"/>
      <c r="C426" s="1086" t="s">
        <v>599</v>
      </c>
      <c r="D426" s="1087"/>
      <c r="E426" s="1088" t="s">
        <v>174</v>
      </c>
      <c r="F426" s="1089">
        <v>31.0</v>
      </c>
      <c r="G426" s="1091">
        <v>0.0</v>
      </c>
      <c r="H426" s="1086" t="s">
        <v>275</v>
      </c>
      <c r="I426" s="1087"/>
      <c r="J426" s="1088" t="s">
        <v>117</v>
      </c>
      <c r="K426" s="1089">
        <v>31.0</v>
      </c>
      <c r="L426" s="1091">
        <v>0.0</v>
      </c>
      <c r="M426" s="1086"/>
      <c r="N426" s="1099"/>
      <c r="O426" s="1088"/>
      <c r="P426" s="1089"/>
      <c r="Q426" s="1091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</row>
    <row r="427">
      <c r="A427" s="101"/>
      <c r="B427" s="1092"/>
      <c r="C427" s="1086" t="s">
        <v>339</v>
      </c>
      <c r="D427" s="1087"/>
      <c r="E427" s="1088" t="s">
        <v>1792</v>
      </c>
      <c r="F427" s="1089">
        <v>31.0</v>
      </c>
      <c r="G427" s="1091">
        <v>252.0</v>
      </c>
      <c r="H427" s="1086" t="s">
        <v>339</v>
      </c>
      <c r="I427" s="1087"/>
      <c r="J427" s="1088" t="s">
        <v>1668</v>
      </c>
      <c r="K427" s="1089">
        <v>31.0</v>
      </c>
      <c r="L427" s="1091">
        <v>252.0</v>
      </c>
      <c r="M427" s="1086"/>
      <c r="N427" s="1099"/>
      <c r="O427" s="1088"/>
      <c r="P427" s="1089"/>
      <c r="Q427" s="1091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</row>
    <row r="428">
      <c r="A428" s="101"/>
      <c r="B428" s="1092"/>
      <c r="C428" s="1086" t="s">
        <v>868</v>
      </c>
      <c r="D428" s="1087"/>
      <c r="E428" s="1093"/>
      <c r="F428" s="1094" t="s">
        <v>1793</v>
      </c>
      <c r="G428" s="80"/>
      <c r="H428" s="1086" t="s">
        <v>273</v>
      </c>
      <c r="I428" s="1087"/>
      <c r="J428" s="1093"/>
      <c r="K428" s="1094" t="s">
        <v>1794</v>
      </c>
      <c r="L428" s="80"/>
      <c r="M428" s="1086"/>
      <c r="N428" s="1099"/>
      <c r="O428" s="1093"/>
      <c r="P428" s="1094"/>
      <c r="Q428" s="8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</row>
    <row r="429">
      <c r="A429" s="1043"/>
      <c r="B429" s="1097" t="s">
        <v>1795</v>
      </c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5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</row>
    <row r="431">
      <c r="A431" s="101"/>
      <c r="B431" s="1066"/>
      <c r="C431" s="1102" t="s">
        <v>1796</v>
      </c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8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</row>
    <row r="432">
      <c r="A432" s="101"/>
      <c r="B432" s="79"/>
      <c r="C432" s="81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3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</row>
    <row r="433">
      <c r="A433" s="101"/>
      <c r="B433" s="79"/>
      <c r="C433" s="1066"/>
      <c r="D433" s="77"/>
      <c r="E433" s="104"/>
      <c r="F433" s="1068" t="s">
        <v>1797</v>
      </c>
      <c r="G433" s="78"/>
      <c r="H433" s="1066"/>
      <c r="I433" s="77"/>
      <c r="J433" s="104"/>
      <c r="K433" s="1068" t="s">
        <v>1798</v>
      </c>
      <c r="L433" s="78"/>
      <c r="M433" s="1066"/>
      <c r="N433" s="77"/>
      <c r="O433" s="104"/>
      <c r="P433" s="1068" t="s">
        <v>1799</v>
      </c>
      <c r="Q433" s="78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</row>
    <row r="434">
      <c r="A434" s="101"/>
      <c r="B434" s="79"/>
      <c r="C434" s="79"/>
      <c r="E434" s="106"/>
      <c r="G434" s="80"/>
      <c r="H434" s="79"/>
      <c r="J434" s="106"/>
      <c r="L434" s="80"/>
      <c r="M434" s="79"/>
      <c r="O434" s="106"/>
      <c r="Q434" s="8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</row>
    <row r="435">
      <c r="A435" s="101"/>
      <c r="B435" s="107"/>
      <c r="C435" s="79"/>
      <c r="E435" s="106"/>
      <c r="G435" s="80"/>
      <c r="H435" s="79"/>
      <c r="J435" s="106"/>
      <c r="L435" s="80"/>
      <c r="M435" s="79"/>
      <c r="O435" s="106"/>
      <c r="Q435" s="80"/>
      <c r="R435" s="1103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</row>
    <row r="436">
      <c r="A436" s="108"/>
      <c r="B436" s="1069" t="s">
        <v>60</v>
      </c>
      <c r="C436" s="79"/>
      <c r="E436" s="106"/>
      <c r="F436" s="110"/>
      <c r="G436" s="111"/>
      <c r="H436" s="79"/>
      <c r="J436" s="106"/>
      <c r="K436" s="110"/>
      <c r="L436" s="111"/>
      <c r="M436" s="79"/>
      <c r="O436" s="106"/>
      <c r="P436" s="110"/>
      <c r="Q436" s="111"/>
      <c r="R436" s="1103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</row>
    <row r="437">
      <c r="A437" s="108"/>
      <c r="B437" s="1069" t="s">
        <v>61</v>
      </c>
      <c r="C437" s="79"/>
      <c r="E437" s="106"/>
      <c r="F437" s="1070"/>
      <c r="G437" s="140"/>
      <c r="H437" s="79"/>
      <c r="J437" s="106"/>
      <c r="K437" s="1070"/>
      <c r="L437" s="140"/>
      <c r="M437" s="79"/>
      <c r="O437" s="106"/>
      <c r="P437" s="1070"/>
      <c r="Q437" s="140"/>
      <c r="R437" s="1103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</row>
    <row r="438">
      <c r="A438" s="108"/>
      <c r="B438" s="79"/>
      <c r="C438" s="81"/>
      <c r="D438" s="82"/>
      <c r="E438" s="54"/>
      <c r="F438" s="1096"/>
      <c r="G438" s="243"/>
      <c r="H438" s="81"/>
      <c r="I438" s="82"/>
      <c r="J438" s="54"/>
      <c r="K438" s="1071"/>
      <c r="L438" s="243"/>
      <c r="M438" s="81"/>
      <c r="N438" s="82"/>
      <c r="O438" s="54"/>
      <c r="P438" s="1071"/>
      <c r="Q438" s="243"/>
      <c r="R438" s="1103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</row>
    <row r="439">
      <c r="A439" s="108"/>
      <c r="B439" s="1072" t="s">
        <v>62</v>
      </c>
      <c r="C439" s="1073">
        <v>44.0</v>
      </c>
      <c r="D439" s="1074"/>
      <c r="E439" s="1075" t="s">
        <v>63</v>
      </c>
      <c r="F439" s="1075" t="s">
        <v>64</v>
      </c>
      <c r="G439" s="1076" t="s">
        <v>65</v>
      </c>
      <c r="H439" s="1073">
        <v>44.0</v>
      </c>
      <c r="I439" s="1074"/>
      <c r="J439" s="1075" t="s">
        <v>63</v>
      </c>
      <c r="K439" s="1075" t="s">
        <v>64</v>
      </c>
      <c r="L439" s="1076" t="s">
        <v>65</v>
      </c>
      <c r="M439" s="1073">
        <v>44.0</v>
      </c>
      <c r="N439" s="1074"/>
      <c r="O439" s="1075" t="s">
        <v>63</v>
      </c>
      <c r="P439" s="1075" t="s">
        <v>64</v>
      </c>
      <c r="Q439" s="1076" t="s">
        <v>65</v>
      </c>
      <c r="R439" s="1103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</row>
    <row r="440">
      <c r="A440" s="108"/>
      <c r="B440" s="1072" t="s">
        <v>66</v>
      </c>
      <c r="C440" s="1077" t="s">
        <v>67</v>
      </c>
      <c r="D440" s="1078"/>
      <c r="E440" s="1079" t="s">
        <v>161</v>
      </c>
      <c r="F440" s="1080">
        <v>31.0</v>
      </c>
      <c r="G440" s="1081">
        <v>6.0</v>
      </c>
      <c r="H440" s="1077" t="s">
        <v>1800</v>
      </c>
      <c r="I440" s="1078"/>
      <c r="J440" s="1079" t="s">
        <v>187</v>
      </c>
      <c r="K440" s="1080">
        <v>31.0</v>
      </c>
      <c r="L440" s="1084">
        <v>6.0</v>
      </c>
      <c r="M440" s="1077" t="s">
        <v>1337</v>
      </c>
      <c r="N440" s="1078"/>
      <c r="O440" s="1079" t="s">
        <v>1779</v>
      </c>
      <c r="P440" s="1080">
        <v>31.0</v>
      </c>
      <c r="Q440" s="1084">
        <v>252.0</v>
      </c>
      <c r="R440" s="1103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</row>
    <row r="441">
      <c r="A441" s="108"/>
      <c r="B441" s="1072" t="s">
        <v>72</v>
      </c>
      <c r="C441" s="1077" t="s">
        <v>111</v>
      </c>
      <c r="D441" s="1078"/>
      <c r="E441" s="1079" t="s">
        <v>694</v>
      </c>
      <c r="F441" s="1080">
        <v>31.0</v>
      </c>
      <c r="G441" s="1081">
        <v>252.0</v>
      </c>
      <c r="H441" s="1077" t="s">
        <v>75</v>
      </c>
      <c r="I441" s="1078"/>
      <c r="J441" s="1079" t="s">
        <v>166</v>
      </c>
      <c r="K441" s="1080">
        <v>31.0</v>
      </c>
      <c r="L441" s="1084">
        <v>0.0</v>
      </c>
      <c r="M441" s="1077" t="s">
        <v>1801</v>
      </c>
      <c r="N441" s="1078"/>
      <c r="O441" s="1079" t="s">
        <v>291</v>
      </c>
      <c r="P441" s="1080">
        <v>31.0</v>
      </c>
      <c r="Q441" s="1084">
        <v>0.0</v>
      </c>
      <c r="R441" s="1103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</row>
    <row r="442">
      <c r="A442" s="108"/>
      <c r="B442" s="1072" t="s">
        <v>79</v>
      </c>
      <c r="C442" s="1077" t="s">
        <v>1802</v>
      </c>
      <c r="D442" s="1078"/>
      <c r="E442" s="1079" t="s">
        <v>670</v>
      </c>
      <c r="F442" s="1080">
        <v>31.0</v>
      </c>
      <c r="G442" s="1081">
        <v>0.0</v>
      </c>
      <c r="H442" s="1077" t="s">
        <v>260</v>
      </c>
      <c r="I442" s="1078"/>
      <c r="J442" s="1079" t="s">
        <v>170</v>
      </c>
      <c r="K442" s="1080">
        <v>31.0</v>
      </c>
      <c r="L442" s="1084">
        <v>0.0</v>
      </c>
      <c r="M442" s="1077" t="s">
        <v>1172</v>
      </c>
      <c r="N442" s="1078"/>
      <c r="O442" s="1079" t="s">
        <v>138</v>
      </c>
      <c r="P442" s="1080">
        <v>31.0</v>
      </c>
      <c r="Q442" s="1084">
        <v>252.0</v>
      </c>
      <c r="R442" s="1103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</row>
    <row r="443">
      <c r="A443" s="108"/>
      <c r="B443" s="1085" t="s">
        <v>85</v>
      </c>
      <c r="C443" s="1086" t="s">
        <v>401</v>
      </c>
      <c r="D443" s="100"/>
      <c r="E443" s="1088" t="s">
        <v>362</v>
      </c>
      <c r="F443" s="1089">
        <v>31.0</v>
      </c>
      <c r="G443" s="1091">
        <v>0.0</v>
      </c>
      <c r="H443" s="1086" t="s">
        <v>235</v>
      </c>
      <c r="I443" s="1087"/>
      <c r="J443" s="1088" t="s">
        <v>203</v>
      </c>
      <c r="K443" s="1089">
        <v>31.0</v>
      </c>
      <c r="L443" s="1090">
        <v>252.0</v>
      </c>
      <c r="M443" s="1086" t="s">
        <v>261</v>
      </c>
      <c r="N443" s="1087"/>
      <c r="O443" s="1088" t="s">
        <v>491</v>
      </c>
      <c r="P443" s="1089">
        <v>31.0</v>
      </c>
      <c r="Q443" s="1090">
        <v>0.0</v>
      </c>
      <c r="R443" s="1103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</row>
    <row r="444">
      <c r="A444" s="101"/>
      <c r="B444" s="1092"/>
      <c r="C444" s="1086" t="s">
        <v>371</v>
      </c>
      <c r="D444" s="1087"/>
      <c r="E444" s="1088" t="s">
        <v>305</v>
      </c>
      <c r="F444" s="1089">
        <v>31.0</v>
      </c>
      <c r="G444" s="1091">
        <v>0.0</v>
      </c>
      <c r="H444" s="1086" t="s">
        <v>372</v>
      </c>
      <c r="I444" s="1087"/>
      <c r="J444" s="1088" t="s">
        <v>174</v>
      </c>
      <c r="K444" s="1089">
        <v>31.0</v>
      </c>
      <c r="L444" s="1091">
        <v>0.0</v>
      </c>
      <c r="M444" s="1086" t="s">
        <v>401</v>
      </c>
      <c r="N444" s="1087"/>
      <c r="O444" s="1088" t="s">
        <v>117</v>
      </c>
      <c r="P444" s="1089">
        <v>31.0</v>
      </c>
      <c r="Q444" s="1090">
        <v>6.0</v>
      </c>
      <c r="R444" s="1103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</row>
    <row r="445">
      <c r="A445" s="101"/>
      <c r="B445" s="1092"/>
      <c r="C445" s="1086" t="s">
        <v>1245</v>
      </c>
      <c r="D445" s="1087"/>
      <c r="E445" s="1088" t="s">
        <v>99</v>
      </c>
      <c r="F445" s="1089">
        <v>31.0</v>
      </c>
      <c r="G445" s="1091">
        <v>252.0</v>
      </c>
      <c r="H445" s="1086" t="s">
        <v>275</v>
      </c>
      <c r="I445" s="1087"/>
      <c r="J445" s="1088" t="s">
        <v>633</v>
      </c>
      <c r="K445" s="1088">
        <v>30.0</v>
      </c>
      <c r="L445" s="1090">
        <v>252.0</v>
      </c>
      <c r="M445" s="1086" t="s">
        <v>1436</v>
      </c>
      <c r="N445" s="1087"/>
      <c r="O445" s="1088" t="s">
        <v>118</v>
      </c>
      <c r="P445" s="1089">
        <v>31.0</v>
      </c>
      <c r="Q445" s="1090">
        <v>0.0</v>
      </c>
      <c r="R445" s="1103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</row>
    <row r="446">
      <c r="A446" s="101"/>
      <c r="B446" s="1092"/>
      <c r="C446" s="1086" t="s">
        <v>399</v>
      </c>
      <c r="D446" s="1087"/>
      <c r="E446" s="1093"/>
      <c r="F446" s="1094" t="s">
        <v>1803</v>
      </c>
      <c r="G446" s="80"/>
      <c r="H446" s="1086" t="s">
        <v>273</v>
      </c>
      <c r="I446" s="1087"/>
      <c r="J446" s="1093"/>
      <c r="K446" s="1094" t="s">
        <v>1804</v>
      </c>
      <c r="L446" s="80"/>
      <c r="M446" s="1086" t="s">
        <v>715</v>
      </c>
      <c r="N446" s="1087"/>
      <c r="O446" s="1093"/>
      <c r="P446" s="1094" t="s">
        <v>1041</v>
      </c>
      <c r="Q446" s="80"/>
      <c r="R446" s="1103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</row>
    <row r="447">
      <c r="A447" s="101"/>
      <c r="B447" s="1095"/>
      <c r="C447" s="1066"/>
      <c r="D447" s="77"/>
      <c r="E447" s="104"/>
      <c r="F447" s="1068" t="s">
        <v>1805</v>
      </c>
      <c r="G447" s="78"/>
      <c r="H447" s="1066"/>
      <c r="I447" s="77"/>
      <c r="J447" s="104"/>
      <c r="K447" s="1068" t="s">
        <v>1806</v>
      </c>
      <c r="L447" s="78"/>
      <c r="M447" s="1066"/>
      <c r="N447" s="77"/>
      <c r="O447" s="104"/>
      <c r="P447" s="1068" t="s">
        <v>1807</v>
      </c>
      <c r="Q447" s="78"/>
      <c r="R447" s="1103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</row>
    <row r="448">
      <c r="A448" s="101"/>
      <c r="B448" s="79"/>
      <c r="C448" s="79"/>
      <c r="E448" s="106"/>
      <c r="G448" s="80"/>
      <c r="H448" s="79"/>
      <c r="J448" s="106"/>
      <c r="L448" s="80"/>
      <c r="M448" s="79"/>
      <c r="O448" s="106"/>
      <c r="Q448" s="80"/>
      <c r="R448" s="1103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</row>
    <row r="449">
      <c r="A449" s="101"/>
      <c r="B449" s="79"/>
      <c r="C449" s="79"/>
      <c r="E449" s="106"/>
      <c r="G449" s="80"/>
      <c r="H449" s="79"/>
      <c r="J449" s="106"/>
      <c r="L449" s="80"/>
      <c r="M449" s="79"/>
      <c r="O449" s="106"/>
      <c r="Q449" s="80"/>
      <c r="R449" s="1103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</row>
    <row r="450">
      <c r="A450" s="108"/>
      <c r="B450" s="1069" t="s">
        <v>60</v>
      </c>
      <c r="C450" s="79"/>
      <c r="E450" s="106"/>
      <c r="F450" s="110"/>
      <c r="G450" s="111"/>
      <c r="H450" s="79"/>
      <c r="J450" s="106"/>
      <c r="K450" s="110"/>
      <c r="L450" s="111"/>
      <c r="M450" s="79"/>
      <c r="O450" s="106"/>
      <c r="P450" s="110"/>
      <c r="Q450" s="111"/>
      <c r="R450" s="1103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</row>
    <row r="451">
      <c r="A451" s="108"/>
      <c r="B451" s="1069" t="s">
        <v>61</v>
      </c>
      <c r="C451" s="79"/>
      <c r="E451" s="106"/>
      <c r="F451" s="1070"/>
      <c r="G451" s="140"/>
      <c r="H451" s="79"/>
      <c r="J451" s="106"/>
      <c r="K451" s="1070"/>
      <c r="L451" s="140"/>
      <c r="M451" s="79"/>
      <c r="O451" s="106"/>
      <c r="P451" s="1070"/>
      <c r="Q451" s="140"/>
      <c r="R451" s="1103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</row>
    <row r="452">
      <c r="A452" s="108"/>
      <c r="B452" s="79"/>
      <c r="C452" s="81"/>
      <c r="D452" s="82"/>
      <c r="E452" s="54"/>
      <c r="F452" s="1071"/>
      <c r="G452" s="243"/>
      <c r="H452" s="81"/>
      <c r="I452" s="82"/>
      <c r="J452" s="54"/>
      <c r="K452" s="1071"/>
      <c r="L452" s="243"/>
      <c r="M452" s="81"/>
      <c r="N452" s="82"/>
      <c r="O452" s="54"/>
      <c r="P452" s="1071"/>
      <c r="Q452" s="243"/>
      <c r="R452" s="101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</row>
    <row r="453">
      <c r="A453" s="108"/>
      <c r="B453" s="1072" t="s">
        <v>62</v>
      </c>
      <c r="C453" s="1073">
        <v>44.0</v>
      </c>
      <c r="D453" s="1074"/>
      <c r="E453" s="1075" t="s">
        <v>63</v>
      </c>
      <c r="F453" s="1075" t="s">
        <v>64</v>
      </c>
      <c r="G453" s="1076" t="s">
        <v>65</v>
      </c>
      <c r="H453" s="1073">
        <v>44.0</v>
      </c>
      <c r="I453" s="1074"/>
      <c r="J453" s="1075" t="s">
        <v>63</v>
      </c>
      <c r="K453" s="1075" t="s">
        <v>64</v>
      </c>
      <c r="L453" s="1076" t="s">
        <v>65</v>
      </c>
      <c r="M453" s="1073">
        <v>44.0</v>
      </c>
      <c r="N453" s="1074"/>
      <c r="O453" s="1075" t="s">
        <v>63</v>
      </c>
      <c r="P453" s="1075" t="s">
        <v>64</v>
      </c>
      <c r="Q453" s="1076" t="s">
        <v>65</v>
      </c>
      <c r="R453" s="101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</row>
    <row r="454">
      <c r="A454" s="108"/>
      <c r="B454" s="1072" t="s">
        <v>66</v>
      </c>
      <c r="C454" s="1077" t="s">
        <v>128</v>
      </c>
      <c r="D454" s="1078"/>
      <c r="E454" s="1079" t="s">
        <v>595</v>
      </c>
      <c r="F454" s="1080">
        <v>31.0</v>
      </c>
      <c r="G454" s="1081">
        <v>6.0</v>
      </c>
      <c r="H454" s="1077" t="s">
        <v>126</v>
      </c>
      <c r="I454" s="1078"/>
      <c r="J454" s="1079" t="s">
        <v>70</v>
      </c>
      <c r="K454" s="1080">
        <v>31.0</v>
      </c>
      <c r="L454" s="1081">
        <v>6.0</v>
      </c>
      <c r="M454" s="1077" t="s">
        <v>69</v>
      </c>
      <c r="N454" s="1078"/>
      <c r="O454" s="1079" t="s">
        <v>453</v>
      </c>
      <c r="P454" s="1080">
        <v>31.0</v>
      </c>
      <c r="Q454" s="1084">
        <v>0.0</v>
      </c>
      <c r="R454" s="101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</row>
    <row r="455">
      <c r="A455" s="108"/>
      <c r="B455" s="1072" t="s">
        <v>72</v>
      </c>
      <c r="C455" s="1077" t="s">
        <v>627</v>
      </c>
      <c r="D455" s="1078"/>
      <c r="E455" s="1079" t="s">
        <v>1514</v>
      </c>
      <c r="F455" s="1080">
        <v>31.0</v>
      </c>
      <c r="G455" s="1084">
        <v>252.0</v>
      </c>
      <c r="H455" s="1077" t="s">
        <v>1808</v>
      </c>
      <c r="I455" s="1078"/>
      <c r="J455" s="1079" t="s">
        <v>291</v>
      </c>
      <c r="K455" s="1079">
        <v>30.0</v>
      </c>
      <c r="L455" s="1084">
        <v>0.0</v>
      </c>
      <c r="M455" s="1077" t="s">
        <v>776</v>
      </c>
      <c r="N455" s="1078"/>
      <c r="O455" s="1079" t="s">
        <v>323</v>
      </c>
      <c r="P455" s="1080">
        <v>31.0</v>
      </c>
      <c r="Q455" s="1084">
        <v>0.0</v>
      </c>
      <c r="R455" s="101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</row>
    <row r="456">
      <c r="A456" s="108"/>
      <c r="B456" s="1072" t="s">
        <v>79</v>
      </c>
      <c r="C456" s="1077" t="s">
        <v>1125</v>
      </c>
      <c r="D456" s="1078"/>
      <c r="E456" s="1079" t="s">
        <v>257</v>
      </c>
      <c r="F456" s="1080">
        <v>31.0</v>
      </c>
      <c r="G456" s="1081">
        <v>0.0</v>
      </c>
      <c r="H456" s="1077" t="s">
        <v>509</v>
      </c>
      <c r="I456" s="1078"/>
      <c r="J456" s="1079" t="s">
        <v>388</v>
      </c>
      <c r="K456" s="1080">
        <v>31.0</v>
      </c>
      <c r="L456" s="1081">
        <v>0.0</v>
      </c>
      <c r="M456" s="1077" t="s">
        <v>1809</v>
      </c>
      <c r="N456" s="1078"/>
      <c r="O456" s="1079" t="s">
        <v>296</v>
      </c>
      <c r="P456" s="1080">
        <v>31.0</v>
      </c>
      <c r="Q456" s="1081">
        <v>0.0</v>
      </c>
      <c r="R456" s="101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</row>
    <row r="457">
      <c r="A457" s="108"/>
      <c r="B457" s="1085" t="s">
        <v>85</v>
      </c>
      <c r="C457" s="1086" t="s">
        <v>306</v>
      </c>
      <c r="D457" s="1087"/>
      <c r="E457" s="1088" t="s">
        <v>1810</v>
      </c>
      <c r="F457" s="1089">
        <v>31.0</v>
      </c>
      <c r="G457" s="1090">
        <v>0.0</v>
      </c>
      <c r="H457" s="1086" t="s">
        <v>261</v>
      </c>
      <c r="I457" s="1087"/>
      <c r="J457" s="1088" t="s">
        <v>512</v>
      </c>
      <c r="K457" s="1088">
        <v>30.0</v>
      </c>
      <c r="L457" s="1090">
        <v>252.0</v>
      </c>
      <c r="M457" s="1086" t="s">
        <v>261</v>
      </c>
      <c r="N457" s="1087"/>
      <c r="O457" s="1088" t="s">
        <v>229</v>
      </c>
      <c r="P457" s="1089">
        <v>31.0</v>
      </c>
      <c r="Q457" s="1091">
        <v>0.0</v>
      </c>
      <c r="R457" s="101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</row>
    <row r="458">
      <c r="A458" s="101"/>
      <c r="B458" s="1092"/>
      <c r="C458" s="1086" t="s">
        <v>1517</v>
      </c>
      <c r="D458" s="1087"/>
      <c r="E458" s="1088" t="s">
        <v>1001</v>
      </c>
      <c r="F458" s="1089">
        <v>31.0</v>
      </c>
      <c r="G458" s="1091">
        <v>0.0</v>
      </c>
      <c r="H458" s="1086" t="s">
        <v>275</v>
      </c>
      <c r="I458" s="1087"/>
      <c r="J458" s="1088" t="s">
        <v>736</v>
      </c>
      <c r="K458" s="1089">
        <v>31.0</v>
      </c>
      <c r="L458" s="1091">
        <v>0.0</v>
      </c>
      <c r="M458" s="1086" t="s">
        <v>1082</v>
      </c>
      <c r="N458" s="1087"/>
      <c r="O458" s="1088" t="s">
        <v>440</v>
      </c>
      <c r="P458" s="1089">
        <v>31.0</v>
      </c>
      <c r="Q458" s="1091">
        <v>0.0</v>
      </c>
      <c r="R458" s="101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</row>
    <row r="459">
      <c r="A459" s="101"/>
      <c r="B459" s="1092"/>
      <c r="C459" s="1086" t="s">
        <v>500</v>
      </c>
      <c r="D459" s="1087"/>
      <c r="E459" s="1088" t="s">
        <v>1811</v>
      </c>
      <c r="F459" s="1089">
        <v>31.0</v>
      </c>
      <c r="G459" s="1091">
        <v>252.0</v>
      </c>
      <c r="H459" s="1086" t="s">
        <v>439</v>
      </c>
      <c r="I459" s="1087"/>
      <c r="J459" s="1088" t="s">
        <v>270</v>
      </c>
      <c r="K459" s="1089">
        <v>31.0</v>
      </c>
      <c r="L459" s="1091">
        <v>252.0</v>
      </c>
      <c r="M459" s="1086" t="s">
        <v>330</v>
      </c>
      <c r="N459" s="1087"/>
      <c r="O459" s="1088" t="s">
        <v>786</v>
      </c>
      <c r="P459" s="1089">
        <v>31.0</v>
      </c>
      <c r="Q459" s="1090">
        <v>0.0</v>
      </c>
      <c r="R459" s="101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</row>
    <row r="460">
      <c r="A460" s="101"/>
      <c r="B460" s="1092"/>
      <c r="C460" s="1086" t="s">
        <v>737</v>
      </c>
      <c r="D460" s="1087"/>
      <c r="E460" s="1093"/>
      <c r="F460" s="1094" t="s">
        <v>1812</v>
      </c>
      <c r="G460" s="80"/>
      <c r="H460" s="1086" t="s">
        <v>868</v>
      </c>
      <c r="I460" s="1087"/>
      <c r="J460" s="1093"/>
      <c r="K460" s="1094" t="s">
        <v>1813</v>
      </c>
      <c r="L460" s="80"/>
      <c r="M460" s="1086" t="s">
        <v>1490</v>
      </c>
      <c r="N460" s="1087"/>
      <c r="O460" s="1093"/>
      <c r="P460" s="1094" t="s">
        <v>970</v>
      </c>
      <c r="Q460" s="80"/>
      <c r="R460" s="101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</row>
    <row r="461">
      <c r="A461" s="1043"/>
      <c r="B461" s="1097" t="s">
        <v>1814</v>
      </c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5"/>
      <c r="R461" s="101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1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</row>
    <row r="463">
      <c r="A463" s="100"/>
      <c r="B463" s="551"/>
      <c r="C463" s="552" t="s">
        <v>1815</v>
      </c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8"/>
      <c r="R463" s="553" t="s">
        <v>526</v>
      </c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</row>
    <row r="464">
      <c r="A464" s="100"/>
      <c r="B464" s="157"/>
      <c r="C464" s="81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3"/>
      <c r="R464" s="488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</row>
    <row r="465">
      <c r="A465" s="100"/>
      <c r="B465" s="157"/>
      <c r="C465" s="102"/>
      <c r="D465" s="77"/>
      <c r="E465" s="104"/>
      <c r="F465" s="105" t="s">
        <v>653</v>
      </c>
      <c r="G465" s="78"/>
      <c r="H465" s="102"/>
      <c r="I465" s="77"/>
      <c r="J465" s="104"/>
      <c r="K465" s="105" t="s">
        <v>654</v>
      </c>
      <c r="L465" s="78"/>
      <c r="M465" s="102"/>
      <c r="N465" s="77"/>
      <c r="O465" s="104"/>
      <c r="P465" s="105" t="s">
        <v>655</v>
      </c>
      <c r="Q465" s="78"/>
      <c r="R465" s="554" t="s">
        <v>656</v>
      </c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</row>
    <row r="466">
      <c r="A466" s="100"/>
      <c r="B466" s="157"/>
      <c r="C466" s="79"/>
      <c r="E466" s="106"/>
      <c r="G466" s="80"/>
      <c r="H466" s="79"/>
      <c r="J466" s="106"/>
      <c r="L466" s="80"/>
      <c r="M466" s="79"/>
      <c r="O466" s="106"/>
      <c r="Q466" s="80"/>
      <c r="R466" s="554" t="s">
        <v>657</v>
      </c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</row>
    <row r="467">
      <c r="A467" s="100"/>
      <c r="B467" s="160"/>
      <c r="C467" s="79"/>
      <c r="E467" s="106"/>
      <c r="G467" s="80"/>
      <c r="H467" s="79"/>
      <c r="J467" s="106"/>
      <c r="L467" s="80"/>
      <c r="M467" s="79"/>
      <c r="O467" s="106"/>
      <c r="Q467" s="80"/>
      <c r="R467" s="554" t="s">
        <v>658</v>
      </c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</row>
    <row r="468">
      <c r="A468" s="100"/>
      <c r="B468" s="555" t="s">
        <v>60</v>
      </c>
      <c r="C468" s="79"/>
      <c r="E468" s="106"/>
      <c r="F468" s="110"/>
      <c r="G468" s="111"/>
      <c r="H468" s="79"/>
      <c r="J468" s="106"/>
      <c r="K468" s="110"/>
      <c r="L468" s="111"/>
      <c r="M468" s="79"/>
      <c r="O468" s="106"/>
      <c r="P468" s="110"/>
      <c r="Q468" s="111"/>
      <c r="R468" s="554" t="s">
        <v>659</v>
      </c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</row>
    <row r="469">
      <c r="A469" s="100"/>
      <c r="B469" s="555" t="s">
        <v>61</v>
      </c>
      <c r="C469" s="79"/>
      <c r="E469" s="106"/>
      <c r="F469" s="112"/>
      <c r="G469" s="80"/>
      <c r="H469" s="79"/>
      <c r="J469" s="106"/>
      <c r="K469" s="112"/>
      <c r="L469" s="80"/>
      <c r="M469" s="79"/>
      <c r="O469" s="106"/>
      <c r="P469" s="112"/>
      <c r="Q469" s="80"/>
      <c r="R469" s="554" t="s">
        <v>660</v>
      </c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</row>
    <row r="470">
      <c r="A470" s="100"/>
      <c r="B470" s="157"/>
      <c r="C470" s="81"/>
      <c r="D470" s="82"/>
      <c r="E470" s="54"/>
      <c r="F470" s="556"/>
      <c r="G470" s="83"/>
      <c r="H470" s="81"/>
      <c r="I470" s="82"/>
      <c r="J470" s="54"/>
      <c r="K470" s="556"/>
      <c r="L470" s="83"/>
      <c r="M470" s="81"/>
      <c r="N470" s="82"/>
      <c r="O470" s="54"/>
      <c r="P470" s="556"/>
      <c r="Q470" s="83"/>
      <c r="R470" s="554" t="s">
        <v>661</v>
      </c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</row>
    <row r="471">
      <c r="A471" s="100"/>
      <c r="B471" s="117" t="s">
        <v>62</v>
      </c>
      <c r="C471" s="557" t="s">
        <v>566</v>
      </c>
      <c r="D471" s="558"/>
      <c r="E471" s="558" t="s">
        <v>63</v>
      </c>
      <c r="F471" s="558" t="s">
        <v>64</v>
      </c>
      <c r="G471" s="559" t="s">
        <v>65</v>
      </c>
      <c r="H471" s="557" t="s">
        <v>566</v>
      </c>
      <c r="I471" s="558"/>
      <c r="J471" s="558" t="s">
        <v>63</v>
      </c>
      <c r="K471" s="558" t="s">
        <v>64</v>
      </c>
      <c r="L471" s="559" t="s">
        <v>65</v>
      </c>
      <c r="M471" s="557" t="s">
        <v>566</v>
      </c>
      <c r="N471" s="558"/>
      <c r="O471" s="558" t="s">
        <v>63</v>
      </c>
      <c r="P471" s="558" t="s">
        <v>64</v>
      </c>
      <c r="Q471" s="559" t="s">
        <v>65</v>
      </c>
      <c r="R471" s="554" t="s">
        <v>662</v>
      </c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</row>
    <row r="472">
      <c r="A472" s="100"/>
      <c r="B472" s="117" t="s">
        <v>66</v>
      </c>
      <c r="C472" s="121" t="s">
        <v>663</v>
      </c>
      <c r="D472" s="122"/>
      <c r="E472" s="123" t="s">
        <v>380</v>
      </c>
      <c r="F472" s="123">
        <v>31.0</v>
      </c>
      <c r="G472" s="124">
        <v>0.0</v>
      </c>
      <c r="H472" s="121" t="s">
        <v>67</v>
      </c>
      <c r="I472" s="122"/>
      <c r="J472" s="123" t="s">
        <v>220</v>
      </c>
      <c r="K472" s="123">
        <v>31.0</v>
      </c>
      <c r="L472" s="124">
        <v>6.0</v>
      </c>
      <c r="M472" s="121" t="s">
        <v>67</v>
      </c>
      <c r="N472" s="122"/>
      <c r="O472" s="123" t="s">
        <v>380</v>
      </c>
      <c r="P472" s="123">
        <v>31.0</v>
      </c>
      <c r="Q472" s="124">
        <v>6.0</v>
      </c>
      <c r="R472" s="560" t="s">
        <v>328</v>
      </c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</row>
    <row r="473">
      <c r="A473" s="100"/>
      <c r="B473" s="117" t="s">
        <v>72</v>
      </c>
      <c r="C473" s="121" t="s">
        <v>664</v>
      </c>
      <c r="D473" s="122"/>
      <c r="E473" s="123" t="s">
        <v>665</v>
      </c>
      <c r="F473" s="123">
        <v>31.0</v>
      </c>
      <c r="G473" s="124">
        <v>6.0</v>
      </c>
      <c r="H473" s="121" t="s">
        <v>163</v>
      </c>
      <c r="I473" s="122"/>
      <c r="J473" s="123" t="s">
        <v>666</v>
      </c>
      <c r="K473" s="123">
        <v>31.0</v>
      </c>
      <c r="L473" s="124">
        <v>252.0</v>
      </c>
      <c r="M473" s="121" t="s">
        <v>667</v>
      </c>
      <c r="N473" s="122"/>
      <c r="O473" s="123" t="s">
        <v>323</v>
      </c>
      <c r="P473" s="123">
        <v>30.0</v>
      </c>
      <c r="Q473" s="124">
        <v>252.0</v>
      </c>
      <c r="R473" s="561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</row>
    <row r="474">
      <c r="A474" s="100"/>
      <c r="B474" s="117" t="s">
        <v>79</v>
      </c>
      <c r="C474" s="121" t="s">
        <v>328</v>
      </c>
      <c r="D474" s="122" t="str">
        <f>IMAGE("https://play.pokemonshowdown.com/sprites/itemicons/expert-belt.png")</f>
        <v/>
      </c>
      <c r="E474" s="123" t="s">
        <v>225</v>
      </c>
      <c r="F474" s="123">
        <v>31.0</v>
      </c>
      <c r="G474" s="124">
        <v>0.0</v>
      </c>
      <c r="H474" s="121" t="s">
        <v>668</v>
      </c>
      <c r="I474" s="122"/>
      <c r="J474" s="123" t="s">
        <v>669</v>
      </c>
      <c r="K474" s="123">
        <v>31.0</v>
      </c>
      <c r="L474" s="124">
        <v>0.0</v>
      </c>
      <c r="M474" s="121" t="s">
        <v>293</v>
      </c>
      <c r="N474" s="122" t="str">
        <f>IMAGE("https://play.pokemonshowdown.com/sprites/itemicons/leftovers.png")</f>
        <v/>
      </c>
      <c r="O474" s="123" t="s">
        <v>670</v>
      </c>
      <c r="P474" s="123">
        <v>30.0</v>
      </c>
      <c r="Q474" s="124">
        <v>0.0</v>
      </c>
      <c r="R474" s="561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</row>
    <row r="475">
      <c r="A475" s="100"/>
      <c r="B475" s="211" t="s">
        <v>85</v>
      </c>
      <c r="C475" s="212" t="s">
        <v>671</v>
      </c>
      <c r="D475" s="213"/>
      <c r="E475" s="172" t="s">
        <v>672</v>
      </c>
      <c r="F475" s="172">
        <v>31.0</v>
      </c>
      <c r="G475" s="173">
        <v>252.0</v>
      </c>
      <c r="H475" s="212" t="s">
        <v>673</v>
      </c>
      <c r="I475" s="213"/>
      <c r="J475" s="172" t="s">
        <v>674</v>
      </c>
      <c r="K475" s="172">
        <v>31.0</v>
      </c>
      <c r="L475" s="173">
        <v>0.0</v>
      </c>
      <c r="M475" s="212" t="s">
        <v>675</v>
      </c>
      <c r="N475" s="213"/>
      <c r="O475" s="172" t="s">
        <v>115</v>
      </c>
      <c r="P475" s="172">
        <v>31.0</v>
      </c>
      <c r="Q475" s="173">
        <v>0.0</v>
      </c>
      <c r="R475" s="561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</row>
    <row r="476">
      <c r="A476" s="100"/>
      <c r="B476" s="215"/>
      <c r="C476" s="212" t="s">
        <v>673</v>
      </c>
      <c r="D476" s="213"/>
      <c r="E476" s="172" t="s">
        <v>676</v>
      </c>
      <c r="F476" s="172">
        <v>31.0</v>
      </c>
      <c r="G476" s="173">
        <v>0.0</v>
      </c>
      <c r="H476" s="212" t="s">
        <v>179</v>
      </c>
      <c r="I476" s="213"/>
      <c r="J476" s="172" t="s">
        <v>677</v>
      </c>
      <c r="K476" s="172">
        <v>31.0</v>
      </c>
      <c r="L476" s="173">
        <v>0.0</v>
      </c>
      <c r="M476" s="212" t="s">
        <v>371</v>
      </c>
      <c r="N476" s="213"/>
      <c r="O476" s="172" t="s">
        <v>117</v>
      </c>
      <c r="P476" s="172">
        <v>31.0</v>
      </c>
      <c r="Q476" s="173">
        <v>0.0</v>
      </c>
      <c r="R476" s="561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</row>
    <row r="477">
      <c r="A477" s="100"/>
      <c r="B477" s="215"/>
      <c r="C477" s="212" t="s">
        <v>439</v>
      </c>
      <c r="D477" s="213"/>
      <c r="E477" s="172" t="s">
        <v>678</v>
      </c>
      <c r="F477" s="172">
        <v>31.0</v>
      </c>
      <c r="G477" s="173">
        <v>252.0</v>
      </c>
      <c r="H477" s="212" t="s">
        <v>173</v>
      </c>
      <c r="I477" s="213"/>
      <c r="J477" s="172" t="s">
        <v>679</v>
      </c>
      <c r="K477" s="172">
        <v>31.0</v>
      </c>
      <c r="L477" s="173">
        <v>252.0</v>
      </c>
      <c r="M477" s="212" t="s">
        <v>680</v>
      </c>
      <c r="N477" s="213"/>
      <c r="O477" s="172" t="s">
        <v>681</v>
      </c>
      <c r="P477" s="172">
        <v>31.0</v>
      </c>
      <c r="Q477" s="173">
        <v>252.0</v>
      </c>
      <c r="R477" s="561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</row>
    <row r="478">
      <c r="A478" s="100"/>
      <c r="B478" s="215"/>
      <c r="C478" s="212" t="s">
        <v>332</v>
      </c>
      <c r="D478" s="213"/>
      <c r="E478" s="193"/>
      <c r="F478" s="195" t="s">
        <v>682</v>
      </c>
      <c r="G478" s="80"/>
      <c r="H478" s="213" t="s">
        <v>177</v>
      </c>
      <c r="I478" s="213"/>
      <c r="J478" s="193"/>
      <c r="K478" s="195" t="s">
        <v>683</v>
      </c>
      <c r="L478" s="80"/>
      <c r="M478" s="213" t="s">
        <v>684</v>
      </c>
      <c r="N478" s="213"/>
      <c r="O478" s="193"/>
      <c r="P478" s="195" t="s">
        <v>685</v>
      </c>
      <c r="Q478" s="80"/>
      <c r="R478" s="148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</row>
    <row r="479">
      <c r="A479" s="100"/>
      <c r="B479" s="215"/>
      <c r="C479" s="562" t="s">
        <v>686</v>
      </c>
      <c r="D479" s="217"/>
      <c r="E479" s="218"/>
      <c r="F479" s="171"/>
      <c r="G479" s="563"/>
      <c r="H479" s="564" t="s">
        <v>686</v>
      </c>
      <c r="I479" s="217"/>
      <c r="J479" s="218"/>
      <c r="K479" s="171"/>
      <c r="L479" s="563"/>
      <c r="M479" s="564" t="s">
        <v>686</v>
      </c>
      <c r="N479" s="217"/>
      <c r="O479" s="218"/>
      <c r="P479" s="171"/>
      <c r="Q479" s="563"/>
      <c r="R479" s="565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</row>
    <row r="480">
      <c r="A480" s="100"/>
      <c r="B480" s="136"/>
      <c r="C480" s="102"/>
      <c r="D480" s="77"/>
      <c r="E480" s="104"/>
      <c r="F480" s="105" t="s">
        <v>687</v>
      </c>
      <c r="G480" s="78"/>
      <c r="H480" s="102"/>
      <c r="I480" s="77"/>
      <c r="J480" s="104"/>
      <c r="K480" s="105" t="s">
        <v>688</v>
      </c>
      <c r="L480" s="78"/>
      <c r="M480" s="102"/>
      <c r="N480" s="77"/>
      <c r="O480" s="104"/>
      <c r="P480" s="105" t="s">
        <v>689</v>
      </c>
      <c r="Q480" s="78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</row>
    <row r="481">
      <c r="A481" s="100"/>
      <c r="B481" s="79"/>
      <c r="C481" s="79"/>
      <c r="E481" s="106"/>
      <c r="G481" s="80"/>
      <c r="H481" s="79"/>
      <c r="J481" s="106"/>
      <c r="L481" s="80"/>
      <c r="M481" s="79"/>
      <c r="O481" s="106"/>
      <c r="Q481" s="8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</row>
    <row r="482">
      <c r="A482" s="100"/>
      <c r="B482" s="79"/>
      <c r="C482" s="79"/>
      <c r="E482" s="106"/>
      <c r="G482" s="80"/>
      <c r="H482" s="79"/>
      <c r="J482" s="106"/>
      <c r="L482" s="80"/>
      <c r="M482" s="79"/>
      <c r="O482" s="106"/>
      <c r="Q482" s="8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</row>
    <row r="483">
      <c r="A483" s="100"/>
      <c r="B483" s="109" t="s">
        <v>60</v>
      </c>
      <c r="C483" s="79"/>
      <c r="E483" s="106"/>
      <c r="F483" s="110"/>
      <c r="G483" s="111"/>
      <c r="H483" s="79"/>
      <c r="J483" s="106"/>
      <c r="K483" s="110"/>
      <c r="L483" s="111"/>
      <c r="M483" s="79"/>
      <c r="O483" s="106"/>
      <c r="P483" s="110"/>
      <c r="Q483" s="111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</row>
    <row r="484">
      <c r="A484" s="100"/>
      <c r="B484" s="109" t="s">
        <v>61</v>
      </c>
      <c r="C484" s="79"/>
      <c r="E484" s="106"/>
      <c r="F484" s="112"/>
      <c r="G484" s="80"/>
      <c r="H484" s="79"/>
      <c r="J484" s="106"/>
      <c r="K484" s="112"/>
      <c r="L484" s="80"/>
      <c r="M484" s="79"/>
      <c r="O484" s="106"/>
      <c r="P484" s="112"/>
      <c r="Q484" s="8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</row>
    <row r="485">
      <c r="A485" s="100"/>
      <c r="B485" s="79"/>
      <c r="C485" s="81"/>
      <c r="D485" s="82"/>
      <c r="E485" s="54"/>
      <c r="F485" s="556"/>
      <c r="G485" s="83"/>
      <c r="H485" s="81"/>
      <c r="I485" s="82"/>
      <c r="J485" s="54"/>
      <c r="K485" s="556"/>
      <c r="L485" s="83"/>
      <c r="M485" s="81"/>
      <c r="N485" s="82"/>
      <c r="O485" s="54"/>
      <c r="P485" s="556"/>
      <c r="Q485" s="83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</row>
    <row r="486">
      <c r="A486" s="100"/>
      <c r="B486" s="117" t="s">
        <v>62</v>
      </c>
      <c r="C486" s="557" t="s">
        <v>566</v>
      </c>
      <c r="D486" s="558"/>
      <c r="E486" s="558" t="s">
        <v>63</v>
      </c>
      <c r="F486" s="558" t="s">
        <v>64</v>
      </c>
      <c r="G486" s="559" t="s">
        <v>65</v>
      </c>
      <c r="H486" s="557" t="s">
        <v>565</v>
      </c>
      <c r="I486" s="558"/>
      <c r="J486" s="558" t="s">
        <v>63</v>
      </c>
      <c r="K486" s="558" t="s">
        <v>64</v>
      </c>
      <c r="L486" s="559" t="s">
        <v>65</v>
      </c>
      <c r="M486" s="557" t="s">
        <v>565</v>
      </c>
      <c r="N486" s="558"/>
      <c r="O486" s="558" t="s">
        <v>63</v>
      </c>
      <c r="P486" s="558" t="s">
        <v>64</v>
      </c>
      <c r="Q486" s="559" t="s">
        <v>65</v>
      </c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</row>
    <row r="487">
      <c r="A487" s="100"/>
      <c r="B487" s="117" t="s">
        <v>66</v>
      </c>
      <c r="C487" s="121" t="s">
        <v>67</v>
      </c>
      <c r="D487" s="122"/>
      <c r="E487" s="123" t="s">
        <v>187</v>
      </c>
      <c r="F487" s="123">
        <v>31.0</v>
      </c>
      <c r="G487" s="124">
        <v>6.0</v>
      </c>
      <c r="H487" s="121" t="s">
        <v>126</v>
      </c>
      <c r="I487" s="122"/>
      <c r="J487" s="123" t="s">
        <v>187</v>
      </c>
      <c r="K487" s="123">
        <v>31.0</v>
      </c>
      <c r="L487" s="124">
        <v>6.0</v>
      </c>
      <c r="M487" s="121" t="s">
        <v>67</v>
      </c>
      <c r="N487" s="122"/>
      <c r="O487" s="123" t="s">
        <v>380</v>
      </c>
      <c r="P487" s="123">
        <v>31.0</v>
      </c>
      <c r="Q487" s="124">
        <v>6.0</v>
      </c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</row>
    <row r="488">
      <c r="A488" s="100"/>
      <c r="B488" s="117" t="s">
        <v>72</v>
      </c>
      <c r="C488" s="121" t="s">
        <v>690</v>
      </c>
      <c r="D488" s="122"/>
      <c r="E488" s="123" t="s">
        <v>164</v>
      </c>
      <c r="F488" s="123">
        <v>31.0</v>
      </c>
      <c r="G488" s="124">
        <v>252.0</v>
      </c>
      <c r="H488" s="121" t="s">
        <v>691</v>
      </c>
      <c r="I488" s="122"/>
      <c r="J488" s="123" t="s">
        <v>692</v>
      </c>
      <c r="K488" s="123">
        <v>31.0</v>
      </c>
      <c r="L488" s="124">
        <v>0.0</v>
      </c>
      <c r="M488" s="121" t="s">
        <v>693</v>
      </c>
      <c r="N488" s="122"/>
      <c r="O488" s="123" t="s">
        <v>694</v>
      </c>
      <c r="P488" s="123">
        <v>31.0</v>
      </c>
      <c r="Q488" s="124">
        <v>252.0</v>
      </c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</row>
    <row r="489">
      <c r="A489" s="100"/>
      <c r="B489" s="117" t="s">
        <v>79</v>
      </c>
      <c r="C489" s="121" t="s">
        <v>326</v>
      </c>
      <c r="D489" s="122" t="str">
        <f>IMAGE("https://play.pokemonshowdown.com/sprites/itemicons/focus-sash.png")</f>
        <v/>
      </c>
      <c r="E489" s="123" t="s">
        <v>257</v>
      </c>
      <c r="F489" s="123">
        <v>31.0</v>
      </c>
      <c r="G489" s="124">
        <v>0.0</v>
      </c>
      <c r="H489" s="121" t="s">
        <v>661</v>
      </c>
      <c r="I489" s="122"/>
      <c r="J489" s="123" t="s">
        <v>460</v>
      </c>
      <c r="K489" s="123">
        <v>31.0</v>
      </c>
      <c r="L489" s="124">
        <v>0.0</v>
      </c>
      <c r="M489" s="121" t="s">
        <v>260</v>
      </c>
      <c r="N489" s="122" t="str">
        <f>IMAGE("https://play.pokemonshowdown.com/sprites/itemicons/life-orb.png")</f>
        <v/>
      </c>
      <c r="O489" s="123" t="s">
        <v>138</v>
      </c>
      <c r="P489" s="123">
        <v>31.0</v>
      </c>
      <c r="Q489" s="124">
        <v>0.0</v>
      </c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</row>
    <row r="490">
      <c r="A490" s="100"/>
      <c r="B490" s="211" t="s">
        <v>85</v>
      </c>
      <c r="C490" s="212" t="s">
        <v>462</v>
      </c>
      <c r="D490" s="213"/>
      <c r="E490" s="172" t="s">
        <v>142</v>
      </c>
      <c r="F490" s="172">
        <v>31.0</v>
      </c>
      <c r="G490" s="173">
        <v>0.0</v>
      </c>
      <c r="H490" s="212" t="s">
        <v>332</v>
      </c>
      <c r="I490" s="213"/>
      <c r="J490" s="172" t="s">
        <v>331</v>
      </c>
      <c r="K490" s="172">
        <v>31.0</v>
      </c>
      <c r="L490" s="173">
        <v>252.0</v>
      </c>
      <c r="M490" s="212" t="s">
        <v>500</v>
      </c>
      <c r="N490" s="213"/>
      <c r="O490" s="172" t="s">
        <v>362</v>
      </c>
      <c r="P490" s="172">
        <v>31.0</v>
      </c>
      <c r="Q490" s="173">
        <v>0.0</v>
      </c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</row>
    <row r="491">
      <c r="A491" s="100"/>
      <c r="B491" s="215"/>
      <c r="C491" s="212" t="s">
        <v>673</v>
      </c>
      <c r="D491" s="213"/>
      <c r="E491" s="172" t="s">
        <v>232</v>
      </c>
      <c r="F491" s="172">
        <v>31.0</v>
      </c>
      <c r="G491" s="173">
        <v>0.0</v>
      </c>
      <c r="H491" s="212" t="s">
        <v>442</v>
      </c>
      <c r="I491" s="213"/>
      <c r="J491" s="172" t="s">
        <v>206</v>
      </c>
      <c r="K491" s="172">
        <v>31.0</v>
      </c>
      <c r="L491" s="173">
        <v>0.0</v>
      </c>
      <c r="M491" s="212" t="s">
        <v>179</v>
      </c>
      <c r="N491" s="213"/>
      <c r="O491" s="172" t="s">
        <v>695</v>
      </c>
      <c r="P491" s="172">
        <v>31.0</v>
      </c>
      <c r="Q491" s="173">
        <v>0.0</v>
      </c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</row>
    <row r="492">
      <c r="A492" s="100"/>
      <c r="B492" s="215"/>
      <c r="C492" s="212" t="s">
        <v>361</v>
      </c>
      <c r="D492" s="213"/>
      <c r="E492" s="172" t="s">
        <v>443</v>
      </c>
      <c r="F492" s="172">
        <v>31.0</v>
      </c>
      <c r="G492" s="173">
        <v>252.0</v>
      </c>
      <c r="H492" s="212" t="s">
        <v>696</v>
      </c>
      <c r="I492" s="213"/>
      <c r="J492" s="172" t="s">
        <v>697</v>
      </c>
      <c r="K492" s="172">
        <v>31.0</v>
      </c>
      <c r="L492" s="173">
        <v>252.0</v>
      </c>
      <c r="M492" s="212" t="s">
        <v>698</v>
      </c>
      <c r="N492" s="213"/>
      <c r="O492" s="172" t="s">
        <v>176</v>
      </c>
      <c r="P492" s="172">
        <v>31.0</v>
      </c>
      <c r="Q492" s="173">
        <v>252.0</v>
      </c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</row>
    <row r="493">
      <c r="A493" s="100"/>
      <c r="B493" s="215"/>
      <c r="C493" s="212" t="s">
        <v>699</v>
      </c>
      <c r="D493" s="213"/>
      <c r="E493" s="193"/>
      <c r="F493" s="195" t="s">
        <v>700</v>
      </c>
      <c r="G493" s="80"/>
      <c r="H493" s="213" t="s">
        <v>271</v>
      </c>
      <c r="I493" s="213"/>
      <c r="J493" s="193"/>
      <c r="K493" s="195" t="s">
        <v>701</v>
      </c>
      <c r="L493" s="80"/>
      <c r="M493" s="213" t="s">
        <v>372</v>
      </c>
      <c r="N493" s="213"/>
      <c r="O493" s="193"/>
      <c r="P493" s="195" t="s">
        <v>702</v>
      </c>
      <c r="Q493" s="8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</row>
    <row r="494">
      <c r="A494" s="100"/>
      <c r="B494" s="215"/>
      <c r="C494" s="562" t="s">
        <v>686</v>
      </c>
      <c r="D494" s="217"/>
      <c r="E494" s="218"/>
      <c r="F494" s="220"/>
      <c r="G494" s="563"/>
      <c r="H494" s="564" t="s">
        <v>686</v>
      </c>
      <c r="I494" s="217"/>
      <c r="J494" s="218"/>
      <c r="K494" s="220"/>
      <c r="L494" s="563"/>
      <c r="M494" s="564" t="s">
        <v>686</v>
      </c>
      <c r="N494" s="217"/>
      <c r="O494" s="218"/>
      <c r="P494" s="220"/>
      <c r="Q494" s="563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</row>
    <row r="495">
      <c r="A495" s="100"/>
      <c r="B495" s="154" t="s">
        <v>1816</v>
      </c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5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</row>
    <row r="497">
      <c r="A497" s="101"/>
      <c r="B497" s="237"/>
      <c r="C497" s="238" t="s">
        <v>244</v>
      </c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8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</row>
    <row r="498">
      <c r="A498" s="101"/>
      <c r="B498" s="79"/>
      <c r="C498" s="81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3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</row>
    <row r="499">
      <c r="A499" s="101"/>
      <c r="B499" s="79"/>
      <c r="C499" s="237"/>
      <c r="D499" s="77"/>
      <c r="E499" s="104"/>
      <c r="F499" s="239" t="s">
        <v>245</v>
      </c>
      <c r="G499" s="78"/>
      <c r="H499" s="237"/>
      <c r="I499" s="77"/>
      <c r="J499" s="104"/>
      <c r="K499" s="239" t="s">
        <v>246</v>
      </c>
      <c r="L499" s="78"/>
      <c r="M499" s="237"/>
      <c r="N499" s="77"/>
      <c r="O499" s="104"/>
      <c r="P499" s="239" t="s">
        <v>247</v>
      </c>
      <c r="Q499" s="78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</row>
    <row r="500">
      <c r="A500" s="101"/>
      <c r="B500" s="79"/>
      <c r="C500" s="79"/>
      <c r="E500" s="106"/>
      <c r="G500" s="80"/>
      <c r="H500" s="79"/>
      <c r="J500" s="106"/>
      <c r="L500" s="80"/>
      <c r="M500" s="79"/>
      <c r="O500" s="106"/>
      <c r="Q500" s="8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</row>
    <row r="501">
      <c r="A501" s="101"/>
      <c r="B501" s="107"/>
      <c r="C501" s="79"/>
      <c r="E501" s="106"/>
      <c r="G501" s="80"/>
      <c r="H501" s="79"/>
      <c r="J501" s="106"/>
      <c r="L501" s="80"/>
      <c r="M501" s="79"/>
      <c r="O501" s="106"/>
      <c r="Q501" s="8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</row>
    <row r="502">
      <c r="A502" s="108"/>
      <c r="B502" s="240" t="s">
        <v>60</v>
      </c>
      <c r="C502" s="79"/>
      <c r="E502" s="106"/>
      <c r="F502" s="110"/>
      <c r="G502" s="111"/>
      <c r="H502" s="79"/>
      <c r="J502" s="106"/>
      <c r="K502" s="110"/>
      <c r="L502" s="111"/>
      <c r="M502" s="79"/>
      <c r="O502" s="106"/>
      <c r="P502" s="110"/>
      <c r="Q502" s="111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</row>
    <row r="503">
      <c r="A503" s="108"/>
      <c r="B503" s="240" t="s">
        <v>61</v>
      </c>
      <c r="C503" s="79"/>
      <c r="E503" s="106"/>
      <c r="F503" s="241"/>
      <c r="G503" s="140"/>
      <c r="H503" s="79"/>
      <c r="J503" s="106"/>
      <c r="K503" s="241"/>
      <c r="L503" s="140"/>
      <c r="M503" s="79"/>
      <c r="O503" s="106"/>
      <c r="P503" s="241"/>
      <c r="Q503" s="14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</row>
    <row r="504">
      <c r="A504" s="108"/>
      <c r="B504" s="79"/>
      <c r="C504" s="81"/>
      <c r="D504" s="82"/>
      <c r="E504" s="54"/>
      <c r="F504" s="242"/>
      <c r="G504" s="243"/>
      <c r="H504" s="81"/>
      <c r="I504" s="82"/>
      <c r="J504" s="54"/>
      <c r="K504" s="244"/>
      <c r="L504" s="243"/>
      <c r="M504" s="81"/>
      <c r="N504" s="82"/>
      <c r="O504" s="54"/>
      <c r="P504" s="244"/>
      <c r="Q504" s="243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</row>
    <row r="505">
      <c r="A505" s="108"/>
      <c r="B505" s="117" t="s">
        <v>62</v>
      </c>
      <c r="C505" s="245">
        <v>47.0</v>
      </c>
      <c r="D505" s="246"/>
      <c r="E505" s="119" t="s">
        <v>63</v>
      </c>
      <c r="F505" s="119" t="s">
        <v>64</v>
      </c>
      <c r="G505" s="120" t="s">
        <v>65</v>
      </c>
      <c r="H505" s="245">
        <v>47.0</v>
      </c>
      <c r="I505" s="246"/>
      <c r="J505" s="119" t="s">
        <v>63</v>
      </c>
      <c r="K505" s="119" t="s">
        <v>64</v>
      </c>
      <c r="L505" s="120" t="s">
        <v>65</v>
      </c>
      <c r="M505" s="245">
        <v>47.0</v>
      </c>
      <c r="N505" s="246"/>
      <c r="O505" s="119" t="s">
        <v>63</v>
      </c>
      <c r="P505" s="119" t="s">
        <v>64</v>
      </c>
      <c r="Q505" s="120" t="s">
        <v>65</v>
      </c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</row>
    <row r="506">
      <c r="A506" s="108"/>
      <c r="B506" s="117" t="s">
        <v>66</v>
      </c>
      <c r="C506" s="247" t="s">
        <v>126</v>
      </c>
      <c r="D506" s="248"/>
      <c r="E506" s="249" t="s">
        <v>248</v>
      </c>
      <c r="F506" s="123">
        <v>31.0</v>
      </c>
      <c r="G506" s="124">
        <v>6.0</v>
      </c>
      <c r="H506" s="247" t="s">
        <v>126</v>
      </c>
      <c r="I506" s="248"/>
      <c r="J506" s="249" t="s">
        <v>249</v>
      </c>
      <c r="K506" s="123">
        <v>31.0</v>
      </c>
      <c r="L506" s="250">
        <v>6.0</v>
      </c>
      <c r="M506" s="247" t="s">
        <v>69</v>
      </c>
      <c r="N506" s="248"/>
      <c r="O506" s="249" t="s">
        <v>161</v>
      </c>
      <c r="P506" s="123">
        <v>31.0</v>
      </c>
      <c r="Q506" s="250">
        <v>6.0</v>
      </c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</row>
    <row r="507">
      <c r="A507" s="108"/>
      <c r="B507" s="117" t="s">
        <v>72</v>
      </c>
      <c r="C507" s="247" t="s">
        <v>250</v>
      </c>
      <c r="D507" s="248"/>
      <c r="E507" s="249" t="s">
        <v>251</v>
      </c>
      <c r="F507" s="123">
        <v>31.0</v>
      </c>
      <c r="G507" s="124">
        <v>0.0</v>
      </c>
      <c r="H507" s="247" t="s">
        <v>252</v>
      </c>
      <c r="I507" s="248"/>
      <c r="J507" s="249" t="s">
        <v>253</v>
      </c>
      <c r="K507" s="123">
        <v>31.0</v>
      </c>
      <c r="L507" s="250">
        <v>0.0</v>
      </c>
      <c r="M507" s="247" t="s">
        <v>254</v>
      </c>
      <c r="N507" s="248"/>
      <c r="O507" s="249" t="s">
        <v>255</v>
      </c>
      <c r="P507" s="123">
        <v>31.0</v>
      </c>
      <c r="Q507" s="250">
        <v>0.0</v>
      </c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</row>
    <row r="508">
      <c r="A508" s="108"/>
      <c r="B508" s="117" t="s">
        <v>79</v>
      </c>
      <c r="C508" s="247" t="s">
        <v>256</v>
      </c>
      <c r="D508" s="248"/>
      <c r="E508" s="249" t="s">
        <v>257</v>
      </c>
      <c r="F508" s="123">
        <v>31.0</v>
      </c>
      <c r="G508" s="124">
        <v>0.0</v>
      </c>
      <c r="H508" s="247" t="s">
        <v>258</v>
      </c>
      <c r="I508" s="248"/>
      <c r="J508" s="249" t="s">
        <v>259</v>
      </c>
      <c r="K508" s="264">
        <v>30.0</v>
      </c>
      <c r="L508" s="250">
        <v>0.0</v>
      </c>
      <c r="M508" s="247" t="s">
        <v>260</v>
      </c>
      <c r="N508" s="248"/>
      <c r="O508" s="249" t="s">
        <v>140</v>
      </c>
      <c r="P508" s="123">
        <v>31.0</v>
      </c>
      <c r="Q508" s="250">
        <v>0.0</v>
      </c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</row>
    <row r="509">
      <c r="A509" s="108"/>
      <c r="B509" s="206" t="s">
        <v>85</v>
      </c>
      <c r="C509" s="251" t="s">
        <v>261</v>
      </c>
      <c r="D509" s="252"/>
      <c r="E509" s="253" t="s">
        <v>262</v>
      </c>
      <c r="F509" s="207">
        <v>31.0</v>
      </c>
      <c r="G509" s="208">
        <v>252.0</v>
      </c>
      <c r="H509" s="251" t="s">
        <v>263</v>
      </c>
      <c r="I509" s="252"/>
      <c r="J509" s="253" t="s">
        <v>264</v>
      </c>
      <c r="K509" s="255">
        <v>30.0</v>
      </c>
      <c r="L509" s="254">
        <v>252.0</v>
      </c>
      <c r="M509" s="251" t="s">
        <v>265</v>
      </c>
      <c r="N509" s="252"/>
      <c r="O509" s="253" t="s">
        <v>266</v>
      </c>
      <c r="P509" s="207">
        <v>31.0</v>
      </c>
      <c r="Q509" s="254">
        <v>252.0</v>
      </c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</row>
    <row r="510">
      <c r="A510" s="101"/>
      <c r="B510" s="231"/>
      <c r="C510" s="251" t="s">
        <v>235</v>
      </c>
      <c r="D510" s="252"/>
      <c r="E510" s="253" t="s">
        <v>267</v>
      </c>
      <c r="F510" s="207">
        <v>31.0</v>
      </c>
      <c r="G510" s="208">
        <v>0.0</v>
      </c>
      <c r="H510" s="251" t="s">
        <v>261</v>
      </c>
      <c r="I510" s="252"/>
      <c r="J510" s="255" t="s">
        <v>268</v>
      </c>
      <c r="K510" s="255">
        <v>30.0</v>
      </c>
      <c r="L510" s="208">
        <v>0.0</v>
      </c>
      <c r="M510" s="251" t="s">
        <v>261</v>
      </c>
      <c r="N510" s="252"/>
      <c r="O510" s="253" t="s">
        <v>97</v>
      </c>
      <c r="P510" s="207">
        <v>31.0</v>
      </c>
      <c r="Q510" s="254">
        <v>0.0</v>
      </c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</row>
    <row r="511">
      <c r="A511" s="101"/>
      <c r="B511" s="231"/>
      <c r="C511" s="256" t="s">
        <v>269</v>
      </c>
      <c r="D511" s="252"/>
      <c r="E511" s="253" t="s">
        <v>270</v>
      </c>
      <c r="F511" s="207">
        <v>31.0</v>
      </c>
      <c r="G511" s="208">
        <v>252.0</v>
      </c>
      <c r="H511" s="251" t="s">
        <v>271</v>
      </c>
      <c r="I511" s="252"/>
      <c r="J511" s="253" t="s">
        <v>272</v>
      </c>
      <c r="K511" s="253">
        <v>31.0</v>
      </c>
      <c r="L511" s="254">
        <v>252.0</v>
      </c>
      <c r="M511" s="251" t="s">
        <v>273</v>
      </c>
      <c r="N511" s="252"/>
      <c r="O511" s="253" t="s">
        <v>274</v>
      </c>
      <c r="P511" s="207">
        <v>31.0</v>
      </c>
      <c r="Q511" s="254">
        <v>252.0</v>
      </c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</row>
    <row r="512">
      <c r="A512" s="101"/>
      <c r="B512" s="231"/>
      <c r="C512" s="256" t="s">
        <v>275</v>
      </c>
      <c r="D512" s="252"/>
      <c r="E512" s="232"/>
      <c r="F512" s="257" t="s">
        <v>276</v>
      </c>
      <c r="G512" s="80"/>
      <c r="H512" s="256" t="s">
        <v>277</v>
      </c>
      <c r="I512" s="252"/>
      <c r="J512" s="232"/>
      <c r="K512" s="257" t="s">
        <v>278</v>
      </c>
      <c r="L512" s="80"/>
      <c r="M512" s="251" t="s">
        <v>279</v>
      </c>
      <c r="N512" s="252"/>
      <c r="O512" s="232"/>
      <c r="P512" s="257" t="s">
        <v>280</v>
      </c>
      <c r="Q512" s="8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</row>
    <row r="513">
      <c r="A513" s="101"/>
      <c r="B513" s="231"/>
      <c r="C513" s="258"/>
      <c r="D513" s="259"/>
      <c r="E513" s="260"/>
      <c r="F513" s="261"/>
      <c r="G513" s="83"/>
      <c r="H513" s="258"/>
      <c r="I513" s="259"/>
      <c r="J513" s="260"/>
      <c r="K513" s="261" t="s">
        <v>281</v>
      </c>
      <c r="L513" s="83"/>
      <c r="M513" s="258"/>
      <c r="N513" s="259"/>
      <c r="O513" s="260"/>
      <c r="P513" s="261" t="s">
        <v>282</v>
      </c>
      <c r="Q513" s="83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</row>
    <row r="514">
      <c r="A514" s="101"/>
      <c r="B514" s="262"/>
      <c r="C514" s="237"/>
      <c r="D514" s="77"/>
      <c r="E514" s="104"/>
      <c r="F514" s="239" t="s">
        <v>283</v>
      </c>
      <c r="G514" s="78"/>
      <c r="H514" s="237"/>
      <c r="I514" s="77"/>
      <c r="J514" s="104"/>
      <c r="K514" s="239" t="s">
        <v>284</v>
      </c>
      <c r="L514" s="78"/>
      <c r="M514" s="237"/>
      <c r="N514" s="77"/>
      <c r="O514" s="104"/>
      <c r="P514" s="239" t="s">
        <v>285</v>
      </c>
      <c r="Q514" s="78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</row>
    <row r="515">
      <c r="A515" s="101"/>
      <c r="B515" s="79"/>
      <c r="C515" s="79"/>
      <c r="E515" s="106"/>
      <c r="G515" s="80"/>
      <c r="H515" s="79"/>
      <c r="J515" s="106"/>
      <c r="L515" s="80"/>
      <c r="M515" s="79"/>
      <c r="O515" s="106"/>
      <c r="Q515" s="8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</row>
    <row r="516">
      <c r="A516" s="101"/>
      <c r="B516" s="79"/>
      <c r="C516" s="79"/>
      <c r="E516" s="106"/>
      <c r="G516" s="80"/>
      <c r="H516" s="79"/>
      <c r="J516" s="106"/>
      <c r="L516" s="80"/>
      <c r="M516" s="79"/>
      <c r="O516" s="106"/>
      <c r="Q516" s="8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</row>
    <row r="517">
      <c r="A517" s="108"/>
      <c r="B517" s="240" t="s">
        <v>60</v>
      </c>
      <c r="C517" s="79"/>
      <c r="E517" s="106"/>
      <c r="F517" s="110"/>
      <c r="G517" s="111"/>
      <c r="H517" s="79"/>
      <c r="J517" s="106"/>
      <c r="K517" s="110"/>
      <c r="L517" s="111"/>
      <c r="M517" s="79"/>
      <c r="O517" s="106"/>
      <c r="P517" s="110"/>
      <c r="Q517" s="111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</row>
    <row r="518">
      <c r="A518" s="108"/>
      <c r="B518" s="240" t="s">
        <v>61</v>
      </c>
      <c r="C518" s="79"/>
      <c r="E518" s="106"/>
      <c r="F518" s="241"/>
      <c r="G518" s="140"/>
      <c r="H518" s="79"/>
      <c r="J518" s="106"/>
      <c r="K518" s="241"/>
      <c r="L518" s="140"/>
      <c r="M518" s="79"/>
      <c r="O518" s="106"/>
      <c r="P518" s="241"/>
      <c r="Q518" s="14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</row>
    <row r="519">
      <c r="A519" s="108"/>
      <c r="B519" s="79"/>
      <c r="C519" s="81"/>
      <c r="D519" s="82"/>
      <c r="E519" s="54"/>
      <c r="F519" s="244"/>
      <c r="G519" s="243"/>
      <c r="H519" s="81"/>
      <c r="I519" s="82"/>
      <c r="J519" s="54"/>
      <c r="K519" s="244"/>
      <c r="L519" s="243"/>
      <c r="M519" s="81"/>
      <c r="N519" s="82"/>
      <c r="O519" s="54"/>
      <c r="P519" s="244"/>
      <c r="Q519" s="243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</row>
    <row r="520">
      <c r="A520" s="108"/>
      <c r="B520" s="117" t="s">
        <v>62</v>
      </c>
      <c r="C520" s="245">
        <v>47.0</v>
      </c>
      <c r="D520" s="246"/>
      <c r="E520" s="119" t="s">
        <v>63</v>
      </c>
      <c r="F520" s="119" t="s">
        <v>64</v>
      </c>
      <c r="G520" s="120" t="s">
        <v>65</v>
      </c>
      <c r="H520" s="245">
        <v>47.0</v>
      </c>
      <c r="I520" s="246"/>
      <c r="J520" s="119" t="s">
        <v>63</v>
      </c>
      <c r="K520" s="119" t="s">
        <v>64</v>
      </c>
      <c r="L520" s="120" t="s">
        <v>65</v>
      </c>
      <c r="M520" s="245">
        <v>47.0</v>
      </c>
      <c r="N520" s="246"/>
      <c r="O520" s="119" t="s">
        <v>63</v>
      </c>
      <c r="P520" s="119" t="s">
        <v>64</v>
      </c>
      <c r="Q520" s="120" t="s">
        <v>65</v>
      </c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</row>
    <row r="521">
      <c r="A521" s="108"/>
      <c r="B521" s="117" t="s">
        <v>66</v>
      </c>
      <c r="C521" s="247" t="s">
        <v>286</v>
      </c>
      <c r="D521" s="248"/>
      <c r="E521" s="249" t="s">
        <v>188</v>
      </c>
      <c r="F521" s="123">
        <v>31.0</v>
      </c>
      <c r="G521" s="124">
        <v>0.0</v>
      </c>
      <c r="H521" s="263" t="s">
        <v>67</v>
      </c>
      <c r="I521" s="248"/>
      <c r="J521" s="264" t="s">
        <v>287</v>
      </c>
      <c r="K521" s="123">
        <v>31.0</v>
      </c>
      <c r="L521" s="609">
        <v>6.0</v>
      </c>
      <c r="M521" s="263" t="s">
        <v>128</v>
      </c>
      <c r="N521" s="248"/>
      <c r="O521" s="249" t="s">
        <v>288</v>
      </c>
      <c r="P521" s="123">
        <v>31.0</v>
      </c>
      <c r="Q521" s="250">
        <v>6.0</v>
      </c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</row>
    <row r="522">
      <c r="A522" s="108"/>
      <c r="B522" s="117" t="s">
        <v>72</v>
      </c>
      <c r="C522" s="247" t="s">
        <v>221</v>
      </c>
      <c r="D522" s="248"/>
      <c r="E522" s="249" t="s">
        <v>289</v>
      </c>
      <c r="F522" s="123">
        <v>31.0</v>
      </c>
      <c r="G522" s="250">
        <v>0.0</v>
      </c>
      <c r="H522" s="263" t="s">
        <v>290</v>
      </c>
      <c r="I522" s="248"/>
      <c r="J522" s="264" t="s">
        <v>291</v>
      </c>
      <c r="K522" s="249">
        <v>31.0</v>
      </c>
      <c r="L522" s="609">
        <v>252.0</v>
      </c>
      <c r="M522" s="263" t="s">
        <v>163</v>
      </c>
      <c r="N522" s="248"/>
      <c r="O522" s="249" t="s">
        <v>292</v>
      </c>
      <c r="P522" s="123">
        <v>31.0</v>
      </c>
      <c r="Q522" s="250">
        <v>252.0</v>
      </c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</row>
    <row r="523">
      <c r="A523" s="108"/>
      <c r="B523" s="117" t="s">
        <v>79</v>
      </c>
      <c r="C523" s="247" t="s">
        <v>293</v>
      </c>
      <c r="D523" s="248"/>
      <c r="E523" s="249" t="s">
        <v>294</v>
      </c>
      <c r="F523" s="123">
        <v>31.0</v>
      </c>
      <c r="G523" s="124">
        <v>252.0</v>
      </c>
      <c r="H523" s="263" t="s">
        <v>295</v>
      </c>
      <c r="I523" s="248"/>
      <c r="J523" s="264" t="s">
        <v>296</v>
      </c>
      <c r="K523" s="123">
        <v>31.0</v>
      </c>
      <c r="L523" s="124">
        <v>0.0</v>
      </c>
      <c r="M523" s="247" t="s">
        <v>1817</v>
      </c>
      <c r="N523" s="248"/>
      <c r="O523" s="264" t="s">
        <v>298</v>
      </c>
      <c r="P523" s="123">
        <v>31.0</v>
      </c>
      <c r="Q523" s="124">
        <v>0.0</v>
      </c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</row>
    <row r="524">
      <c r="A524" s="108"/>
      <c r="B524" s="206" t="s">
        <v>85</v>
      </c>
      <c r="C524" s="251" t="s">
        <v>299</v>
      </c>
      <c r="D524" s="252"/>
      <c r="E524" s="253" t="s">
        <v>201</v>
      </c>
      <c r="F524" s="207">
        <v>31.0</v>
      </c>
      <c r="G524" s="254">
        <v>252.0</v>
      </c>
      <c r="H524" s="256" t="s">
        <v>300</v>
      </c>
      <c r="I524" s="252"/>
      <c r="J524" s="255" t="s">
        <v>142</v>
      </c>
      <c r="K524" s="253">
        <v>31.0</v>
      </c>
      <c r="L524" s="1104">
        <v>0.0</v>
      </c>
      <c r="M524" s="256" t="s">
        <v>173</v>
      </c>
      <c r="N524" s="252"/>
      <c r="O524" s="253" t="s">
        <v>301</v>
      </c>
      <c r="P524" s="207">
        <v>31.0</v>
      </c>
      <c r="Q524" s="208">
        <v>0.0</v>
      </c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</row>
    <row r="525">
      <c r="A525" s="101"/>
      <c r="B525" s="231"/>
      <c r="C525" s="256" t="s">
        <v>302</v>
      </c>
      <c r="D525" s="252"/>
      <c r="E525" s="253" t="s">
        <v>303</v>
      </c>
      <c r="F525" s="207">
        <v>31.0</v>
      </c>
      <c r="G525" s="208">
        <v>6.0</v>
      </c>
      <c r="H525" s="256" t="s">
        <v>304</v>
      </c>
      <c r="I525" s="252"/>
      <c r="J525" s="255" t="s">
        <v>305</v>
      </c>
      <c r="K525" s="207">
        <v>31.0</v>
      </c>
      <c r="L525" s="208">
        <v>0.0</v>
      </c>
      <c r="M525" s="256" t="s">
        <v>306</v>
      </c>
      <c r="N525" s="252"/>
      <c r="O525" s="255" t="s">
        <v>307</v>
      </c>
      <c r="P525" s="207">
        <v>31.0</v>
      </c>
      <c r="Q525" s="208">
        <v>0.0</v>
      </c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</row>
    <row r="526">
      <c r="A526" s="101"/>
      <c r="B526" s="231"/>
      <c r="C526" s="256" t="s">
        <v>119</v>
      </c>
      <c r="D526" s="252"/>
      <c r="E526" s="253" t="s">
        <v>308</v>
      </c>
      <c r="F526" s="255">
        <v>30.0</v>
      </c>
      <c r="G526" s="208">
        <v>0.0</v>
      </c>
      <c r="H526" s="256" t="s">
        <v>309</v>
      </c>
      <c r="I526" s="252"/>
      <c r="J526" s="255" t="s">
        <v>310</v>
      </c>
      <c r="K526" s="207">
        <v>31.0</v>
      </c>
      <c r="L526" s="1104">
        <v>252.0</v>
      </c>
      <c r="M526" s="256" t="s">
        <v>179</v>
      </c>
      <c r="N526" s="252"/>
      <c r="O526" s="255" t="s">
        <v>311</v>
      </c>
      <c r="P526" s="207">
        <v>31.0</v>
      </c>
      <c r="Q526" s="254">
        <v>252.0</v>
      </c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</row>
    <row r="527">
      <c r="A527" s="101"/>
      <c r="B527" s="231"/>
      <c r="C527" s="265" t="s">
        <v>207</v>
      </c>
      <c r="D527" s="266"/>
      <c r="E527" s="260"/>
      <c r="F527" s="261" t="s">
        <v>1818</v>
      </c>
      <c r="G527" s="83"/>
      <c r="H527" s="265" t="s">
        <v>177</v>
      </c>
      <c r="I527" s="266"/>
      <c r="J527" s="260"/>
      <c r="K527" s="261" t="s">
        <v>1819</v>
      </c>
      <c r="L527" s="83"/>
      <c r="M527" s="265" t="s">
        <v>177</v>
      </c>
      <c r="N527" s="266"/>
      <c r="O527" s="260"/>
      <c r="P527" s="261" t="s">
        <v>1820</v>
      </c>
      <c r="Q527" s="83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</row>
    <row r="528">
      <c r="A528" s="1043"/>
      <c r="B528" s="268" t="s">
        <v>1821</v>
      </c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5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</row>
    <row r="97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</row>
  </sheetData>
  <mergeCells count="583">
    <mergeCell ref="B102:B106"/>
    <mergeCell ref="C104:E109"/>
    <mergeCell ref="H104:J109"/>
    <mergeCell ref="K104:L107"/>
    <mergeCell ref="M104:O109"/>
    <mergeCell ref="B108:B109"/>
    <mergeCell ref="F109:G109"/>
    <mergeCell ref="K108:L108"/>
    <mergeCell ref="K109:L109"/>
    <mergeCell ref="P109:Q109"/>
    <mergeCell ref="B118:B120"/>
    <mergeCell ref="C118:E123"/>
    <mergeCell ref="H118:J123"/>
    <mergeCell ref="M118:O123"/>
    <mergeCell ref="F90:G90"/>
    <mergeCell ref="F91:G91"/>
    <mergeCell ref="F99:G99"/>
    <mergeCell ref="K99:L99"/>
    <mergeCell ref="B100:Q100"/>
    <mergeCell ref="C102:Q103"/>
    <mergeCell ref="F117:G117"/>
    <mergeCell ref="F118:G121"/>
    <mergeCell ref="F131:G131"/>
    <mergeCell ref="K122:L122"/>
    <mergeCell ref="P122:Q122"/>
    <mergeCell ref="K123:L123"/>
    <mergeCell ref="P123:Q123"/>
    <mergeCell ref="B132:Q132"/>
    <mergeCell ref="C134:Q135"/>
    <mergeCell ref="R134:R135"/>
    <mergeCell ref="B122:B123"/>
    <mergeCell ref="F122:G122"/>
    <mergeCell ref="F123:G123"/>
    <mergeCell ref="B134:B138"/>
    <mergeCell ref="C136:E141"/>
    <mergeCell ref="H136:J141"/>
    <mergeCell ref="B140:B141"/>
    <mergeCell ref="F141:G141"/>
    <mergeCell ref="F151:G154"/>
    <mergeCell ref="F155:G155"/>
    <mergeCell ref="F164:G164"/>
    <mergeCell ref="P164:Q164"/>
    <mergeCell ref="F136:G139"/>
    <mergeCell ref="F140:G140"/>
    <mergeCell ref="F149:G149"/>
    <mergeCell ref="B151:B153"/>
    <mergeCell ref="C151:E156"/>
    <mergeCell ref="H151:J156"/>
    <mergeCell ref="B155:B156"/>
    <mergeCell ref="F156:G156"/>
    <mergeCell ref="F19:G22"/>
    <mergeCell ref="H19:J24"/>
    <mergeCell ref="M19:O24"/>
    <mergeCell ref="F23:G23"/>
    <mergeCell ref="K23:L24"/>
    <mergeCell ref="F24:G24"/>
    <mergeCell ref="B19:B21"/>
    <mergeCell ref="B23:B24"/>
    <mergeCell ref="F32:G32"/>
    <mergeCell ref="K32:L32"/>
    <mergeCell ref="B34:Q34"/>
    <mergeCell ref="C36:Q37"/>
    <mergeCell ref="R36:R37"/>
    <mergeCell ref="F5:G5"/>
    <mergeCell ref="K5:L5"/>
    <mergeCell ref="F6:G6"/>
    <mergeCell ref="K6:L6"/>
    <mergeCell ref="P4:Q7"/>
    <mergeCell ref="P8:Q8"/>
    <mergeCell ref="P17:Q17"/>
    <mergeCell ref="P19:Q22"/>
    <mergeCell ref="P23:Q24"/>
    <mergeCell ref="P32:Q32"/>
    <mergeCell ref="K9:L9"/>
    <mergeCell ref="P9:Q9"/>
    <mergeCell ref="B2:B6"/>
    <mergeCell ref="C2:Q3"/>
    <mergeCell ref="R2:R3"/>
    <mergeCell ref="C4:E9"/>
    <mergeCell ref="H4:J9"/>
    <mergeCell ref="M4:O9"/>
    <mergeCell ref="K8:L8"/>
    <mergeCell ref="B8:B9"/>
    <mergeCell ref="F8:G8"/>
    <mergeCell ref="F9:G9"/>
    <mergeCell ref="F17:G17"/>
    <mergeCell ref="K17:L17"/>
    <mergeCell ref="C19:E24"/>
    <mergeCell ref="K19:L22"/>
    <mergeCell ref="P38:Q41"/>
    <mergeCell ref="P42:Q42"/>
    <mergeCell ref="M72:O77"/>
    <mergeCell ref="P72:Q75"/>
    <mergeCell ref="P76:Q76"/>
    <mergeCell ref="P77:Q77"/>
    <mergeCell ref="B76:B77"/>
    <mergeCell ref="F77:G77"/>
    <mergeCell ref="K58:L58"/>
    <mergeCell ref="K66:L66"/>
    <mergeCell ref="B68:Q68"/>
    <mergeCell ref="B70:B74"/>
    <mergeCell ref="C70:Q71"/>
    <mergeCell ref="C72:E77"/>
    <mergeCell ref="K76:L76"/>
    <mergeCell ref="K77:L77"/>
    <mergeCell ref="H72:J77"/>
    <mergeCell ref="K72:L75"/>
    <mergeCell ref="K85:L85"/>
    <mergeCell ref="H86:J91"/>
    <mergeCell ref="K86:L89"/>
    <mergeCell ref="M86:O91"/>
    <mergeCell ref="K90:L90"/>
    <mergeCell ref="K91:L91"/>
    <mergeCell ref="F72:G75"/>
    <mergeCell ref="F76:G76"/>
    <mergeCell ref="F85:G85"/>
    <mergeCell ref="B86:B88"/>
    <mergeCell ref="C86:E91"/>
    <mergeCell ref="F86:G89"/>
    <mergeCell ref="B90:B91"/>
    <mergeCell ref="B36:B40"/>
    <mergeCell ref="C38:E43"/>
    <mergeCell ref="H38:J43"/>
    <mergeCell ref="K38:L41"/>
    <mergeCell ref="M38:O43"/>
    <mergeCell ref="B42:B43"/>
    <mergeCell ref="F43:G43"/>
    <mergeCell ref="F53:G56"/>
    <mergeCell ref="F57:G57"/>
    <mergeCell ref="F66:G66"/>
    <mergeCell ref="F38:G41"/>
    <mergeCell ref="F42:G42"/>
    <mergeCell ref="F51:G51"/>
    <mergeCell ref="B53:B55"/>
    <mergeCell ref="C53:E58"/>
    <mergeCell ref="H53:J58"/>
    <mergeCell ref="B57:B58"/>
    <mergeCell ref="F58:G58"/>
    <mergeCell ref="P53:Q56"/>
    <mergeCell ref="P57:Q58"/>
    <mergeCell ref="P66:Q66"/>
    <mergeCell ref="P85:Q85"/>
    <mergeCell ref="P86:Q89"/>
    <mergeCell ref="P90:Q91"/>
    <mergeCell ref="P99:Q99"/>
    <mergeCell ref="K42:L42"/>
    <mergeCell ref="K43:L43"/>
    <mergeCell ref="K51:L51"/>
    <mergeCell ref="P51:Q51"/>
    <mergeCell ref="K53:L56"/>
    <mergeCell ref="M53:O58"/>
    <mergeCell ref="K57:L57"/>
    <mergeCell ref="F104:G107"/>
    <mergeCell ref="F108:G108"/>
    <mergeCell ref="P104:Q107"/>
    <mergeCell ref="P108:Q108"/>
    <mergeCell ref="P117:Q117"/>
    <mergeCell ref="P118:Q121"/>
    <mergeCell ref="P131:Q131"/>
    <mergeCell ref="P136:Q139"/>
    <mergeCell ref="P140:Q140"/>
    <mergeCell ref="P141:Q141"/>
    <mergeCell ref="P149:Q149"/>
    <mergeCell ref="K117:L117"/>
    <mergeCell ref="K118:L121"/>
    <mergeCell ref="K131:L131"/>
    <mergeCell ref="K136:L139"/>
    <mergeCell ref="M136:O141"/>
    <mergeCell ref="K140:L140"/>
    <mergeCell ref="K141:L141"/>
    <mergeCell ref="F216:G219"/>
    <mergeCell ref="F220:G220"/>
    <mergeCell ref="F202:G205"/>
    <mergeCell ref="F206:G206"/>
    <mergeCell ref="F215:G215"/>
    <mergeCell ref="B216:B218"/>
    <mergeCell ref="C216:E221"/>
    <mergeCell ref="H216:J221"/>
    <mergeCell ref="B220:B221"/>
    <mergeCell ref="K335:L338"/>
    <mergeCell ref="M335:O340"/>
    <mergeCell ref="K339:L339"/>
    <mergeCell ref="K340:L340"/>
    <mergeCell ref="F316:G319"/>
    <mergeCell ref="F320:G320"/>
    <mergeCell ref="F329:G330"/>
    <mergeCell ref="B331:Q331"/>
    <mergeCell ref="C333:Q334"/>
    <mergeCell ref="C335:E340"/>
    <mergeCell ref="P335:Q338"/>
    <mergeCell ref="K299:L302"/>
    <mergeCell ref="K303:L303"/>
    <mergeCell ref="K312:L312"/>
    <mergeCell ref="K316:L319"/>
    <mergeCell ref="M316:O321"/>
    <mergeCell ref="K320:L320"/>
    <mergeCell ref="K321:L321"/>
    <mergeCell ref="K329:L330"/>
    <mergeCell ref="P303:Q303"/>
    <mergeCell ref="P304:Q304"/>
    <mergeCell ref="P312:Q312"/>
    <mergeCell ref="P316:Q319"/>
    <mergeCell ref="P320:Q320"/>
    <mergeCell ref="P321:Q321"/>
    <mergeCell ref="P330:Q330"/>
    <mergeCell ref="C299:E304"/>
    <mergeCell ref="F299:G302"/>
    <mergeCell ref="H299:J304"/>
    <mergeCell ref="M299:O304"/>
    <mergeCell ref="P299:Q302"/>
    <mergeCell ref="B303:B304"/>
    <mergeCell ref="K304:L304"/>
    <mergeCell ref="F303:G303"/>
    <mergeCell ref="F304:G304"/>
    <mergeCell ref="F312:G312"/>
    <mergeCell ref="B316:B318"/>
    <mergeCell ref="C316:E321"/>
    <mergeCell ref="H316:J321"/>
    <mergeCell ref="B320:B321"/>
    <mergeCell ref="F321:G321"/>
    <mergeCell ref="B333:B337"/>
    <mergeCell ref="B339:B340"/>
    <mergeCell ref="B350:B352"/>
    <mergeCell ref="C350:E355"/>
    <mergeCell ref="B354:B355"/>
    <mergeCell ref="P339:Q339"/>
    <mergeCell ref="P340:Q340"/>
    <mergeCell ref="P348:Q349"/>
    <mergeCell ref="P350:Q353"/>
    <mergeCell ref="P354:Q354"/>
    <mergeCell ref="P355:Q355"/>
    <mergeCell ref="K348:L349"/>
    <mergeCell ref="K350:L353"/>
    <mergeCell ref="M350:O355"/>
    <mergeCell ref="K354:L354"/>
    <mergeCell ref="K355:L355"/>
    <mergeCell ref="P420:Q420"/>
    <mergeCell ref="P428:Q428"/>
    <mergeCell ref="B429:Q429"/>
    <mergeCell ref="C431:Q432"/>
    <mergeCell ref="K433:L436"/>
    <mergeCell ref="K437:L437"/>
    <mergeCell ref="P437:Q437"/>
    <mergeCell ref="K438:L438"/>
    <mergeCell ref="P438:Q438"/>
    <mergeCell ref="B419:B420"/>
    <mergeCell ref="F419:G419"/>
    <mergeCell ref="F420:G420"/>
    <mergeCell ref="C433:E438"/>
    <mergeCell ref="F433:G436"/>
    <mergeCell ref="H433:J438"/>
    <mergeCell ref="F437:G437"/>
    <mergeCell ref="F438:G438"/>
    <mergeCell ref="K446:L446"/>
    <mergeCell ref="K447:L450"/>
    <mergeCell ref="K414:L414"/>
    <mergeCell ref="K415:L418"/>
    <mergeCell ref="M415:O420"/>
    <mergeCell ref="K419:L419"/>
    <mergeCell ref="K420:L420"/>
    <mergeCell ref="K428:L428"/>
    <mergeCell ref="M433:O438"/>
    <mergeCell ref="F386:G386"/>
    <mergeCell ref="F387:G387"/>
    <mergeCell ref="F395:G395"/>
    <mergeCell ref="K395:L395"/>
    <mergeCell ref="B396:Q396"/>
    <mergeCell ref="C398:Q399"/>
    <mergeCell ref="B398:B402"/>
    <mergeCell ref="C400:E405"/>
    <mergeCell ref="H400:J405"/>
    <mergeCell ref="K400:L403"/>
    <mergeCell ref="M400:O405"/>
    <mergeCell ref="B404:B405"/>
    <mergeCell ref="F405:G405"/>
    <mergeCell ref="F414:G414"/>
    <mergeCell ref="F415:G418"/>
    <mergeCell ref="F428:G428"/>
    <mergeCell ref="F446:G446"/>
    <mergeCell ref="F447:G450"/>
    <mergeCell ref="F460:G460"/>
    <mergeCell ref="K404:L404"/>
    <mergeCell ref="K405:L405"/>
    <mergeCell ref="F413:G413"/>
    <mergeCell ref="K413:L413"/>
    <mergeCell ref="B415:B417"/>
    <mergeCell ref="C415:E420"/>
    <mergeCell ref="H415:J420"/>
    <mergeCell ref="B431:B435"/>
    <mergeCell ref="B437:B438"/>
    <mergeCell ref="B447:B449"/>
    <mergeCell ref="C447:E452"/>
    <mergeCell ref="H447:J452"/>
    <mergeCell ref="B451:B452"/>
    <mergeCell ref="F451:G451"/>
    <mergeCell ref="F452:G452"/>
    <mergeCell ref="P400:Q403"/>
    <mergeCell ref="P404:Q404"/>
    <mergeCell ref="P405:Q405"/>
    <mergeCell ref="P413:Q413"/>
    <mergeCell ref="P414:Q414"/>
    <mergeCell ref="P415:Q418"/>
    <mergeCell ref="P419:Q419"/>
    <mergeCell ref="P433:Q436"/>
    <mergeCell ref="P446:Q446"/>
    <mergeCell ref="M447:O452"/>
    <mergeCell ref="P447:Q450"/>
    <mergeCell ref="K451:L451"/>
    <mergeCell ref="P451:Q451"/>
    <mergeCell ref="P452:Q452"/>
    <mergeCell ref="K452:L452"/>
    <mergeCell ref="K460:L460"/>
    <mergeCell ref="P460:Q460"/>
    <mergeCell ref="B461:Q461"/>
    <mergeCell ref="B463:B467"/>
    <mergeCell ref="C463:Q464"/>
    <mergeCell ref="R463:R464"/>
    <mergeCell ref="K465:L468"/>
    <mergeCell ref="K469:L469"/>
    <mergeCell ref="K478:L478"/>
    <mergeCell ref="K480:L483"/>
    <mergeCell ref="K484:L484"/>
    <mergeCell ref="K485:L485"/>
    <mergeCell ref="K493:L493"/>
    <mergeCell ref="P469:Q469"/>
    <mergeCell ref="P470:Q470"/>
    <mergeCell ref="P478:Q478"/>
    <mergeCell ref="M480:O485"/>
    <mergeCell ref="P480:Q483"/>
    <mergeCell ref="P484:Q484"/>
    <mergeCell ref="P485:Q485"/>
    <mergeCell ref="P493:Q493"/>
    <mergeCell ref="C465:E470"/>
    <mergeCell ref="F465:G468"/>
    <mergeCell ref="H465:J470"/>
    <mergeCell ref="M465:O470"/>
    <mergeCell ref="P465:Q468"/>
    <mergeCell ref="B469:B470"/>
    <mergeCell ref="K470:L470"/>
    <mergeCell ref="F469:G469"/>
    <mergeCell ref="F470:G470"/>
    <mergeCell ref="F478:G478"/>
    <mergeCell ref="B480:B482"/>
    <mergeCell ref="C480:E485"/>
    <mergeCell ref="H480:J485"/>
    <mergeCell ref="B484:B485"/>
    <mergeCell ref="F485:G485"/>
    <mergeCell ref="F499:G502"/>
    <mergeCell ref="H499:J504"/>
    <mergeCell ref="B497:B501"/>
    <mergeCell ref="B503:B504"/>
    <mergeCell ref="K514:L517"/>
    <mergeCell ref="K518:L518"/>
    <mergeCell ref="F527:G527"/>
    <mergeCell ref="K527:L527"/>
    <mergeCell ref="P527:Q527"/>
    <mergeCell ref="B528:Q528"/>
    <mergeCell ref="F513:G513"/>
    <mergeCell ref="C514:E519"/>
    <mergeCell ref="F514:G517"/>
    <mergeCell ref="H514:J519"/>
    <mergeCell ref="M514:O519"/>
    <mergeCell ref="P514:Q517"/>
    <mergeCell ref="K519:L519"/>
    <mergeCell ref="K499:L502"/>
    <mergeCell ref="M499:O504"/>
    <mergeCell ref="K503:L503"/>
    <mergeCell ref="K504:L504"/>
    <mergeCell ref="P499:Q502"/>
    <mergeCell ref="P503:Q503"/>
    <mergeCell ref="F480:G483"/>
    <mergeCell ref="F484:G484"/>
    <mergeCell ref="F493:G493"/>
    <mergeCell ref="B495:Q495"/>
    <mergeCell ref="C497:Q498"/>
    <mergeCell ref="C499:E504"/>
    <mergeCell ref="F503:G503"/>
    <mergeCell ref="F504:G504"/>
    <mergeCell ref="P504:Q504"/>
    <mergeCell ref="F512:G512"/>
    <mergeCell ref="K512:L512"/>
    <mergeCell ref="P512:Q512"/>
    <mergeCell ref="K513:L513"/>
    <mergeCell ref="P513:Q513"/>
    <mergeCell ref="B514:B516"/>
    <mergeCell ref="B518:B519"/>
    <mergeCell ref="F518:G518"/>
    <mergeCell ref="F519:G519"/>
    <mergeCell ref="P518:Q518"/>
    <mergeCell ref="P519:Q519"/>
    <mergeCell ref="P188:Q188"/>
    <mergeCell ref="P189:Q189"/>
    <mergeCell ref="P197:Q197"/>
    <mergeCell ref="B198:Q198"/>
    <mergeCell ref="C200:Q201"/>
    <mergeCell ref="P206:Q206"/>
    <mergeCell ref="P207:Q207"/>
    <mergeCell ref="B206:B207"/>
    <mergeCell ref="F207:G207"/>
    <mergeCell ref="F188:G188"/>
    <mergeCell ref="F189:G189"/>
    <mergeCell ref="F197:G197"/>
    <mergeCell ref="B200:B204"/>
    <mergeCell ref="C202:E207"/>
    <mergeCell ref="H202:J207"/>
    <mergeCell ref="K206:L206"/>
    <mergeCell ref="K207:L207"/>
    <mergeCell ref="P220:Q220"/>
    <mergeCell ref="P221:Q221"/>
    <mergeCell ref="K215:L215"/>
    <mergeCell ref="K216:L219"/>
    <mergeCell ref="M216:O221"/>
    <mergeCell ref="P216:Q219"/>
    <mergeCell ref="K220:L220"/>
    <mergeCell ref="F221:G221"/>
    <mergeCell ref="K221:L221"/>
    <mergeCell ref="K234:L237"/>
    <mergeCell ref="M234:O239"/>
    <mergeCell ref="K238:L238"/>
    <mergeCell ref="K239:L239"/>
    <mergeCell ref="B232:B236"/>
    <mergeCell ref="B238:B239"/>
    <mergeCell ref="P234:Q237"/>
    <mergeCell ref="P238:Q238"/>
    <mergeCell ref="F239:G239"/>
    <mergeCell ref="P239:Q239"/>
    <mergeCell ref="F229:G229"/>
    <mergeCell ref="K229:L229"/>
    <mergeCell ref="P229:Q229"/>
    <mergeCell ref="B230:Q230"/>
    <mergeCell ref="C232:Q233"/>
    <mergeCell ref="C234:E239"/>
    <mergeCell ref="F238:G238"/>
    <mergeCell ref="K248:L251"/>
    <mergeCell ref="M248:O253"/>
    <mergeCell ref="K252:L252"/>
    <mergeCell ref="K253:L253"/>
    <mergeCell ref="B248:B250"/>
    <mergeCell ref="B252:B253"/>
    <mergeCell ref="P248:Q251"/>
    <mergeCell ref="P252:Q252"/>
    <mergeCell ref="F253:G253"/>
    <mergeCell ref="P253:Q253"/>
    <mergeCell ref="F234:G237"/>
    <mergeCell ref="H234:J239"/>
    <mergeCell ref="F247:G247"/>
    <mergeCell ref="K247:L247"/>
    <mergeCell ref="P247:Q247"/>
    <mergeCell ref="C248:E253"/>
    <mergeCell ref="F252:G252"/>
    <mergeCell ref="K149:L149"/>
    <mergeCell ref="K151:L154"/>
    <mergeCell ref="M151:O156"/>
    <mergeCell ref="P151:Q154"/>
    <mergeCell ref="K155:L155"/>
    <mergeCell ref="P155:Q155"/>
    <mergeCell ref="P156:Q156"/>
    <mergeCell ref="K156:L156"/>
    <mergeCell ref="K164:L164"/>
    <mergeCell ref="B166:Q166"/>
    <mergeCell ref="B168:B172"/>
    <mergeCell ref="C168:Q169"/>
    <mergeCell ref="C170:E175"/>
    <mergeCell ref="B174:B175"/>
    <mergeCell ref="F175:G175"/>
    <mergeCell ref="F170:G173"/>
    <mergeCell ref="F174:G174"/>
    <mergeCell ref="F183:G183"/>
    <mergeCell ref="B184:B186"/>
    <mergeCell ref="C184:E189"/>
    <mergeCell ref="F184:G187"/>
    <mergeCell ref="B188:B189"/>
    <mergeCell ref="H170:J175"/>
    <mergeCell ref="K170:L173"/>
    <mergeCell ref="K174:L174"/>
    <mergeCell ref="K175:L175"/>
    <mergeCell ref="K183:L183"/>
    <mergeCell ref="H184:J189"/>
    <mergeCell ref="K184:L187"/>
    <mergeCell ref="M170:O175"/>
    <mergeCell ref="P170:Q173"/>
    <mergeCell ref="P174:Q174"/>
    <mergeCell ref="P175:Q175"/>
    <mergeCell ref="P183:Q183"/>
    <mergeCell ref="M184:O189"/>
    <mergeCell ref="P184:Q187"/>
    <mergeCell ref="K188:L188"/>
    <mergeCell ref="K189:L189"/>
    <mergeCell ref="K197:L197"/>
    <mergeCell ref="K202:L205"/>
    <mergeCell ref="M202:O207"/>
    <mergeCell ref="P202:Q205"/>
    <mergeCell ref="P215:Q215"/>
    <mergeCell ref="F266:G269"/>
    <mergeCell ref="F270:G270"/>
    <mergeCell ref="F248:G251"/>
    <mergeCell ref="H248:J253"/>
    <mergeCell ref="F261:G261"/>
    <mergeCell ref="K261:L261"/>
    <mergeCell ref="P261:Q261"/>
    <mergeCell ref="B262:Q262"/>
    <mergeCell ref="C264:Q265"/>
    <mergeCell ref="P266:Q269"/>
    <mergeCell ref="P270:Q270"/>
    <mergeCell ref="P271:Q271"/>
    <mergeCell ref="P279:Q280"/>
    <mergeCell ref="P281:Q284"/>
    <mergeCell ref="P285:Q285"/>
    <mergeCell ref="P286:Q286"/>
    <mergeCell ref="P294:Q294"/>
    <mergeCell ref="B264:B268"/>
    <mergeCell ref="C266:E271"/>
    <mergeCell ref="H266:J271"/>
    <mergeCell ref="K266:L269"/>
    <mergeCell ref="M266:O271"/>
    <mergeCell ref="B270:B271"/>
    <mergeCell ref="F271:G271"/>
    <mergeCell ref="F281:G284"/>
    <mergeCell ref="F285:G285"/>
    <mergeCell ref="F294:G294"/>
    <mergeCell ref="K270:L270"/>
    <mergeCell ref="K271:L271"/>
    <mergeCell ref="F279:G280"/>
    <mergeCell ref="B281:B283"/>
    <mergeCell ref="C281:E286"/>
    <mergeCell ref="H281:J286"/>
    <mergeCell ref="B285:B286"/>
    <mergeCell ref="F286:G286"/>
    <mergeCell ref="B295:Q295"/>
    <mergeCell ref="C297:Q298"/>
    <mergeCell ref="K279:L280"/>
    <mergeCell ref="K281:L284"/>
    <mergeCell ref="M281:O286"/>
    <mergeCell ref="K285:L285"/>
    <mergeCell ref="K286:L286"/>
    <mergeCell ref="K294:L294"/>
    <mergeCell ref="B297:B301"/>
    <mergeCell ref="F335:G338"/>
    <mergeCell ref="H335:J340"/>
    <mergeCell ref="F339:G339"/>
    <mergeCell ref="F340:G340"/>
    <mergeCell ref="F348:G349"/>
    <mergeCell ref="F350:G353"/>
    <mergeCell ref="H350:J355"/>
    <mergeCell ref="F354:G354"/>
    <mergeCell ref="F355:G355"/>
    <mergeCell ref="F363:G363"/>
    <mergeCell ref="K363:L363"/>
    <mergeCell ref="P363:Q363"/>
    <mergeCell ref="B364:Q364"/>
    <mergeCell ref="C366:Q367"/>
    <mergeCell ref="P368:Q371"/>
    <mergeCell ref="P372:Q372"/>
    <mergeCell ref="P373:Q373"/>
    <mergeCell ref="P381:Q381"/>
    <mergeCell ref="P382:Q385"/>
    <mergeCell ref="P386:Q386"/>
    <mergeCell ref="P387:Q387"/>
    <mergeCell ref="P395:Q395"/>
    <mergeCell ref="K372:L372"/>
    <mergeCell ref="K373:L373"/>
    <mergeCell ref="K381:L381"/>
    <mergeCell ref="H382:J387"/>
    <mergeCell ref="K382:L385"/>
    <mergeCell ref="M382:O387"/>
    <mergeCell ref="K386:L386"/>
    <mergeCell ref="K387:L387"/>
    <mergeCell ref="B366:B370"/>
    <mergeCell ref="C368:E373"/>
    <mergeCell ref="H368:J373"/>
    <mergeCell ref="K368:L371"/>
    <mergeCell ref="M368:O373"/>
    <mergeCell ref="B372:B373"/>
    <mergeCell ref="F373:G373"/>
    <mergeCell ref="F368:G371"/>
    <mergeCell ref="F372:G372"/>
    <mergeCell ref="F381:G381"/>
    <mergeCell ref="B382:B384"/>
    <mergeCell ref="C382:E387"/>
    <mergeCell ref="F382:G385"/>
    <mergeCell ref="B386:B387"/>
    <mergeCell ref="F400:G403"/>
    <mergeCell ref="F404:G404"/>
  </mergeCells>
  <hyperlinks>
    <hyperlink r:id="rId1" ref="B34"/>
    <hyperlink r:id="rId2" ref="B68"/>
    <hyperlink r:id="rId3" ref="B100"/>
    <hyperlink r:id="rId4" ref="B132"/>
    <hyperlink r:id="rId5" ref="B166"/>
    <hyperlink r:id="rId6" ref="B198"/>
    <hyperlink r:id="rId7" ref="B230"/>
    <hyperlink r:id="rId8" ref="B262"/>
    <hyperlink r:id="rId9" ref="B295"/>
    <hyperlink r:id="rId10" ref="B331"/>
    <hyperlink r:id="rId11" ref="B364"/>
    <hyperlink r:id="rId12" ref="B396"/>
    <hyperlink r:id="rId13" ref="B429"/>
    <hyperlink r:id="rId14" ref="B461"/>
    <hyperlink r:id="rId15" ref="B495"/>
    <hyperlink r:id="rId16" ref="B528"/>
  </hyperlinks>
  <drawing r:id="rId17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05" t="s">
        <v>1822</v>
      </c>
      <c r="B1" s="100"/>
      <c r="C1" s="100"/>
    </row>
    <row r="2">
      <c r="A2" s="1105" t="s">
        <v>1823</v>
      </c>
      <c r="B2" s="100"/>
      <c r="C2" s="100"/>
    </row>
    <row r="3">
      <c r="A3" s="1105" t="s">
        <v>1824</v>
      </c>
      <c r="B3" s="1106"/>
      <c r="C3" s="100"/>
    </row>
    <row r="4">
      <c r="A4" s="1105" t="s">
        <v>1825</v>
      </c>
      <c r="B4" s="1106"/>
      <c r="C4" s="100"/>
    </row>
    <row r="5">
      <c r="A5" s="1105" t="s">
        <v>1826</v>
      </c>
      <c r="B5" s="1106"/>
      <c r="C5" s="100"/>
    </row>
    <row r="6">
      <c r="A6" s="1105" t="s">
        <v>1827</v>
      </c>
      <c r="B6" s="100"/>
      <c r="C6" s="100"/>
    </row>
    <row r="7">
      <c r="A7" s="1105" t="s">
        <v>1828</v>
      </c>
      <c r="B7" s="100"/>
      <c r="C7" s="100"/>
    </row>
    <row r="8">
      <c r="A8" s="1105" t="s">
        <v>1829</v>
      </c>
      <c r="B8" s="1106"/>
      <c r="C8" s="100"/>
    </row>
    <row r="9">
      <c r="A9" s="1105" t="s">
        <v>1830</v>
      </c>
      <c r="B9" s="1106"/>
      <c r="C9" s="100"/>
    </row>
    <row r="10">
      <c r="A10" s="1105" t="s">
        <v>1831</v>
      </c>
      <c r="B10" s="1106"/>
      <c r="C10" s="100"/>
    </row>
    <row r="11">
      <c r="A11" s="1105" t="s">
        <v>1832</v>
      </c>
      <c r="B11" s="100"/>
      <c r="C11" s="100"/>
    </row>
    <row r="12">
      <c r="A12" s="1105" t="s">
        <v>1833</v>
      </c>
      <c r="B12" s="100"/>
      <c r="C12" s="100"/>
    </row>
    <row r="13">
      <c r="A13" s="1105" t="s">
        <v>1834</v>
      </c>
      <c r="B13" s="1106"/>
      <c r="C13" s="100"/>
    </row>
    <row r="14">
      <c r="A14" s="1105" t="s">
        <v>1835</v>
      </c>
      <c r="B14" s="1106"/>
      <c r="C14" s="100"/>
    </row>
    <row r="15">
      <c r="A15" s="1105" t="s">
        <v>1836</v>
      </c>
      <c r="B15" s="100"/>
      <c r="C15" s="100"/>
    </row>
    <row r="16">
      <c r="A16" s="1105" t="s">
        <v>1837</v>
      </c>
      <c r="B16" s="100"/>
      <c r="C16" s="100"/>
    </row>
    <row r="17">
      <c r="A17" s="1105" t="s">
        <v>1838</v>
      </c>
      <c r="B17" s="1106"/>
      <c r="C17" s="100"/>
    </row>
    <row r="18">
      <c r="A18" s="1105" t="s">
        <v>1839</v>
      </c>
      <c r="B18" s="1106"/>
      <c r="C18" s="10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4.13"/>
    <col customWidth="1" min="4" max="4" width="2.63"/>
    <col customWidth="1" min="5" max="5" width="9.38"/>
    <col customWidth="1" min="6" max="6" width="12.63"/>
    <col customWidth="1" min="7" max="7" width="5.0"/>
    <col customWidth="1" min="8" max="8" width="15.13"/>
    <col customWidth="1" min="9" max="9" width="2.63"/>
    <col customWidth="1" min="10" max="10" width="11.5"/>
    <col customWidth="1" min="12" max="12" width="6.25"/>
    <col customWidth="1" min="13" max="13" width="14.5"/>
    <col customWidth="1" min="14" max="14" width="2.63"/>
    <col customWidth="1" min="15" max="15" width="10.13"/>
    <col customWidth="1" min="17" max="17" width="5.38"/>
  </cols>
  <sheetData>
    <row r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</row>
    <row r="2">
      <c r="A2" s="100"/>
      <c r="B2" s="1107"/>
      <c r="C2" s="1108" t="s">
        <v>1840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  <c r="R2" s="957"/>
      <c r="S2" s="957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</row>
    <row r="3">
      <c r="A3" s="100"/>
      <c r="B3" s="79"/>
      <c r="C3" s="81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957"/>
      <c r="S3" s="957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</row>
    <row r="4">
      <c r="A4" s="100"/>
      <c r="B4" s="79"/>
      <c r="C4" s="1107"/>
      <c r="D4" s="77"/>
      <c r="E4" s="104"/>
      <c r="F4" s="1001" t="s">
        <v>1841</v>
      </c>
      <c r="G4" s="78"/>
      <c r="H4" s="1107"/>
      <c r="I4" s="77"/>
      <c r="J4" s="104"/>
      <c r="K4" s="1001" t="s">
        <v>1842</v>
      </c>
      <c r="L4" s="78"/>
      <c r="M4" s="1107"/>
      <c r="N4" s="77"/>
      <c r="O4" s="104"/>
      <c r="P4" s="1109"/>
      <c r="Q4" s="78"/>
      <c r="R4" s="957"/>
      <c r="S4" s="957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</row>
    <row r="5">
      <c r="A5" s="100"/>
      <c r="B5" s="79"/>
      <c r="C5" s="79"/>
      <c r="E5" s="106"/>
      <c r="G5" s="80"/>
      <c r="H5" s="79"/>
      <c r="J5" s="106"/>
      <c r="L5" s="80"/>
      <c r="M5" s="79"/>
      <c r="O5" s="106"/>
      <c r="Q5" s="80"/>
      <c r="R5" s="957"/>
      <c r="S5" s="957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</row>
    <row r="6">
      <c r="A6" s="100"/>
      <c r="B6" s="107"/>
      <c r="C6" s="79"/>
      <c r="E6" s="106"/>
      <c r="G6" s="80"/>
      <c r="H6" s="79"/>
      <c r="J6" s="106"/>
      <c r="L6" s="80"/>
      <c r="M6" s="79"/>
      <c r="O6" s="106"/>
      <c r="Q6" s="80"/>
      <c r="R6" s="957"/>
      <c r="S6" s="957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</row>
    <row r="7">
      <c r="A7" s="100"/>
      <c r="B7" s="439" t="s">
        <v>60</v>
      </c>
      <c r="C7" s="79"/>
      <c r="E7" s="106"/>
      <c r="F7" s="110"/>
      <c r="G7" s="111"/>
      <c r="H7" s="79"/>
      <c r="J7" s="106"/>
      <c r="K7" s="110"/>
      <c r="L7" s="111"/>
      <c r="M7" s="79"/>
      <c r="O7" s="106"/>
      <c r="P7" s="110"/>
      <c r="Q7" s="111"/>
      <c r="R7" s="957"/>
      <c r="S7" s="957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</row>
    <row r="8">
      <c r="A8" s="100"/>
      <c r="B8" s="439" t="s">
        <v>61</v>
      </c>
      <c r="C8" s="79"/>
      <c r="E8" s="106"/>
      <c r="F8" s="1110"/>
      <c r="G8" s="138"/>
      <c r="H8" s="79"/>
      <c r="J8" s="106"/>
      <c r="K8" s="1110"/>
      <c r="L8" s="138"/>
      <c r="M8" s="79"/>
      <c r="O8" s="106"/>
      <c r="P8" s="1111"/>
      <c r="Q8" s="138"/>
      <c r="R8" s="957"/>
      <c r="S8" s="957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</row>
    <row r="9">
      <c r="A9" s="100"/>
      <c r="B9" s="79"/>
      <c r="C9" s="81"/>
      <c r="D9" s="82"/>
      <c r="E9" s="54"/>
      <c r="F9" s="1112"/>
      <c r="G9" s="243"/>
      <c r="H9" s="81"/>
      <c r="I9" s="82"/>
      <c r="J9" s="54"/>
      <c r="K9" s="1113"/>
      <c r="L9" s="243"/>
      <c r="M9" s="81"/>
      <c r="N9" s="82"/>
      <c r="O9" s="54"/>
      <c r="P9" s="190"/>
      <c r="Q9" s="83"/>
      <c r="R9" s="957"/>
      <c r="S9" s="957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</row>
    <row r="10">
      <c r="A10" s="100"/>
      <c r="B10" s="446" t="s">
        <v>62</v>
      </c>
      <c r="C10" s="475" t="s">
        <v>566</v>
      </c>
      <c r="D10" s="1114"/>
      <c r="E10" s="476" t="s">
        <v>63</v>
      </c>
      <c r="F10" s="476" t="s">
        <v>64</v>
      </c>
      <c r="G10" s="477" t="s">
        <v>65</v>
      </c>
      <c r="H10" s="475" t="s">
        <v>566</v>
      </c>
      <c r="I10" s="1114"/>
      <c r="J10" s="476" t="s">
        <v>63</v>
      </c>
      <c r="K10" s="476" t="s">
        <v>64</v>
      </c>
      <c r="L10" s="477" t="s">
        <v>65</v>
      </c>
      <c r="M10" s="1114"/>
      <c r="N10" s="1114"/>
      <c r="O10" s="1114"/>
      <c r="P10" s="1114"/>
      <c r="Q10" s="1115"/>
      <c r="R10" s="957"/>
      <c r="S10" s="957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</row>
    <row r="11">
      <c r="A11" s="100"/>
      <c r="B11" s="446" t="s">
        <v>66</v>
      </c>
      <c r="C11" s="449" t="s">
        <v>128</v>
      </c>
      <c r="D11" s="1116"/>
      <c r="E11" s="447" t="s">
        <v>1843</v>
      </c>
      <c r="F11" s="447">
        <v>31.0</v>
      </c>
      <c r="G11" s="448">
        <v>6.0</v>
      </c>
      <c r="H11" s="449" t="s">
        <v>126</v>
      </c>
      <c r="I11" s="1116"/>
      <c r="J11" s="447" t="s">
        <v>1097</v>
      </c>
      <c r="K11" s="447">
        <v>31.0</v>
      </c>
      <c r="L11" s="448">
        <v>6.0</v>
      </c>
      <c r="M11" s="1116"/>
      <c r="N11" s="1116"/>
      <c r="O11" s="1116"/>
      <c r="P11" s="1116"/>
      <c r="Q11" s="1117"/>
      <c r="R11" s="957"/>
      <c r="S11" s="957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</row>
    <row r="12">
      <c r="A12" s="100"/>
      <c r="B12" s="446" t="s">
        <v>72</v>
      </c>
      <c r="C12" s="449" t="s">
        <v>222</v>
      </c>
      <c r="D12" s="1116"/>
      <c r="E12" s="447" t="s">
        <v>323</v>
      </c>
      <c r="F12" s="447">
        <v>31.0</v>
      </c>
      <c r="G12" s="448">
        <v>252.0</v>
      </c>
      <c r="H12" s="449" t="s">
        <v>1184</v>
      </c>
      <c r="I12" s="1116"/>
      <c r="J12" s="447" t="s">
        <v>291</v>
      </c>
      <c r="K12" s="447">
        <v>31.0</v>
      </c>
      <c r="L12" s="448">
        <v>0.0</v>
      </c>
      <c r="M12" s="1116"/>
      <c r="N12" s="1116"/>
      <c r="O12" s="1116"/>
      <c r="P12" s="1116"/>
      <c r="Q12" s="1117"/>
      <c r="R12" s="957"/>
      <c r="S12" s="957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</row>
    <row r="13">
      <c r="A13" s="100"/>
      <c r="B13" s="446" t="s">
        <v>79</v>
      </c>
      <c r="C13" s="449" t="s">
        <v>139</v>
      </c>
      <c r="D13" s="1116"/>
      <c r="E13" s="447" t="s">
        <v>170</v>
      </c>
      <c r="F13" s="447">
        <v>31.0</v>
      </c>
      <c r="G13" s="448">
        <v>0.0</v>
      </c>
      <c r="H13" s="449" t="s">
        <v>1185</v>
      </c>
      <c r="I13" s="1116"/>
      <c r="J13" s="447" t="s">
        <v>388</v>
      </c>
      <c r="K13" s="447">
        <v>31.0</v>
      </c>
      <c r="L13" s="448">
        <v>0.0</v>
      </c>
      <c r="M13" s="1116"/>
      <c r="N13" s="1116"/>
      <c r="O13" s="1116"/>
      <c r="P13" s="1116"/>
      <c r="Q13" s="1117"/>
      <c r="R13" s="957"/>
      <c r="S13" s="957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</row>
    <row r="14">
      <c r="A14" s="100"/>
      <c r="B14" s="452" t="s">
        <v>85</v>
      </c>
      <c r="C14" s="453" t="s">
        <v>230</v>
      </c>
      <c r="D14" s="16"/>
      <c r="E14" s="455" t="s">
        <v>491</v>
      </c>
      <c r="F14" s="455">
        <v>31.0</v>
      </c>
      <c r="G14" s="456">
        <v>0.0</v>
      </c>
      <c r="H14" s="453" t="s">
        <v>719</v>
      </c>
      <c r="I14" s="16"/>
      <c r="J14" s="455" t="s">
        <v>512</v>
      </c>
      <c r="K14" s="455">
        <v>31.0</v>
      </c>
      <c r="L14" s="456">
        <v>252.0</v>
      </c>
      <c r="M14" s="16"/>
      <c r="N14" s="16"/>
      <c r="O14" s="16"/>
      <c r="P14" s="16"/>
      <c r="Q14" s="17"/>
      <c r="R14" s="957"/>
      <c r="S14" s="957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</row>
    <row r="15">
      <c r="A15" s="100"/>
      <c r="B15" s="1118"/>
      <c r="C15" s="453" t="s">
        <v>241</v>
      </c>
      <c r="D15" s="16"/>
      <c r="E15" s="455" t="s">
        <v>174</v>
      </c>
      <c r="F15" s="455">
        <v>31.0</v>
      </c>
      <c r="G15" s="456">
        <v>0.0</v>
      </c>
      <c r="H15" s="453" t="s">
        <v>361</v>
      </c>
      <c r="I15" s="16"/>
      <c r="J15" s="455" t="s">
        <v>305</v>
      </c>
      <c r="K15" s="455">
        <v>31.0</v>
      </c>
      <c r="L15" s="456">
        <v>0.0</v>
      </c>
      <c r="M15" s="16"/>
      <c r="N15" s="16"/>
      <c r="O15" s="16"/>
      <c r="P15" s="16"/>
      <c r="Q15" s="17"/>
      <c r="R15" s="957"/>
      <c r="S15" s="957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</row>
    <row r="16">
      <c r="A16" s="100"/>
      <c r="B16" s="1118"/>
      <c r="C16" s="453" t="s">
        <v>237</v>
      </c>
      <c r="D16" s="16"/>
      <c r="E16" s="455" t="s">
        <v>367</v>
      </c>
      <c r="F16" s="455">
        <v>31.0</v>
      </c>
      <c r="G16" s="456">
        <v>252.0</v>
      </c>
      <c r="H16" s="453" t="s">
        <v>1188</v>
      </c>
      <c r="I16" s="16"/>
      <c r="J16" s="455" t="s">
        <v>367</v>
      </c>
      <c r="K16" s="455">
        <v>31.0</v>
      </c>
      <c r="L16" s="456">
        <v>252.0</v>
      </c>
      <c r="M16" s="16"/>
      <c r="N16" s="16"/>
      <c r="O16" s="16"/>
      <c r="P16" s="16"/>
      <c r="Q16" s="17"/>
      <c r="R16" s="957"/>
      <c r="S16" s="957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</row>
    <row r="17">
      <c r="A17" s="100"/>
      <c r="B17" s="1118"/>
      <c r="C17" s="453" t="s">
        <v>444</v>
      </c>
      <c r="D17" s="16"/>
      <c r="E17" s="16"/>
      <c r="F17" s="497" t="s">
        <v>1844</v>
      </c>
      <c r="G17" s="80"/>
      <c r="H17" s="454" t="s">
        <v>213</v>
      </c>
      <c r="I17" s="16"/>
      <c r="J17" s="16"/>
      <c r="K17" s="497" t="s">
        <v>1844</v>
      </c>
      <c r="L17" s="80"/>
      <c r="M17" s="16"/>
      <c r="N17" s="16"/>
      <c r="O17" s="16"/>
      <c r="P17" s="16"/>
      <c r="Q17" s="80"/>
      <c r="R17" s="957"/>
      <c r="S17" s="957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</row>
    <row r="18">
      <c r="A18" s="100"/>
      <c r="B18" s="1118"/>
      <c r="C18" s="1119" t="s">
        <v>1087</v>
      </c>
      <c r="D18" s="23"/>
      <c r="E18" s="23"/>
      <c r="F18" s="23"/>
      <c r="G18" s="17"/>
      <c r="H18" s="1120" t="s">
        <v>1087</v>
      </c>
      <c r="I18" s="23"/>
      <c r="J18" s="23"/>
      <c r="K18" s="23"/>
      <c r="L18" s="17"/>
      <c r="M18" s="23"/>
      <c r="N18" s="23"/>
      <c r="O18" s="23"/>
      <c r="P18" s="23"/>
      <c r="Q18" s="17"/>
      <c r="R18" s="957"/>
      <c r="S18" s="957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</row>
    <row r="19">
      <c r="A19" s="100"/>
      <c r="B19" s="485" t="s">
        <v>1845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5"/>
      <c r="R19" s="957"/>
      <c r="S19" s="957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</row>
    <row r="20">
      <c r="A20" s="100"/>
      <c r="B20" s="957"/>
      <c r="C20" s="957"/>
      <c r="D20" s="957"/>
      <c r="E20" s="957"/>
      <c r="F20" s="957"/>
      <c r="G20" s="957"/>
      <c r="H20" s="957"/>
      <c r="I20" s="957"/>
      <c r="J20" s="957"/>
      <c r="K20" s="957"/>
      <c r="L20" s="957"/>
      <c r="M20" s="957"/>
      <c r="N20" s="957"/>
      <c r="O20" s="957"/>
      <c r="P20" s="957"/>
      <c r="Q20" s="957"/>
      <c r="R20" s="957"/>
      <c r="S20" s="957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</row>
    <row r="21">
      <c r="A21" s="100"/>
      <c r="B21" s="1107"/>
      <c r="C21" s="1108" t="s">
        <v>1846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8"/>
      <c r="R21" s="957"/>
      <c r="S21" s="957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</row>
    <row r="22">
      <c r="A22" s="100"/>
      <c r="B22" s="79"/>
      <c r="C22" s="81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3"/>
      <c r="R22" s="957"/>
      <c r="S22" s="957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</row>
    <row r="23">
      <c r="A23" s="100"/>
      <c r="B23" s="79"/>
      <c r="C23" s="1107"/>
      <c r="D23" s="77"/>
      <c r="E23" s="104"/>
      <c r="F23" s="1001" t="s">
        <v>1847</v>
      </c>
      <c r="G23" s="78"/>
      <c r="H23" s="1107"/>
      <c r="I23" s="77"/>
      <c r="J23" s="104"/>
      <c r="K23" s="1001" t="s">
        <v>1848</v>
      </c>
      <c r="L23" s="78"/>
      <c r="M23" s="1107"/>
      <c r="N23" s="77"/>
      <c r="O23" s="104"/>
      <c r="P23" s="1109"/>
      <c r="Q23" s="78"/>
      <c r="R23" s="957"/>
      <c r="S23" s="957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</row>
    <row r="24">
      <c r="A24" s="100"/>
      <c r="B24" s="79"/>
      <c r="C24" s="79"/>
      <c r="E24" s="106"/>
      <c r="G24" s="80"/>
      <c r="H24" s="79"/>
      <c r="J24" s="106"/>
      <c r="L24" s="80"/>
      <c r="M24" s="79"/>
      <c r="O24" s="106"/>
      <c r="Q24" s="80"/>
      <c r="R24" s="957"/>
      <c r="S24" s="957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</row>
    <row r="25">
      <c r="A25" s="100"/>
      <c r="B25" s="107"/>
      <c r="C25" s="79"/>
      <c r="E25" s="106"/>
      <c r="G25" s="80"/>
      <c r="H25" s="79"/>
      <c r="J25" s="106"/>
      <c r="L25" s="80"/>
      <c r="M25" s="79"/>
      <c r="O25" s="106"/>
      <c r="Q25" s="80"/>
      <c r="R25" s="957"/>
      <c r="S25" s="957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</row>
    <row r="26">
      <c r="A26" s="100"/>
      <c r="B26" s="439" t="s">
        <v>60</v>
      </c>
      <c r="C26" s="79"/>
      <c r="E26" s="106"/>
      <c r="F26" s="110"/>
      <c r="G26" s="111"/>
      <c r="H26" s="79"/>
      <c r="J26" s="106"/>
      <c r="K26" s="110"/>
      <c r="L26" s="111"/>
      <c r="M26" s="79"/>
      <c r="O26" s="106"/>
      <c r="P26" s="110"/>
      <c r="Q26" s="111"/>
      <c r="R26" s="957"/>
      <c r="S26" s="957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</row>
    <row r="27">
      <c r="A27" s="100"/>
      <c r="B27" s="439" t="s">
        <v>61</v>
      </c>
      <c r="C27" s="79"/>
      <c r="E27" s="106"/>
      <c r="F27" s="1110"/>
      <c r="G27" s="138"/>
      <c r="H27" s="79"/>
      <c r="J27" s="106"/>
      <c r="K27" s="1110"/>
      <c r="L27" s="138"/>
      <c r="M27" s="79"/>
      <c r="O27" s="106"/>
      <c r="P27" s="1111"/>
      <c r="Q27" s="138"/>
      <c r="R27" s="957"/>
      <c r="S27" s="957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</row>
    <row r="28">
      <c r="A28" s="100"/>
      <c r="B28" s="79"/>
      <c r="C28" s="81"/>
      <c r="D28" s="82"/>
      <c r="E28" s="54"/>
      <c r="F28" s="1112"/>
      <c r="G28" s="243"/>
      <c r="H28" s="81"/>
      <c r="I28" s="82"/>
      <c r="J28" s="54"/>
      <c r="K28" s="1113"/>
      <c r="L28" s="243"/>
      <c r="M28" s="81"/>
      <c r="N28" s="82"/>
      <c r="O28" s="54"/>
      <c r="P28" s="190"/>
      <c r="Q28" s="83"/>
      <c r="R28" s="957"/>
      <c r="S28" s="957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</row>
    <row r="29">
      <c r="A29" s="100"/>
      <c r="B29" s="446" t="s">
        <v>62</v>
      </c>
      <c r="C29" s="475" t="s">
        <v>566</v>
      </c>
      <c r="D29" s="1114"/>
      <c r="E29" s="476" t="s">
        <v>63</v>
      </c>
      <c r="F29" s="476" t="s">
        <v>64</v>
      </c>
      <c r="G29" s="477" t="s">
        <v>65</v>
      </c>
      <c r="H29" s="475" t="s">
        <v>566</v>
      </c>
      <c r="I29" s="1114"/>
      <c r="J29" s="476" t="s">
        <v>63</v>
      </c>
      <c r="K29" s="476" t="s">
        <v>64</v>
      </c>
      <c r="L29" s="477" t="s">
        <v>65</v>
      </c>
      <c r="M29" s="1114"/>
      <c r="N29" s="1114"/>
      <c r="O29" s="1114"/>
      <c r="P29" s="1114"/>
      <c r="Q29" s="1115"/>
      <c r="R29" s="957"/>
      <c r="S29" s="957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</row>
    <row r="30">
      <c r="A30" s="100"/>
      <c r="B30" s="446" t="s">
        <v>66</v>
      </c>
      <c r="C30" s="449" t="s">
        <v>67</v>
      </c>
      <c r="D30" s="1116"/>
      <c r="E30" s="447" t="s">
        <v>1849</v>
      </c>
      <c r="F30" s="447">
        <v>31.0</v>
      </c>
      <c r="G30" s="448">
        <v>6.0</v>
      </c>
      <c r="H30" s="449" t="s">
        <v>69</v>
      </c>
      <c r="I30" s="1116"/>
      <c r="J30" s="447" t="s">
        <v>220</v>
      </c>
      <c r="K30" s="447">
        <v>31.0</v>
      </c>
      <c r="L30" s="448">
        <v>6.0</v>
      </c>
      <c r="M30" s="1116"/>
      <c r="N30" s="1116"/>
      <c r="O30" s="1116"/>
      <c r="P30" s="1116"/>
      <c r="Q30" s="1117"/>
      <c r="R30" s="957"/>
      <c r="S30" s="957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</row>
    <row r="31">
      <c r="A31" s="100"/>
      <c r="B31" s="446" t="s">
        <v>72</v>
      </c>
      <c r="C31" s="449" t="s">
        <v>776</v>
      </c>
      <c r="D31" s="1116"/>
      <c r="E31" s="447" t="s">
        <v>1850</v>
      </c>
      <c r="F31" s="447">
        <v>31.0</v>
      </c>
      <c r="G31" s="448">
        <v>252.0</v>
      </c>
      <c r="H31" s="449" t="s">
        <v>348</v>
      </c>
      <c r="I31" s="1116"/>
      <c r="J31" s="447" t="s">
        <v>78</v>
      </c>
      <c r="K31" s="447">
        <v>31.0</v>
      </c>
      <c r="L31" s="448">
        <v>0.0</v>
      </c>
      <c r="M31" s="1116"/>
      <c r="N31" s="1116"/>
      <c r="O31" s="1116"/>
      <c r="P31" s="1116"/>
      <c r="Q31" s="1117"/>
      <c r="R31" s="957"/>
      <c r="S31" s="957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</row>
    <row r="32">
      <c r="A32" s="100"/>
      <c r="B32" s="446" t="s">
        <v>79</v>
      </c>
      <c r="C32" s="449" t="s">
        <v>1470</v>
      </c>
      <c r="D32" s="1116"/>
      <c r="E32" s="447" t="s">
        <v>140</v>
      </c>
      <c r="F32" s="447">
        <v>31.0</v>
      </c>
      <c r="G32" s="448">
        <v>0.0</v>
      </c>
      <c r="H32" s="449" t="s">
        <v>1851</v>
      </c>
      <c r="I32" s="1116"/>
      <c r="J32" s="447" t="s">
        <v>387</v>
      </c>
      <c r="K32" s="447">
        <v>31.0</v>
      </c>
      <c r="L32" s="448">
        <v>0.0</v>
      </c>
      <c r="M32" s="1116"/>
      <c r="N32" s="1116"/>
      <c r="O32" s="1116"/>
      <c r="P32" s="1116"/>
      <c r="Q32" s="1117"/>
      <c r="R32" s="957"/>
      <c r="S32" s="957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</row>
    <row r="33">
      <c r="A33" s="100"/>
      <c r="B33" s="452" t="s">
        <v>85</v>
      </c>
      <c r="C33" s="453" t="s">
        <v>1175</v>
      </c>
      <c r="D33" s="16"/>
      <c r="E33" s="455" t="s">
        <v>115</v>
      </c>
      <c r="F33" s="455">
        <v>31.0</v>
      </c>
      <c r="G33" s="456">
        <v>0.0</v>
      </c>
      <c r="H33" s="453" t="s">
        <v>715</v>
      </c>
      <c r="I33" s="16"/>
      <c r="J33" s="455" t="s">
        <v>436</v>
      </c>
      <c r="K33" s="455">
        <v>31.0</v>
      </c>
      <c r="L33" s="456">
        <v>252.0</v>
      </c>
      <c r="M33" s="16"/>
      <c r="N33" s="16"/>
      <c r="O33" s="16"/>
      <c r="P33" s="16"/>
      <c r="Q33" s="17"/>
      <c r="R33" s="957"/>
      <c r="S33" s="957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</row>
    <row r="34">
      <c r="A34" s="100"/>
      <c r="B34" s="1118"/>
      <c r="C34" s="453" t="s">
        <v>441</v>
      </c>
      <c r="D34" s="16"/>
      <c r="E34" s="455" t="s">
        <v>761</v>
      </c>
      <c r="F34" s="455">
        <v>31.0</v>
      </c>
      <c r="G34" s="456">
        <v>0.0</v>
      </c>
      <c r="H34" s="453" t="s">
        <v>439</v>
      </c>
      <c r="I34" s="16"/>
      <c r="J34" s="455" t="s">
        <v>305</v>
      </c>
      <c r="K34" s="455">
        <v>31.0</v>
      </c>
      <c r="L34" s="456">
        <v>0.0</v>
      </c>
      <c r="M34" s="16"/>
      <c r="N34" s="16"/>
      <c r="O34" s="16"/>
      <c r="P34" s="16"/>
      <c r="Q34" s="17"/>
      <c r="R34" s="957"/>
      <c r="S34" s="957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</row>
    <row r="35">
      <c r="A35" s="100"/>
      <c r="B35" s="1118"/>
      <c r="C35" s="453" t="s">
        <v>98</v>
      </c>
      <c r="D35" s="16"/>
      <c r="E35" s="455" t="s">
        <v>1852</v>
      </c>
      <c r="F35" s="455">
        <v>31.0</v>
      </c>
      <c r="G35" s="456">
        <v>252.0</v>
      </c>
      <c r="H35" s="453" t="s">
        <v>100</v>
      </c>
      <c r="I35" s="16"/>
      <c r="J35" s="455" t="s">
        <v>118</v>
      </c>
      <c r="K35" s="455">
        <v>31.0</v>
      </c>
      <c r="L35" s="456">
        <v>252.0</v>
      </c>
      <c r="M35" s="16"/>
      <c r="N35" s="16"/>
      <c r="O35" s="16"/>
      <c r="P35" s="16"/>
      <c r="Q35" s="17"/>
      <c r="R35" s="957"/>
      <c r="S35" s="957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</row>
    <row r="36">
      <c r="A36" s="100"/>
      <c r="B36" s="1118"/>
      <c r="C36" s="453" t="s">
        <v>143</v>
      </c>
      <c r="D36" s="16"/>
      <c r="E36" s="16"/>
      <c r="F36" s="497" t="s">
        <v>1853</v>
      </c>
      <c r="G36" s="80"/>
      <c r="H36" s="454" t="s">
        <v>1490</v>
      </c>
      <c r="I36" s="16"/>
      <c r="J36" s="16"/>
      <c r="K36" s="497" t="s">
        <v>1854</v>
      </c>
      <c r="L36" s="80"/>
      <c r="M36" s="16"/>
      <c r="N36" s="16"/>
      <c r="O36" s="16"/>
      <c r="P36" s="16"/>
      <c r="Q36" s="80"/>
      <c r="R36" s="957"/>
      <c r="S36" s="957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</row>
    <row r="37">
      <c r="A37" s="100"/>
      <c r="B37" s="1118"/>
      <c r="C37" s="1119" t="s">
        <v>1087</v>
      </c>
      <c r="D37" s="23"/>
      <c r="E37" s="23"/>
      <c r="F37" s="23"/>
      <c r="G37" s="17"/>
      <c r="H37" s="1120" t="s">
        <v>1087</v>
      </c>
      <c r="I37" s="23"/>
      <c r="J37" s="23"/>
      <c r="K37" s="23"/>
      <c r="L37" s="17"/>
      <c r="M37" s="23"/>
      <c r="N37" s="23"/>
      <c r="O37" s="23"/>
      <c r="P37" s="23"/>
      <c r="Q37" s="17"/>
      <c r="R37" s="957"/>
      <c r="S37" s="957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</row>
    <row r="38">
      <c r="A38" s="100"/>
      <c r="B38" s="485" t="s">
        <v>1855</v>
      </c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5"/>
      <c r="R38" s="957"/>
      <c r="S38" s="957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</row>
    <row r="39">
      <c r="A39" s="100"/>
      <c r="B39" s="957"/>
      <c r="C39" s="957"/>
      <c r="D39" s="957"/>
      <c r="E39" s="957"/>
      <c r="F39" s="957"/>
      <c r="G39" s="957"/>
      <c r="H39" s="957"/>
      <c r="I39" s="957"/>
      <c r="J39" s="957"/>
      <c r="K39" s="957"/>
      <c r="L39" s="957"/>
      <c r="M39" s="957"/>
      <c r="N39" s="957"/>
      <c r="O39" s="957"/>
      <c r="P39" s="957"/>
      <c r="Q39" s="957"/>
      <c r="R39" s="957"/>
      <c r="S39" s="957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</row>
    <row r="40">
      <c r="A40" s="100"/>
      <c r="B40" s="1107"/>
      <c r="C40" s="1108" t="s">
        <v>1856</v>
      </c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8"/>
      <c r="R40" s="957"/>
      <c r="S40" s="957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</row>
    <row r="41">
      <c r="A41" s="100"/>
      <c r="B41" s="79"/>
      <c r="C41" s="81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3"/>
      <c r="R41" s="957"/>
      <c r="S41" s="957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</row>
    <row r="42">
      <c r="A42" s="100"/>
      <c r="B42" s="79"/>
      <c r="C42" s="1107"/>
      <c r="D42" s="77"/>
      <c r="E42" s="104"/>
      <c r="F42" s="1001" t="s">
        <v>1857</v>
      </c>
      <c r="G42" s="78"/>
      <c r="H42" s="1107"/>
      <c r="I42" s="77"/>
      <c r="J42" s="104"/>
      <c r="K42" s="1001" t="s">
        <v>1858</v>
      </c>
      <c r="L42" s="78"/>
      <c r="M42" s="1107"/>
      <c r="N42" s="77"/>
      <c r="O42" s="104"/>
      <c r="P42" s="1109"/>
      <c r="Q42" s="78"/>
      <c r="R42" s="957"/>
      <c r="S42" s="957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</row>
    <row r="43">
      <c r="A43" s="100"/>
      <c r="B43" s="79"/>
      <c r="C43" s="79"/>
      <c r="E43" s="106"/>
      <c r="G43" s="80"/>
      <c r="H43" s="79"/>
      <c r="J43" s="106"/>
      <c r="L43" s="80"/>
      <c r="M43" s="79"/>
      <c r="O43" s="106"/>
      <c r="Q43" s="80"/>
      <c r="R43" s="957"/>
      <c r="S43" s="957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</row>
    <row r="44">
      <c r="A44" s="100"/>
      <c r="B44" s="107"/>
      <c r="C44" s="79"/>
      <c r="E44" s="106"/>
      <c r="G44" s="80"/>
      <c r="H44" s="79"/>
      <c r="J44" s="106"/>
      <c r="L44" s="80"/>
      <c r="M44" s="79"/>
      <c r="O44" s="106"/>
      <c r="Q44" s="80"/>
      <c r="R44" s="957"/>
      <c r="S44" s="957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</row>
    <row r="45">
      <c r="A45" s="100"/>
      <c r="B45" s="439" t="s">
        <v>60</v>
      </c>
      <c r="C45" s="79"/>
      <c r="E45" s="106"/>
      <c r="F45" s="110"/>
      <c r="G45" s="111"/>
      <c r="H45" s="79"/>
      <c r="J45" s="106"/>
      <c r="K45" s="110"/>
      <c r="L45" s="111"/>
      <c r="M45" s="79"/>
      <c r="O45" s="106"/>
      <c r="P45" s="110"/>
      <c r="Q45" s="111"/>
      <c r="R45" s="957"/>
      <c r="S45" s="957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</row>
    <row r="46">
      <c r="A46" s="100"/>
      <c r="B46" s="439" t="s">
        <v>61</v>
      </c>
      <c r="C46" s="79"/>
      <c r="E46" s="106"/>
      <c r="F46" s="1110"/>
      <c r="G46" s="138"/>
      <c r="H46" s="79"/>
      <c r="J46" s="106"/>
      <c r="K46" s="1110"/>
      <c r="L46" s="138"/>
      <c r="M46" s="79"/>
      <c r="O46" s="106"/>
      <c r="P46" s="1111"/>
      <c r="Q46" s="138"/>
      <c r="R46" s="957"/>
      <c r="S46" s="957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</row>
    <row r="47">
      <c r="A47" s="100"/>
      <c r="B47" s="79"/>
      <c r="C47" s="81"/>
      <c r="D47" s="82"/>
      <c r="E47" s="54"/>
      <c r="F47" s="1113"/>
      <c r="G47" s="243"/>
      <c r="H47" s="81"/>
      <c r="I47" s="82"/>
      <c r="J47" s="54"/>
      <c r="K47" s="1113"/>
      <c r="L47" s="243"/>
      <c r="M47" s="81"/>
      <c r="N47" s="82"/>
      <c r="O47" s="54"/>
      <c r="P47" s="190"/>
      <c r="Q47" s="83"/>
      <c r="R47" s="957"/>
      <c r="S47" s="957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</row>
    <row r="48">
      <c r="A48" s="100"/>
      <c r="B48" s="446" t="s">
        <v>62</v>
      </c>
      <c r="C48" s="1121" t="s">
        <v>899</v>
      </c>
      <c r="D48" s="1114"/>
      <c r="E48" s="476" t="s">
        <v>63</v>
      </c>
      <c r="F48" s="476" t="s">
        <v>64</v>
      </c>
      <c r="G48" s="477" t="s">
        <v>65</v>
      </c>
      <c r="H48" s="475" t="s">
        <v>566</v>
      </c>
      <c r="I48" s="1114"/>
      <c r="J48" s="476" t="s">
        <v>63</v>
      </c>
      <c r="K48" s="476" t="s">
        <v>64</v>
      </c>
      <c r="L48" s="477" t="s">
        <v>65</v>
      </c>
      <c r="M48" s="1114"/>
      <c r="N48" s="1114"/>
      <c r="O48" s="1114"/>
      <c r="P48" s="1114"/>
      <c r="Q48" s="1115"/>
      <c r="R48" s="957"/>
      <c r="S48" s="957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</row>
    <row r="49">
      <c r="A49" s="100"/>
      <c r="B49" s="446" t="s">
        <v>66</v>
      </c>
      <c r="C49" s="1122" t="s">
        <v>126</v>
      </c>
      <c r="D49" s="1116"/>
      <c r="E49" s="447" t="s">
        <v>287</v>
      </c>
      <c r="F49" s="447">
        <v>31.0</v>
      </c>
      <c r="G49" s="448">
        <v>6.0</v>
      </c>
      <c r="H49" s="449" t="s">
        <v>128</v>
      </c>
      <c r="I49" s="1116"/>
      <c r="J49" s="447" t="s">
        <v>187</v>
      </c>
      <c r="K49" s="447">
        <v>31.0</v>
      </c>
      <c r="L49" s="448">
        <v>6.0</v>
      </c>
      <c r="M49" s="1116"/>
      <c r="N49" s="1116"/>
      <c r="O49" s="1116"/>
      <c r="P49" s="1116"/>
      <c r="Q49" s="1117"/>
      <c r="R49" s="957"/>
      <c r="S49" s="957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</row>
    <row r="50">
      <c r="A50" s="100"/>
      <c r="B50" s="446" t="s">
        <v>72</v>
      </c>
      <c r="C50" s="449" t="s">
        <v>711</v>
      </c>
      <c r="D50" s="1116"/>
      <c r="E50" s="447" t="s">
        <v>459</v>
      </c>
      <c r="F50" s="447">
        <v>31.0</v>
      </c>
      <c r="G50" s="448">
        <v>0.0</v>
      </c>
      <c r="H50" s="449" t="s">
        <v>608</v>
      </c>
      <c r="I50" s="1116"/>
      <c r="J50" s="447" t="s">
        <v>1109</v>
      </c>
      <c r="K50" s="447">
        <v>31.0</v>
      </c>
      <c r="L50" s="448">
        <v>252.0</v>
      </c>
      <c r="M50" s="1116"/>
      <c r="N50" s="1116"/>
      <c r="O50" s="1116"/>
      <c r="P50" s="1116"/>
      <c r="Q50" s="1117"/>
      <c r="R50" s="957"/>
      <c r="S50" s="957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</row>
    <row r="51">
      <c r="A51" s="100"/>
      <c r="B51" s="446" t="s">
        <v>79</v>
      </c>
      <c r="C51" s="449" t="s">
        <v>1859</v>
      </c>
      <c r="D51" s="1116"/>
      <c r="E51" s="447" t="s">
        <v>434</v>
      </c>
      <c r="F51" s="447">
        <v>31.0</v>
      </c>
      <c r="G51" s="448">
        <v>0.0</v>
      </c>
      <c r="H51" s="449" t="s">
        <v>1860</v>
      </c>
      <c r="I51" s="1116"/>
      <c r="J51" s="447" t="s">
        <v>754</v>
      </c>
      <c r="K51" s="447">
        <v>31.0</v>
      </c>
      <c r="L51" s="448">
        <v>0.0</v>
      </c>
      <c r="M51" s="1116"/>
      <c r="N51" s="1116"/>
      <c r="O51" s="1116"/>
      <c r="P51" s="1116"/>
      <c r="Q51" s="1117"/>
      <c r="R51" s="957"/>
      <c r="S51" s="957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</row>
    <row r="52">
      <c r="A52" s="100"/>
      <c r="B52" s="452" t="s">
        <v>85</v>
      </c>
      <c r="C52" s="453" t="s">
        <v>715</v>
      </c>
      <c r="D52" s="16"/>
      <c r="E52" s="455" t="s">
        <v>360</v>
      </c>
      <c r="F52" s="455">
        <v>31.0</v>
      </c>
      <c r="G52" s="456">
        <v>252.0</v>
      </c>
      <c r="H52" s="453" t="s">
        <v>780</v>
      </c>
      <c r="I52" s="16"/>
      <c r="J52" s="455" t="s">
        <v>543</v>
      </c>
      <c r="K52" s="455">
        <v>31.0</v>
      </c>
      <c r="L52" s="456">
        <v>0.0</v>
      </c>
      <c r="M52" s="16"/>
      <c r="N52" s="16"/>
      <c r="O52" s="16"/>
      <c r="P52" s="16"/>
      <c r="Q52" s="17"/>
      <c r="R52" s="957"/>
      <c r="S52" s="957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</row>
    <row r="53">
      <c r="A53" s="100"/>
      <c r="B53" s="1118"/>
      <c r="C53" s="453" t="s">
        <v>719</v>
      </c>
      <c r="D53" s="16"/>
      <c r="E53" s="455" t="s">
        <v>206</v>
      </c>
      <c r="F53" s="455">
        <v>31.0</v>
      </c>
      <c r="G53" s="456">
        <v>0.0</v>
      </c>
      <c r="H53" s="458" t="s">
        <v>1038</v>
      </c>
      <c r="I53" s="16"/>
      <c r="J53" s="455" t="s">
        <v>267</v>
      </c>
      <c r="K53" s="455">
        <v>31.0</v>
      </c>
      <c r="L53" s="456">
        <v>0.0</v>
      </c>
      <c r="M53" s="16"/>
      <c r="N53" s="16"/>
      <c r="O53" s="16"/>
      <c r="P53" s="16"/>
      <c r="Q53" s="17"/>
      <c r="R53" s="957"/>
      <c r="S53" s="957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</row>
    <row r="54">
      <c r="A54" s="100"/>
      <c r="B54" s="1118"/>
      <c r="C54" s="453" t="s">
        <v>410</v>
      </c>
      <c r="D54" s="16"/>
      <c r="E54" s="455" t="s">
        <v>152</v>
      </c>
      <c r="F54" s="455">
        <v>31.0</v>
      </c>
      <c r="G54" s="456">
        <v>252.0</v>
      </c>
      <c r="H54" s="453" t="s">
        <v>500</v>
      </c>
      <c r="I54" s="16"/>
      <c r="J54" s="455" t="s">
        <v>274</v>
      </c>
      <c r="K54" s="455">
        <v>31.0</v>
      </c>
      <c r="L54" s="456">
        <v>252.0</v>
      </c>
      <c r="M54" s="16"/>
      <c r="N54" s="16"/>
      <c r="O54" s="16"/>
      <c r="P54" s="16"/>
      <c r="Q54" s="17"/>
      <c r="R54" s="957"/>
      <c r="S54" s="957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</row>
    <row r="55">
      <c r="A55" s="100"/>
      <c r="B55" s="1118"/>
      <c r="C55" s="453" t="s">
        <v>213</v>
      </c>
      <c r="D55" s="16"/>
      <c r="E55" s="16"/>
      <c r="F55" s="460" t="s">
        <v>1861</v>
      </c>
      <c r="G55" s="80"/>
      <c r="H55" s="454" t="s">
        <v>397</v>
      </c>
      <c r="I55" s="16"/>
      <c r="J55" s="16"/>
      <c r="K55" s="497" t="s">
        <v>1862</v>
      </c>
      <c r="L55" s="80"/>
      <c r="M55" s="16"/>
      <c r="N55" s="16"/>
      <c r="O55" s="16"/>
      <c r="P55" s="16"/>
      <c r="Q55" s="80"/>
      <c r="R55" s="957"/>
      <c r="S55" s="957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</row>
    <row r="56">
      <c r="A56" s="100"/>
      <c r="B56" s="1118"/>
      <c r="C56" s="1119" t="s">
        <v>1087</v>
      </c>
      <c r="D56" s="23"/>
      <c r="E56" s="23"/>
      <c r="F56" s="23"/>
      <c r="G56" s="17"/>
      <c r="H56" s="1120" t="s">
        <v>1087</v>
      </c>
      <c r="I56" s="23"/>
      <c r="J56" s="23"/>
      <c r="K56" s="23"/>
      <c r="L56" s="17"/>
      <c r="M56" s="23"/>
      <c r="N56" s="23"/>
      <c r="O56" s="23"/>
      <c r="P56" s="23"/>
      <c r="Q56" s="17"/>
      <c r="R56" s="957"/>
      <c r="S56" s="957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</row>
    <row r="57">
      <c r="A57" s="100"/>
      <c r="B57" s="485" t="s">
        <v>1863</v>
      </c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5"/>
      <c r="R57" s="957"/>
      <c r="S57" s="957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</row>
    <row r="58">
      <c r="A58" s="100"/>
      <c r="B58" s="957"/>
      <c r="C58" s="957"/>
      <c r="D58" s="957"/>
      <c r="E58" s="957"/>
      <c r="F58" s="957"/>
      <c r="G58" s="957"/>
      <c r="H58" s="957"/>
      <c r="I58" s="957"/>
      <c r="J58" s="957"/>
      <c r="K58" s="957"/>
      <c r="L58" s="957"/>
      <c r="M58" s="957"/>
      <c r="N58" s="957"/>
      <c r="O58" s="957"/>
      <c r="P58" s="957"/>
      <c r="Q58" s="957"/>
      <c r="R58" s="957"/>
      <c r="S58" s="957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</row>
    <row r="59">
      <c r="A59" s="100"/>
      <c r="B59" s="1107"/>
      <c r="C59" s="1108" t="s">
        <v>1864</v>
      </c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8"/>
      <c r="R59" s="1123" t="s">
        <v>526</v>
      </c>
      <c r="S59" s="78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</row>
    <row r="60">
      <c r="A60" s="100"/>
      <c r="B60" s="79"/>
      <c r="C60" s="81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3"/>
      <c r="R60" s="81"/>
      <c r="S60" s="83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</row>
    <row r="61">
      <c r="A61" s="100"/>
      <c r="B61" s="79"/>
      <c r="C61" s="1107"/>
      <c r="D61" s="77"/>
      <c r="E61" s="104"/>
      <c r="F61" s="1001" t="s">
        <v>1865</v>
      </c>
      <c r="G61" s="78"/>
      <c r="H61" s="1107"/>
      <c r="I61" s="77"/>
      <c r="J61" s="104"/>
      <c r="K61" s="1001" t="s">
        <v>1866</v>
      </c>
      <c r="L61" s="78"/>
      <c r="M61" s="1107"/>
      <c r="N61" s="77"/>
      <c r="O61" s="104"/>
      <c r="P61" s="1109"/>
      <c r="Q61" s="78"/>
      <c r="R61" s="1124" t="s">
        <v>1867</v>
      </c>
      <c r="S61" s="1125" t="s">
        <v>1868</v>
      </c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</row>
    <row r="62">
      <c r="A62" s="100"/>
      <c r="B62" s="79"/>
      <c r="C62" s="79"/>
      <c r="E62" s="106"/>
      <c r="G62" s="80"/>
      <c r="H62" s="79"/>
      <c r="J62" s="106"/>
      <c r="L62" s="80"/>
      <c r="M62" s="79"/>
      <c r="O62" s="106"/>
      <c r="Q62" s="80"/>
      <c r="R62" s="449" t="s">
        <v>433</v>
      </c>
      <c r="S62" s="436" t="s">
        <v>1869</v>
      </c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</row>
    <row r="63">
      <c r="A63" s="100"/>
      <c r="B63" s="107"/>
      <c r="C63" s="79"/>
      <c r="E63" s="106"/>
      <c r="G63" s="80"/>
      <c r="H63" s="79"/>
      <c r="J63" s="106"/>
      <c r="L63" s="80"/>
      <c r="M63" s="79"/>
      <c r="O63" s="106"/>
      <c r="Q63" s="80"/>
      <c r="R63" s="449" t="s">
        <v>1870</v>
      </c>
      <c r="S63" s="436" t="s">
        <v>1809</v>
      </c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</row>
    <row r="64">
      <c r="A64" s="100"/>
      <c r="B64" s="439" t="s">
        <v>60</v>
      </c>
      <c r="C64" s="79"/>
      <c r="E64" s="106"/>
      <c r="F64" s="110"/>
      <c r="G64" s="111"/>
      <c r="H64" s="79"/>
      <c r="J64" s="106"/>
      <c r="K64" s="110"/>
      <c r="L64" s="111"/>
      <c r="M64" s="79"/>
      <c r="O64" s="106"/>
      <c r="P64" s="110"/>
      <c r="Q64" s="111"/>
      <c r="R64" s="449" t="s">
        <v>1871</v>
      </c>
      <c r="S64" s="436" t="s">
        <v>1872</v>
      </c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</row>
    <row r="65">
      <c r="A65" s="100"/>
      <c r="B65" s="439" t="s">
        <v>61</v>
      </c>
      <c r="C65" s="79"/>
      <c r="E65" s="106"/>
      <c r="F65" s="1110"/>
      <c r="G65" s="138"/>
      <c r="H65" s="79"/>
      <c r="J65" s="106"/>
      <c r="K65" s="1110"/>
      <c r="L65" s="138"/>
      <c r="M65" s="79"/>
      <c r="O65" s="106"/>
      <c r="P65" s="1111"/>
      <c r="Q65" s="138"/>
      <c r="R65" s="449" t="s">
        <v>1873</v>
      </c>
      <c r="S65" s="436" t="s">
        <v>1874</v>
      </c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</row>
    <row r="66">
      <c r="A66" s="100"/>
      <c r="B66" s="79"/>
      <c r="C66" s="81"/>
      <c r="D66" s="82"/>
      <c r="E66" s="54"/>
      <c r="F66" s="1113"/>
      <c r="G66" s="243"/>
      <c r="H66" s="81"/>
      <c r="I66" s="82"/>
      <c r="J66" s="54"/>
      <c r="K66" s="1113"/>
      <c r="L66" s="243"/>
      <c r="M66" s="81"/>
      <c r="N66" s="82"/>
      <c r="O66" s="54"/>
      <c r="P66" s="190"/>
      <c r="Q66" s="83"/>
      <c r="R66" s="449" t="s">
        <v>1875</v>
      </c>
      <c r="S66" s="436" t="s">
        <v>1876</v>
      </c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</row>
    <row r="67">
      <c r="A67" s="100"/>
      <c r="B67" s="446" t="s">
        <v>62</v>
      </c>
      <c r="C67" s="475" t="s">
        <v>566</v>
      </c>
      <c r="D67" s="1114"/>
      <c r="E67" s="476" t="s">
        <v>63</v>
      </c>
      <c r="F67" s="476" t="s">
        <v>64</v>
      </c>
      <c r="G67" s="477" t="s">
        <v>65</v>
      </c>
      <c r="H67" s="475" t="s">
        <v>566</v>
      </c>
      <c r="I67" s="1114"/>
      <c r="J67" s="476" t="s">
        <v>63</v>
      </c>
      <c r="K67" s="476" t="s">
        <v>64</v>
      </c>
      <c r="L67" s="477" t="s">
        <v>65</v>
      </c>
      <c r="M67" s="1114"/>
      <c r="N67" s="1114"/>
      <c r="O67" s="1114"/>
      <c r="P67" s="1114"/>
      <c r="Q67" s="1115"/>
      <c r="R67" s="449" t="s">
        <v>1657</v>
      </c>
      <c r="S67" s="436" t="s">
        <v>1877</v>
      </c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</row>
    <row r="68">
      <c r="A68" s="100"/>
      <c r="B68" s="446" t="s">
        <v>66</v>
      </c>
      <c r="C68" s="449" t="s">
        <v>286</v>
      </c>
      <c r="D68" s="1116"/>
      <c r="E68" s="447" t="s">
        <v>161</v>
      </c>
      <c r="F68" s="447">
        <v>31.0</v>
      </c>
      <c r="G68" s="448">
        <v>252.0</v>
      </c>
      <c r="H68" s="449" t="s">
        <v>128</v>
      </c>
      <c r="I68" s="1116"/>
      <c r="J68" s="447" t="s">
        <v>287</v>
      </c>
      <c r="K68" s="447">
        <v>31.0</v>
      </c>
      <c r="L68" s="448">
        <v>6.0</v>
      </c>
      <c r="M68" s="1116"/>
      <c r="N68" s="1116"/>
      <c r="O68" s="1116"/>
      <c r="P68" s="1116"/>
      <c r="Q68" s="1117"/>
      <c r="R68" s="449" t="s">
        <v>1878</v>
      </c>
      <c r="S68" s="436" t="s">
        <v>1879</v>
      </c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</row>
    <row r="69">
      <c r="A69" s="100"/>
      <c r="B69" s="446" t="s">
        <v>72</v>
      </c>
      <c r="C69" s="449" t="s">
        <v>1880</v>
      </c>
      <c r="D69" s="1116"/>
      <c r="E69" s="447" t="s">
        <v>349</v>
      </c>
      <c r="F69" s="447">
        <v>31.0</v>
      </c>
      <c r="G69" s="448">
        <v>0.0</v>
      </c>
      <c r="H69" s="449" t="s">
        <v>1032</v>
      </c>
      <c r="I69" s="1116"/>
      <c r="J69" s="447" t="s">
        <v>323</v>
      </c>
      <c r="K69" s="447">
        <v>31.0</v>
      </c>
      <c r="L69" s="448">
        <v>252.0</v>
      </c>
      <c r="M69" s="1116"/>
      <c r="N69" s="1116"/>
      <c r="O69" s="1116"/>
      <c r="P69" s="1116"/>
      <c r="Q69" s="1117"/>
      <c r="R69" s="449" t="s">
        <v>1185</v>
      </c>
      <c r="S69" s="436" t="s">
        <v>1860</v>
      </c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</row>
    <row r="70">
      <c r="A70" s="100"/>
      <c r="B70" s="446" t="s">
        <v>79</v>
      </c>
      <c r="C70" s="449" t="s">
        <v>167</v>
      </c>
      <c r="D70" s="1116"/>
      <c r="E70" s="447" t="s">
        <v>487</v>
      </c>
      <c r="F70" s="447">
        <v>31.0</v>
      </c>
      <c r="G70" s="448">
        <v>252.0</v>
      </c>
      <c r="H70" s="449" t="s">
        <v>1881</v>
      </c>
      <c r="I70" s="1116"/>
      <c r="J70" s="447" t="s">
        <v>168</v>
      </c>
      <c r="K70" s="447">
        <v>31.0</v>
      </c>
      <c r="L70" s="448">
        <v>0.0</v>
      </c>
      <c r="M70" s="1116"/>
      <c r="N70" s="1116"/>
      <c r="O70" s="1116"/>
      <c r="P70" s="1116"/>
      <c r="Q70" s="1117"/>
      <c r="R70" s="449" t="s">
        <v>1882</v>
      </c>
      <c r="S70" s="436" t="s">
        <v>1883</v>
      </c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</row>
    <row r="71">
      <c r="A71" s="100"/>
      <c r="B71" s="452" t="s">
        <v>85</v>
      </c>
      <c r="C71" s="453" t="s">
        <v>442</v>
      </c>
      <c r="D71" s="16"/>
      <c r="E71" s="455" t="s">
        <v>203</v>
      </c>
      <c r="F71" s="455">
        <v>31.0</v>
      </c>
      <c r="G71" s="456">
        <v>6.0</v>
      </c>
      <c r="H71" s="453" t="s">
        <v>1884</v>
      </c>
      <c r="I71" s="16"/>
      <c r="J71" s="455" t="s">
        <v>491</v>
      </c>
      <c r="K71" s="455">
        <v>31.0</v>
      </c>
      <c r="L71" s="456">
        <v>0.0</v>
      </c>
      <c r="M71" s="16"/>
      <c r="N71" s="16"/>
      <c r="O71" s="16"/>
      <c r="P71" s="16"/>
      <c r="Q71" s="17"/>
      <c r="R71" s="1122" t="s">
        <v>1885</v>
      </c>
      <c r="S71" s="436" t="s">
        <v>1886</v>
      </c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</row>
    <row r="72">
      <c r="A72" s="100"/>
      <c r="B72" s="1118"/>
      <c r="C72" s="453" t="s">
        <v>271</v>
      </c>
      <c r="D72" s="16"/>
      <c r="E72" s="455" t="s">
        <v>147</v>
      </c>
      <c r="F72" s="455">
        <v>31.0</v>
      </c>
      <c r="G72" s="456">
        <v>0.0</v>
      </c>
      <c r="H72" s="453" t="s">
        <v>673</v>
      </c>
      <c r="I72" s="16"/>
      <c r="J72" s="455" t="s">
        <v>695</v>
      </c>
      <c r="K72" s="455">
        <v>31.0</v>
      </c>
      <c r="L72" s="456">
        <v>0.0</v>
      </c>
      <c r="M72" s="16"/>
      <c r="N72" s="16"/>
      <c r="O72" s="16"/>
      <c r="P72" s="16"/>
      <c r="Q72" s="17"/>
      <c r="R72" s="449" t="s">
        <v>1887</v>
      </c>
      <c r="S72" s="436" t="s">
        <v>1767</v>
      </c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</row>
    <row r="73">
      <c r="A73" s="100"/>
      <c r="B73" s="1118"/>
      <c r="C73" s="453" t="s">
        <v>399</v>
      </c>
      <c r="D73" s="16"/>
      <c r="E73" s="455" t="s">
        <v>102</v>
      </c>
      <c r="F73" s="455">
        <v>31.0</v>
      </c>
      <c r="G73" s="456">
        <v>0.0</v>
      </c>
      <c r="H73" s="453" t="s">
        <v>630</v>
      </c>
      <c r="I73" s="16"/>
      <c r="J73" s="455" t="s">
        <v>270</v>
      </c>
      <c r="K73" s="455">
        <v>31.0</v>
      </c>
      <c r="L73" s="456">
        <v>252.0</v>
      </c>
      <c r="M73" s="16"/>
      <c r="N73" s="16"/>
      <c r="O73" s="16"/>
      <c r="P73" s="16"/>
      <c r="Q73" s="16"/>
      <c r="R73" s="449" t="s">
        <v>1881</v>
      </c>
      <c r="S73" s="1126" t="s">
        <v>1851</v>
      </c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</row>
    <row r="74">
      <c r="A74" s="100"/>
      <c r="B74" s="1118"/>
      <c r="C74" s="453" t="s">
        <v>299</v>
      </c>
      <c r="D74" s="16"/>
      <c r="E74" s="16"/>
      <c r="F74" s="460" t="s">
        <v>1888</v>
      </c>
      <c r="G74" s="80"/>
      <c r="H74" s="454" t="s">
        <v>788</v>
      </c>
      <c r="I74" s="16"/>
      <c r="J74" s="16"/>
      <c r="K74" s="497" t="s">
        <v>1889</v>
      </c>
      <c r="L74" s="80"/>
      <c r="M74" s="16"/>
      <c r="N74" s="16"/>
      <c r="O74" s="16"/>
      <c r="P74" s="16"/>
      <c r="Q74" s="80"/>
      <c r="R74" s="450" t="s">
        <v>1890</v>
      </c>
      <c r="S74" s="1117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</row>
    <row r="75">
      <c r="A75" s="100"/>
      <c r="B75" s="1118"/>
      <c r="C75" s="1119" t="s">
        <v>1087</v>
      </c>
      <c r="D75" s="23"/>
      <c r="E75" s="23"/>
      <c r="F75" s="23"/>
      <c r="G75" s="17"/>
      <c r="H75" s="1120" t="s">
        <v>1087</v>
      </c>
      <c r="I75" s="23"/>
      <c r="J75" s="23"/>
      <c r="K75" s="23"/>
      <c r="L75" s="17"/>
      <c r="M75" s="23"/>
      <c r="N75" s="23"/>
      <c r="O75" s="23"/>
      <c r="P75" s="23"/>
      <c r="Q75" s="17"/>
      <c r="R75" s="1127"/>
      <c r="S75" s="1128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</row>
    <row r="76">
      <c r="A76" s="100"/>
      <c r="B76" s="485" t="s">
        <v>1891</v>
      </c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5"/>
      <c r="R76" s="957"/>
      <c r="S76" s="957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</row>
    <row r="77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</row>
    <row r="78">
      <c r="A78" s="101"/>
      <c r="B78" s="1129"/>
      <c r="C78" s="1130" t="s">
        <v>1892</v>
      </c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8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</row>
    <row r="79">
      <c r="A79" s="101"/>
      <c r="B79" s="79"/>
      <c r="C79" s="81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3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</row>
    <row r="80">
      <c r="A80" s="101"/>
      <c r="B80" s="79"/>
      <c r="C80" s="1129"/>
      <c r="D80" s="77"/>
      <c r="E80" s="104"/>
      <c r="F80" s="1131" t="s">
        <v>1893</v>
      </c>
      <c r="G80" s="78"/>
      <c r="H80" s="1129"/>
      <c r="I80" s="77"/>
      <c r="J80" s="104"/>
      <c r="K80" s="1131" t="s">
        <v>1894</v>
      </c>
      <c r="L80" s="78"/>
      <c r="M80" s="1129"/>
      <c r="N80" s="77"/>
      <c r="O80" s="104"/>
      <c r="P80" s="1131" t="s">
        <v>1895</v>
      </c>
      <c r="Q80" s="78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</row>
    <row r="81">
      <c r="A81" s="101"/>
      <c r="B81" s="79"/>
      <c r="C81" s="79"/>
      <c r="E81" s="106"/>
      <c r="G81" s="80"/>
      <c r="H81" s="79"/>
      <c r="J81" s="106"/>
      <c r="L81" s="80"/>
      <c r="M81" s="79"/>
      <c r="O81" s="106"/>
      <c r="Q81" s="8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</row>
    <row r="82">
      <c r="A82" s="101"/>
      <c r="B82" s="107"/>
      <c r="C82" s="79"/>
      <c r="E82" s="106"/>
      <c r="G82" s="80"/>
      <c r="H82" s="79"/>
      <c r="J82" s="106"/>
      <c r="L82" s="80"/>
      <c r="M82" s="79"/>
      <c r="O82" s="106"/>
      <c r="Q82" s="8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</row>
    <row r="83">
      <c r="A83" s="108"/>
      <c r="B83" s="1132" t="s">
        <v>60</v>
      </c>
      <c r="C83" s="79"/>
      <c r="E83" s="106"/>
      <c r="F83" s="110"/>
      <c r="G83" s="111"/>
      <c r="H83" s="79"/>
      <c r="J83" s="106"/>
      <c r="K83" s="110"/>
      <c r="L83" s="111"/>
      <c r="M83" s="79"/>
      <c r="O83" s="106"/>
      <c r="P83" s="110"/>
      <c r="Q83" s="111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</row>
    <row r="84">
      <c r="A84" s="108"/>
      <c r="B84" s="1132" t="s">
        <v>61</v>
      </c>
      <c r="C84" s="79"/>
      <c r="E84" s="106"/>
      <c r="F84" s="1133"/>
      <c r="G84" s="140"/>
      <c r="H84" s="79"/>
      <c r="J84" s="106"/>
      <c r="K84" s="1133"/>
      <c r="L84" s="140"/>
      <c r="M84" s="79"/>
      <c r="O84" s="106"/>
      <c r="P84" s="1133"/>
      <c r="Q84" s="14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</row>
    <row r="85">
      <c r="A85" s="108"/>
      <c r="B85" s="79"/>
      <c r="C85" s="81"/>
      <c r="D85" s="82"/>
      <c r="E85" s="54"/>
      <c r="F85" s="1134"/>
      <c r="G85" s="243"/>
      <c r="H85" s="81"/>
      <c r="I85" s="82"/>
      <c r="J85" s="54"/>
      <c r="K85" s="1134"/>
      <c r="L85" s="243"/>
      <c r="M85" s="81"/>
      <c r="N85" s="82"/>
      <c r="O85" s="54"/>
      <c r="P85" s="1134"/>
      <c r="Q85" s="243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</row>
    <row r="86">
      <c r="A86" s="108"/>
      <c r="B86" s="203" t="s">
        <v>62</v>
      </c>
      <c r="C86" s="1135" t="s">
        <v>899</v>
      </c>
      <c r="D86" s="1136"/>
      <c r="E86" s="1136" t="s">
        <v>63</v>
      </c>
      <c r="F86" s="1136" t="s">
        <v>64</v>
      </c>
      <c r="G86" s="1137" t="s">
        <v>65</v>
      </c>
      <c r="H86" s="1135" t="s">
        <v>899</v>
      </c>
      <c r="I86" s="1136"/>
      <c r="J86" s="1136" t="s">
        <v>63</v>
      </c>
      <c r="K86" s="1136" t="s">
        <v>64</v>
      </c>
      <c r="L86" s="1137" t="s">
        <v>65</v>
      </c>
      <c r="M86" s="1135" t="s">
        <v>899</v>
      </c>
      <c r="N86" s="1136"/>
      <c r="O86" s="1136" t="s">
        <v>63</v>
      </c>
      <c r="P86" s="1136" t="s">
        <v>64</v>
      </c>
      <c r="Q86" s="1137" t="s">
        <v>65</v>
      </c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</row>
    <row r="87">
      <c r="A87" s="108"/>
      <c r="B87" s="203" t="s">
        <v>66</v>
      </c>
      <c r="C87" s="1138" t="s">
        <v>69</v>
      </c>
      <c r="D87" s="1139"/>
      <c r="E87" s="1140" t="s">
        <v>1896</v>
      </c>
      <c r="F87" s="1140">
        <v>31.0</v>
      </c>
      <c r="G87" s="1141">
        <v>6.0</v>
      </c>
      <c r="H87" s="1138" t="s">
        <v>663</v>
      </c>
      <c r="I87" s="1139"/>
      <c r="J87" s="1140" t="s">
        <v>1897</v>
      </c>
      <c r="K87" s="1140">
        <v>31.0</v>
      </c>
      <c r="L87" s="1141">
        <v>0.0</v>
      </c>
      <c r="M87" s="1138" t="s">
        <v>128</v>
      </c>
      <c r="N87" s="1139"/>
      <c r="O87" s="1140" t="s">
        <v>453</v>
      </c>
      <c r="P87" s="1140">
        <v>31.0</v>
      </c>
      <c r="Q87" s="1141">
        <v>6.0</v>
      </c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</row>
    <row r="88">
      <c r="A88" s="108"/>
      <c r="B88" s="203" t="s">
        <v>72</v>
      </c>
      <c r="C88" s="1138" t="s">
        <v>1898</v>
      </c>
      <c r="D88" s="1139"/>
      <c r="E88" s="1140" t="s">
        <v>253</v>
      </c>
      <c r="F88" s="1140">
        <v>31.0</v>
      </c>
      <c r="G88" s="1141">
        <v>0.0</v>
      </c>
      <c r="H88" s="1138" t="s">
        <v>1100</v>
      </c>
      <c r="I88" s="1139"/>
      <c r="J88" s="1140" t="s">
        <v>291</v>
      </c>
      <c r="K88" s="1140">
        <v>31.0</v>
      </c>
      <c r="L88" s="1141">
        <v>6.0</v>
      </c>
      <c r="M88" s="1138" t="s">
        <v>824</v>
      </c>
      <c r="N88" s="1139"/>
      <c r="O88" s="1140" t="s">
        <v>323</v>
      </c>
      <c r="P88" s="1140">
        <v>31.0</v>
      </c>
      <c r="Q88" s="1141">
        <v>252.0</v>
      </c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</row>
    <row r="89">
      <c r="A89" s="108"/>
      <c r="B89" s="203" t="s">
        <v>79</v>
      </c>
      <c r="C89" s="1138" t="s">
        <v>293</v>
      </c>
      <c r="D89" s="1139"/>
      <c r="E89" s="1140" t="s">
        <v>1899</v>
      </c>
      <c r="F89" s="1140">
        <v>31.0</v>
      </c>
      <c r="G89" s="1141">
        <v>0.0</v>
      </c>
      <c r="H89" s="1138" t="s">
        <v>1900</v>
      </c>
      <c r="I89" s="1139"/>
      <c r="J89" s="1140" t="s">
        <v>298</v>
      </c>
      <c r="K89" s="1140">
        <v>31.0</v>
      </c>
      <c r="L89" s="1141">
        <v>0.0</v>
      </c>
      <c r="M89" s="1138" t="s">
        <v>260</v>
      </c>
      <c r="N89" s="1139"/>
      <c r="O89" s="1140" t="s">
        <v>225</v>
      </c>
      <c r="P89" s="1140">
        <v>31.0</v>
      </c>
      <c r="Q89" s="1141">
        <v>0.0</v>
      </c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</row>
    <row r="90">
      <c r="A90" s="108"/>
      <c r="B90" s="206" t="s">
        <v>85</v>
      </c>
      <c r="C90" s="1142" t="s">
        <v>715</v>
      </c>
      <c r="D90" s="252"/>
      <c r="E90" s="207" t="s">
        <v>1516</v>
      </c>
      <c r="F90" s="207">
        <v>31.0</v>
      </c>
      <c r="G90" s="208">
        <v>252.0</v>
      </c>
      <c r="H90" s="1142" t="s">
        <v>439</v>
      </c>
      <c r="I90" s="252"/>
      <c r="J90" s="207" t="s">
        <v>231</v>
      </c>
      <c r="K90" s="207">
        <v>31.0</v>
      </c>
      <c r="L90" s="208">
        <v>252.0</v>
      </c>
      <c r="M90" s="1142" t="s">
        <v>1732</v>
      </c>
      <c r="N90" s="252"/>
      <c r="O90" s="207" t="s">
        <v>491</v>
      </c>
      <c r="P90" s="207">
        <v>31.0</v>
      </c>
      <c r="Q90" s="208">
        <v>0.0</v>
      </c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</row>
    <row r="91">
      <c r="A91" s="101"/>
      <c r="B91" s="231"/>
      <c r="C91" s="1142" t="s">
        <v>330</v>
      </c>
      <c r="D91" s="252"/>
      <c r="E91" s="207" t="s">
        <v>307</v>
      </c>
      <c r="F91" s="207">
        <v>31.0</v>
      </c>
      <c r="G91" s="208">
        <v>0.0</v>
      </c>
      <c r="H91" s="1142" t="s">
        <v>1377</v>
      </c>
      <c r="I91" s="252"/>
      <c r="J91" s="207" t="s">
        <v>695</v>
      </c>
      <c r="K91" s="207">
        <v>31.0</v>
      </c>
      <c r="L91" s="208">
        <v>0.0</v>
      </c>
      <c r="M91" s="1142" t="s">
        <v>366</v>
      </c>
      <c r="N91" s="252"/>
      <c r="O91" s="207" t="s">
        <v>206</v>
      </c>
      <c r="P91" s="207">
        <v>31.0</v>
      </c>
      <c r="Q91" s="208">
        <v>0.0</v>
      </c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</row>
    <row r="92">
      <c r="A92" s="101"/>
      <c r="B92" s="231"/>
      <c r="C92" s="1142" t="s">
        <v>1901</v>
      </c>
      <c r="D92" s="252"/>
      <c r="E92" s="207" t="s">
        <v>603</v>
      </c>
      <c r="F92" s="207">
        <v>31.0</v>
      </c>
      <c r="G92" s="208">
        <v>252.0</v>
      </c>
      <c r="H92" s="1142" t="s">
        <v>371</v>
      </c>
      <c r="I92" s="252"/>
      <c r="J92" s="207" t="s">
        <v>152</v>
      </c>
      <c r="K92" s="207">
        <v>31.0</v>
      </c>
      <c r="L92" s="208">
        <v>252.0</v>
      </c>
      <c r="M92" s="1142" t="s">
        <v>371</v>
      </c>
      <c r="N92" s="252"/>
      <c r="O92" s="207" t="s">
        <v>274</v>
      </c>
      <c r="P92" s="207">
        <v>31.0</v>
      </c>
      <c r="Q92" s="208">
        <v>252.0</v>
      </c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</row>
    <row r="93">
      <c r="A93" s="101"/>
      <c r="B93" s="231"/>
      <c r="C93" s="1142" t="s">
        <v>684</v>
      </c>
      <c r="D93" s="252"/>
      <c r="E93" s="232"/>
      <c r="F93" s="257" t="s">
        <v>1902</v>
      </c>
      <c r="G93" s="80"/>
      <c r="H93" s="1142" t="s">
        <v>335</v>
      </c>
      <c r="I93" s="252"/>
      <c r="J93" s="232"/>
      <c r="K93" s="257" t="s">
        <v>1903</v>
      </c>
      <c r="L93" s="80"/>
      <c r="M93" s="1142" t="s">
        <v>441</v>
      </c>
      <c r="N93" s="252"/>
      <c r="O93" s="232"/>
      <c r="P93" s="257" t="s">
        <v>1904</v>
      </c>
      <c r="Q93" s="8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</row>
    <row r="94">
      <c r="A94" s="101"/>
      <c r="B94" s="231"/>
      <c r="C94" s="231"/>
      <c r="D94" s="232"/>
      <c r="E94" s="232"/>
      <c r="G94" s="80"/>
      <c r="H94" s="231"/>
      <c r="I94" s="232"/>
      <c r="J94" s="232"/>
      <c r="L94" s="80"/>
      <c r="M94" s="231"/>
      <c r="N94" s="232"/>
      <c r="O94" s="232"/>
      <c r="Q94" s="8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</row>
    <row r="95">
      <c r="A95" s="101"/>
      <c r="B95" s="231"/>
      <c r="C95" s="1143" t="s">
        <v>1087</v>
      </c>
      <c r="D95" s="232"/>
      <c r="E95" s="232"/>
      <c r="F95" s="257"/>
      <c r="G95" s="1144"/>
      <c r="H95" s="1145" t="s">
        <v>1087</v>
      </c>
      <c r="I95" s="232"/>
      <c r="J95" s="232"/>
      <c r="K95" s="257"/>
      <c r="L95" s="1144"/>
      <c r="M95" s="1145" t="s">
        <v>1087</v>
      </c>
      <c r="N95" s="232"/>
      <c r="O95" s="232"/>
      <c r="P95" s="257"/>
      <c r="Q95" s="1144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</row>
    <row r="96">
      <c r="A96" s="101"/>
      <c r="B96" s="1146"/>
      <c r="C96" s="1129"/>
      <c r="D96" s="77"/>
      <c r="E96" s="104"/>
      <c r="F96" s="1131" t="s">
        <v>1905</v>
      </c>
      <c r="G96" s="78"/>
      <c r="H96" s="1129"/>
      <c r="I96" s="77"/>
      <c r="J96" s="104"/>
      <c r="K96" s="1147"/>
      <c r="L96" s="78"/>
      <c r="M96" s="1129"/>
      <c r="N96" s="77"/>
      <c r="O96" s="104"/>
      <c r="P96" s="1147"/>
      <c r="Q96" s="78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</row>
    <row r="97">
      <c r="A97" s="101"/>
      <c r="B97" s="79"/>
      <c r="C97" s="79"/>
      <c r="E97" s="106"/>
      <c r="G97" s="80"/>
      <c r="H97" s="79"/>
      <c r="J97" s="106"/>
      <c r="L97" s="80"/>
      <c r="M97" s="79"/>
      <c r="O97" s="106"/>
      <c r="Q97" s="8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</row>
    <row r="98">
      <c r="A98" s="101"/>
      <c r="B98" s="79"/>
      <c r="C98" s="79"/>
      <c r="E98" s="106"/>
      <c r="G98" s="80"/>
      <c r="H98" s="79"/>
      <c r="J98" s="106"/>
      <c r="L98" s="80"/>
      <c r="M98" s="79"/>
      <c r="O98" s="106"/>
      <c r="Q98" s="8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</row>
    <row r="99">
      <c r="A99" s="108"/>
      <c r="B99" s="1132" t="s">
        <v>60</v>
      </c>
      <c r="C99" s="79"/>
      <c r="E99" s="106"/>
      <c r="F99" s="110"/>
      <c r="G99" s="111"/>
      <c r="H99" s="79"/>
      <c r="J99" s="106"/>
      <c r="K99" s="110"/>
      <c r="L99" s="111"/>
      <c r="M99" s="79"/>
      <c r="O99" s="106"/>
      <c r="P99" s="110"/>
      <c r="Q99" s="111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</row>
    <row r="100">
      <c r="A100" s="108"/>
      <c r="B100" s="1132" t="s">
        <v>61</v>
      </c>
      <c r="C100" s="79"/>
      <c r="E100" s="106"/>
      <c r="F100" s="1133"/>
      <c r="G100" s="140"/>
      <c r="H100" s="79"/>
      <c r="J100" s="106"/>
      <c r="K100" s="1148"/>
      <c r="L100" s="138"/>
      <c r="M100" s="79"/>
      <c r="O100" s="106"/>
      <c r="P100" s="1149"/>
      <c r="Q100" s="14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</row>
    <row r="101">
      <c r="A101" s="108"/>
      <c r="B101" s="79"/>
      <c r="C101" s="81"/>
      <c r="D101" s="82"/>
      <c r="E101" s="54"/>
      <c r="F101" s="1134"/>
      <c r="G101" s="243"/>
      <c r="H101" s="81"/>
      <c r="I101" s="82"/>
      <c r="J101" s="54"/>
      <c r="K101" s="190"/>
      <c r="L101" s="83"/>
      <c r="M101" s="81"/>
      <c r="N101" s="82"/>
      <c r="O101" s="54"/>
      <c r="P101" s="1150"/>
      <c r="Q101" s="243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</row>
    <row r="102">
      <c r="A102" s="108"/>
      <c r="B102" s="203" t="s">
        <v>62</v>
      </c>
      <c r="C102" s="1135" t="s">
        <v>566</v>
      </c>
      <c r="D102" s="1136"/>
      <c r="E102" s="1136" t="s">
        <v>63</v>
      </c>
      <c r="F102" s="1136" t="s">
        <v>64</v>
      </c>
      <c r="G102" s="1137" t="s">
        <v>65</v>
      </c>
      <c r="H102" s="1151"/>
      <c r="I102" s="1152"/>
      <c r="J102" s="1152"/>
      <c r="K102" s="1152"/>
      <c r="L102" s="1153"/>
      <c r="M102" s="1151"/>
      <c r="N102" s="1152"/>
      <c r="O102" s="1152"/>
      <c r="P102" s="1152"/>
      <c r="Q102" s="1153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</row>
    <row r="103">
      <c r="A103" s="108"/>
      <c r="B103" s="203" t="s">
        <v>66</v>
      </c>
      <c r="C103" s="1138" t="s">
        <v>67</v>
      </c>
      <c r="D103" s="1139"/>
      <c r="E103" s="1140" t="s">
        <v>188</v>
      </c>
      <c r="F103" s="1140">
        <v>31.0</v>
      </c>
      <c r="G103" s="1141">
        <v>6.0</v>
      </c>
      <c r="H103" s="638"/>
      <c r="I103" s="1154"/>
      <c r="J103" s="1154"/>
      <c r="K103" s="1154"/>
      <c r="L103" s="1155"/>
      <c r="M103" s="638"/>
      <c r="N103" s="1154"/>
      <c r="O103" s="1154"/>
      <c r="P103" s="1154"/>
      <c r="Q103" s="1155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</row>
    <row r="104">
      <c r="A104" s="108"/>
      <c r="B104" s="203" t="s">
        <v>72</v>
      </c>
      <c r="C104" s="1138" t="s">
        <v>1032</v>
      </c>
      <c r="D104" s="1139"/>
      <c r="E104" s="1140" t="s">
        <v>164</v>
      </c>
      <c r="F104" s="1140">
        <v>31.0</v>
      </c>
      <c r="G104" s="1141">
        <v>0.0</v>
      </c>
      <c r="H104" s="638"/>
      <c r="I104" s="1154"/>
      <c r="J104" s="1154"/>
      <c r="K104" s="1154"/>
      <c r="L104" s="1155"/>
      <c r="M104" s="638"/>
      <c r="N104" s="1154"/>
      <c r="O104" s="1154"/>
      <c r="P104" s="1154"/>
      <c r="Q104" s="1155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</row>
    <row r="105">
      <c r="A105" s="108"/>
      <c r="B105" s="203" t="s">
        <v>79</v>
      </c>
      <c r="C105" s="1138" t="s">
        <v>1872</v>
      </c>
      <c r="D105" s="1139"/>
      <c r="E105" s="1140" t="s">
        <v>1906</v>
      </c>
      <c r="F105" s="1140">
        <v>31.0</v>
      </c>
      <c r="G105" s="1141">
        <v>0.0</v>
      </c>
      <c r="H105" s="638"/>
      <c r="I105" s="1154"/>
      <c r="J105" s="1154"/>
      <c r="K105" s="1154"/>
      <c r="L105" s="1155"/>
      <c r="M105" s="638"/>
      <c r="N105" s="1154"/>
      <c r="O105" s="1154"/>
      <c r="P105" s="1154"/>
      <c r="Q105" s="1155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</row>
    <row r="106">
      <c r="A106" s="108"/>
      <c r="B106" s="206" t="s">
        <v>85</v>
      </c>
      <c r="C106" s="1142" t="s">
        <v>372</v>
      </c>
      <c r="D106" s="252"/>
      <c r="E106" s="207" t="s">
        <v>145</v>
      </c>
      <c r="F106" s="207">
        <v>31.0</v>
      </c>
      <c r="G106" s="208">
        <v>252.0</v>
      </c>
      <c r="H106" s="231"/>
      <c r="I106" s="232"/>
      <c r="J106" s="232"/>
      <c r="K106" s="232"/>
      <c r="L106" s="233"/>
      <c r="M106" s="231"/>
      <c r="N106" s="232"/>
      <c r="O106" s="232"/>
      <c r="P106" s="232"/>
      <c r="Q106" s="233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</row>
    <row r="107">
      <c r="A107" s="101"/>
      <c r="B107" s="231"/>
      <c r="C107" s="1142" t="s">
        <v>698</v>
      </c>
      <c r="D107" s="252"/>
      <c r="E107" s="207" t="s">
        <v>716</v>
      </c>
      <c r="F107" s="207">
        <v>31.0</v>
      </c>
      <c r="G107" s="208">
        <v>0.0</v>
      </c>
      <c r="H107" s="231"/>
      <c r="I107" s="232"/>
      <c r="J107" s="232"/>
      <c r="K107" s="232"/>
      <c r="L107" s="233"/>
      <c r="M107" s="231"/>
      <c r="N107" s="232"/>
      <c r="O107" s="232"/>
      <c r="P107" s="232"/>
      <c r="Q107" s="233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</row>
    <row r="108">
      <c r="A108" s="101"/>
      <c r="B108" s="231"/>
      <c r="C108" s="1142" t="s">
        <v>364</v>
      </c>
      <c r="D108" s="252"/>
      <c r="E108" s="207" t="s">
        <v>176</v>
      </c>
      <c r="F108" s="207">
        <v>31.0</v>
      </c>
      <c r="G108" s="208">
        <v>252.0</v>
      </c>
      <c r="H108" s="231"/>
      <c r="I108" s="232"/>
      <c r="J108" s="232"/>
      <c r="K108" s="232"/>
      <c r="L108" s="233"/>
      <c r="M108" s="231"/>
      <c r="N108" s="232"/>
      <c r="O108" s="232"/>
      <c r="P108" s="232"/>
      <c r="Q108" s="233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</row>
    <row r="109">
      <c r="A109" s="101"/>
      <c r="B109" s="231"/>
      <c r="C109" s="1142" t="s">
        <v>500</v>
      </c>
      <c r="D109" s="252"/>
      <c r="E109" s="232"/>
      <c r="F109" s="257" t="s">
        <v>1907</v>
      </c>
      <c r="G109" s="80"/>
      <c r="H109" s="232"/>
      <c r="I109" s="232"/>
      <c r="J109" s="232"/>
      <c r="K109" s="232"/>
      <c r="L109" s="80"/>
      <c r="M109" s="232"/>
      <c r="N109" s="232"/>
      <c r="O109" s="232"/>
      <c r="P109" s="232"/>
      <c r="Q109" s="8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</row>
    <row r="110">
      <c r="A110" s="101"/>
      <c r="B110" s="231"/>
      <c r="C110" s="1156" t="s">
        <v>1087</v>
      </c>
      <c r="D110" s="266"/>
      <c r="E110" s="260"/>
      <c r="F110" s="261"/>
      <c r="G110" s="1144"/>
      <c r="H110" s="260"/>
      <c r="I110" s="260"/>
      <c r="J110" s="260"/>
      <c r="K110" s="260"/>
      <c r="L110" s="233"/>
      <c r="M110" s="260"/>
      <c r="N110" s="260"/>
      <c r="O110" s="260"/>
      <c r="P110" s="260"/>
      <c r="Q110" s="233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</row>
    <row r="111">
      <c r="A111" s="1043"/>
      <c r="B111" s="1157" t="s">
        <v>1908</v>
      </c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5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</row>
    <row r="112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</row>
    <row r="113">
      <c r="A113" s="101"/>
      <c r="B113" s="1129"/>
      <c r="C113" s="1158" t="s">
        <v>1909</v>
      </c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8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</row>
    <row r="114">
      <c r="A114" s="101"/>
      <c r="B114" s="79"/>
      <c r="C114" s="81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3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</row>
    <row r="115">
      <c r="A115" s="101"/>
      <c r="B115" s="79"/>
      <c r="C115" s="1129"/>
      <c r="D115" s="77"/>
      <c r="E115" s="104"/>
      <c r="F115" s="1131" t="s">
        <v>1910</v>
      </c>
      <c r="G115" s="78"/>
      <c r="H115" s="1129"/>
      <c r="I115" s="77"/>
      <c r="J115" s="104"/>
      <c r="K115" s="1131" t="s">
        <v>1911</v>
      </c>
      <c r="L115" s="78"/>
      <c r="M115" s="1129"/>
      <c r="N115" s="77"/>
      <c r="O115" s="104"/>
      <c r="P115" s="1131" t="s">
        <v>1912</v>
      </c>
      <c r="Q115" s="78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</row>
    <row r="116">
      <c r="A116" s="101"/>
      <c r="B116" s="79"/>
      <c r="C116" s="79"/>
      <c r="E116" s="106"/>
      <c r="G116" s="80"/>
      <c r="H116" s="79"/>
      <c r="J116" s="106"/>
      <c r="L116" s="80"/>
      <c r="M116" s="79"/>
      <c r="O116" s="106"/>
      <c r="Q116" s="8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</row>
    <row r="117">
      <c r="A117" s="101"/>
      <c r="B117" s="107"/>
      <c r="C117" s="79"/>
      <c r="E117" s="106"/>
      <c r="G117" s="80"/>
      <c r="H117" s="79"/>
      <c r="J117" s="106"/>
      <c r="L117" s="80"/>
      <c r="M117" s="79"/>
      <c r="O117" s="106"/>
      <c r="Q117" s="8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</row>
    <row r="118">
      <c r="A118" s="108"/>
      <c r="B118" s="1132" t="s">
        <v>60</v>
      </c>
      <c r="C118" s="79"/>
      <c r="E118" s="106"/>
      <c r="F118" s="110"/>
      <c r="G118" s="111"/>
      <c r="H118" s="79"/>
      <c r="J118" s="106"/>
      <c r="K118" s="110"/>
      <c r="L118" s="111"/>
      <c r="M118" s="79"/>
      <c r="O118" s="106"/>
      <c r="P118" s="110"/>
      <c r="Q118" s="111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</row>
    <row r="119">
      <c r="A119" s="108"/>
      <c r="B119" s="1132" t="s">
        <v>61</v>
      </c>
      <c r="C119" s="79"/>
      <c r="E119" s="106"/>
      <c r="F119" s="1133"/>
      <c r="G119" s="140"/>
      <c r="H119" s="79"/>
      <c r="J119" s="106"/>
      <c r="K119" s="1133"/>
      <c r="L119" s="140"/>
      <c r="M119" s="79"/>
      <c r="O119" s="106"/>
      <c r="P119" s="1133"/>
      <c r="Q119" s="14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</row>
    <row r="120">
      <c r="A120" s="108"/>
      <c r="B120" s="79"/>
      <c r="C120" s="81"/>
      <c r="D120" s="82"/>
      <c r="E120" s="54"/>
      <c r="F120" s="1134"/>
      <c r="G120" s="243"/>
      <c r="H120" s="81"/>
      <c r="I120" s="82"/>
      <c r="J120" s="54"/>
      <c r="K120" s="1134"/>
      <c r="L120" s="243"/>
      <c r="M120" s="81"/>
      <c r="N120" s="82"/>
      <c r="O120" s="54"/>
      <c r="P120" s="1134"/>
      <c r="Q120" s="243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</row>
    <row r="121">
      <c r="A121" s="108"/>
      <c r="B121" s="203" t="s">
        <v>62</v>
      </c>
      <c r="C121" s="1135" t="s">
        <v>899</v>
      </c>
      <c r="D121" s="1136"/>
      <c r="E121" s="1136" t="s">
        <v>63</v>
      </c>
      <c r="F121" s="1136" t="s">
        <v>64</v>
      </c>
      <c r="G121" s="1137" t="s">
        <v>65</v>
      </c>
      <c r="H121" s="1135" t="s">
        <v>899</v>
      </c>
      <c r="I121" s="1136"/>
      <c r="J121" s="1136" t="s">
        <v>63</v>
      </c>
      <c r="K121" s="1136" t="s">
        <v>64</v>
      </c>
      <c r="L121" s="1137" t="s">
        <v>65</v>
      </c>
      <c r="M121" s="1135" t="s">
        <v>899</v>
      </c>
      <c r="N121" s="1136"/>
      <c r="O121" s="1136" t="s">
        <v>63</v>
      </c>
      <c r="P121" s="1136" t="s">
        <v>64</v>
      </c>
      <c r="Q121" s="1137" t="s">
        <v>65</v>
      </c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</row>
    <row r="122">
      <c r="A122" s="108"/>
      <c r="B122" s="203" t="s">
        <v>66</v>
      </c>
      <c r="C122" s="1138" t="s">
        <v>128</v>
      </c>
      <c r="D122" s="1139"/>
      <c r="E122" s="1140" t="s">
        <v>127</v>
      </c>
      <c r="F122" s="1140">
        <v>31.0</v>
      </c>
      <c r="G122" s="1141">
        <v>6.0</v>
      </c>
      <c r="H122" s="1138" t="s">
        <v>379</v>
      </c>
      <c r="I122" s="1139"/>
      <c r="J122" s="1140" t="s">
        <v>287</v>
      </c>
      <c r="K122" s="1140">
        <v>31.0</v>
      </c>
      <c r="L122" s="1141">
        <v>0.0</v>
      </c>
      <c r="M122" s="1138" t="s">
        <v>128</v>
      </c>
      <c r="N122" s="1139"/>
      <c r="O122" s="1140" t="s">
        <v>453</v>
      </c>
      <c r="P122" s="1140">
        <v>31.0</v>
      </c>
      <c r="Q122" s="1141">
        <v>6.0</v>
      </c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</row>
    <row r="123">
      <c r="A123" s="108"/>
      <c r="B123" s="203" t="s">
        <v>72</v>
      </c>
      <c r="C123" s="1138" t="s">
        <v>1898</v>
      </c>
      <c r="D123" s="1139"/>
      <c r="E123" s="1140" t="s">
        <v>132</v>
      </c>
      <c r="F123" s="1140">
        <v>31.0</v>
      </c>
      <c r="G123" s="1141">
        <v>252.0</v>
      </c>
      <c r="H123" s="1138" t="s">
        <v>1913</v>
      </c>
      <c r="I123" s="1139"/>
      <c r="J123" s="1159" t="s">
        <v>1914</v>
      </c>
      <c r="K123" s="1140">
        <v>31.0</v>
      </c>
      <c r="L123" s="1141">
        <v>252.0</v>
      </c>
      <c r="M123" s="1138" t="s">
        <v>824</v>
      </c>
      <c r="N123" s="1139"/>
      <c r="O123" s="1140" t="s">
        <v>353</v>
      </c>
      <c r="P123" s="1140">
        <v>31.0</v>
      </c>
      <c r="Q123" s="1141">
        <v>252.0</v>
      </c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</row>
    <row r="124">
      <c r="A124" s="108"/>
      <c r="B124" s="203" t="s">
        <v>79</v>
      </c>
      <c r="C124" s="1138" t="s">
        <v>260</v>
      </c>
      <c r="D124" s="1139"/>
      <c r="E124" s="1140" t="s">
        <v>170</v>
      </c>
      <c r="F124" s="1140">
        <v>31.0</v>
      </c>
      <c r="G124" s="1141">
        <v>0.0</v>
      </c>
      <c r="H124" s="1138" t="s">
        <v>1125</v>
      </c>
      <c r="I124" s="1139"/>
      <c r="J124" s="1159" t="s">
        <v>1915</v>
      </c>
      <c r="K124" s="1140">
        <v>31.0</v>
      </c>
      <c r="L124" s="1141">
        <v>0.0</v>
      </c>
      <c r="M124" s="1138" t="s">
        <v>1034</v>
      </c>
      <c r="N124" s="1139"/>
      <c r="O124" s="1140" t="s">
        <v>434</v>
      </c>
      <c r="P124" s="1140">
        <v>31.0</v>
      </c>
      <c r="Q124" s="1141">
        <v>0.0</v>
      </c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</row>
    <row r="125">
      <c r="A125" s="108"/>
      <c r="B125" s="206" t="s">
        <v>85</v>
      </c>
      <c r="C125" s="1142" t="s">
        <v>371</v>
      </c>
      <c r="D125" s="252"/>
      <c r="E125" s="207" t="s">
        <v>142</v>
      </c>
      <c r="F125" s="207">
        <v>31.0</v>
      </c>
      <c r="G125" s="208">
        <v>0.0</v>
      </c>
      <c r="H125" s="1142" t="s">
        <v>765</v>
      </c>
      <c r="I125" s="252"/>
      <c r="J125" s="255" t="s">
        <v>1916</v>
      </c>
      <c r="K125" s="207">
        <v>31.0</v>
      </c>
      <c r="L125" s="208">
        <v>6.0</v>
      </c>
      <c r="M125" s="1142" t="s">
        <v>1697</v>
      </c>
      <c r="N125" s="252"/>
      <c r="O125" s="207" t="s">
        <v>463</v>
      </c>
      <c r="P125" s="207">
        <v>31.0</v>
      </c>
      <c r="Q125" s="208">
        <v>0.0</v>
      </c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</row>
    <row r="126">
      <c r="A126" s="101"/>
      <c r="B126" s="231"/>
      <c r="C126" s="1142" t="s">
        <v>698</v>
      </c>
      <c r="D126" s="252"/>
      <c r="E126" s="207" t="s">
        <v>206</v>
      </c>
      <c r="F126" s="207">
        <v>31.0</v>
      </c>
      <c r="G126" s="208">
        <v>0.0</v>
      </c>
      <c r="H126" s="1142" t="s">
        <v>631</v>
      </c>
      <c r="I126" s="252"/>
      <c r="J126" s="255" t="s">
        <v>1917</v>
      </c>
      <c r="K126" s="207">
        <v>31.0</v>
      </c>
      <c r="L126" s="208">
        <v>0.0</v>
      </c>
      <c r="M126" s="1142" t="s">
        <v>366</v>
      </c>
      <c r="N126" s="252"/>
      <c r="O126" s="207" t="s">
        <v>305</v>
      </c>
      <c r="P126" s="207">
        <v>31.0</v>
      </c>
      <c r="Q126" s="208">
        <v>0.0</v>
      </c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</row>
    <row r="127">
      <c r="A127" s="101"/>
      <c r="B127" s="231"/>
      <c r="C127" s="1142" t="s">
        <v>372</v>
      </c>
      <c r="D127" s="252"/>
      <c r="E127" s="207" t="s">
        <v>153</v>
      </c>
      <c r="F127" s="207">
        <v>31.0</v>
      </c>
      <c r="G127" s="208">
        <v>252.0</v>
      </c>
      <c r="H127" s="1142" t="s">
        <v>371</v>
      </c>
      <c r="I127" s="252"/>
      <c r="J127" s="255" t="s">
        <v>1918</v>
      </c>
      <c r="K127" s="207">
        <v>31.0</v>
      </c>
      <c r="L127" s="208">
        <v>252.0</v>
      </c>
      <c r="M127" s="1142" t="s">
        <v>237</v>
      </c>
      <c r="N127" s="252"/>
      <c r="O127" s="207" t="s">
        <v>274</v>
      </c>
      <c r="P127" s="207">
        <v>31.0</v>
      </c>
      <c r="Q127" s="208">
        <v>252.0</v>
      </c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</row>
    <row r="128">
      <c r="A128" s="101"/>
      <c r="B128" s="231"/>
      <c r="C128" s="1142" t="s">
        <v>494</v>
      </c>
      <c r="D128" s="252"/>
      <c r="E128" s="232"/>
      <c r="F128" s="257" t="s">
        <v>1919</v>
      </c>
      <c r="G128" s="80"/>
      <c r="H128" s="1142" t="s">
        <v>1517</v>
      </c>
      <c r="I128" s="252"/>
      <c r="J128" s="232"/>
      <c r="K128" s="257" t="s">
        <v>1920</v>
      </c>
      <c r="L128" s="80"/>
      <c r="M128" s="1142" t="s">
        <v>241</v>
      </c>
      <c r="N128" s="252"/>
      <c r="O128" s="232"/>
      <c r="P128" s="257" t="s">
        <v>1904</v>
      </c>
      <c r="Q128" s="8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</row>
    <row r="129">
      <c r="A129" s="101"/>
      <c r="B129" s="231"/>
      <c r="C129" s="231"/>
      <c r="D129" s="232"/>
      <c r="E129" s="232"/>
      <c r="G129" s="80"/>
      <c r="H129" s="231"/>
      <c r="I129" s="232"/>
      <c r="J129" s="232"/>
      <c r="L129" s="80"/>
      <c r="M129" s="231"/>
      <c r="N129" s="232"/>
      <c r="O129" s="232"/>
      <c r="Q129" s="8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</row>
    <row r="130">
      <c r="A130" s="101"/>
      <c r="B130" s="231"/>
      <c r="C130" s="1143" t="s">
        <v>1087</v>
      </c>
      <c r="D130" s="232"/>
      <c r="E130" s="232"/>
      <c r="F130" s="257"/>
      <c r="G130" s="1144"/>
      <c r="H130" s="1145" t="s">
        <v>1087</v>
      </c>
      <c r="I130" s="232"/>
      <c r="J130" s="232"/>
      <c r="K130" s="257"/>
      <c r="L130" s="1144"/>
      <c r="M130" s="1145" t="s">
        <v>1087</v>
      </c>
      <c r="N130" s="232"/>
      <c r="O130" s="232"/>
      <c r="P130" s="257"/>
      <c r="Q130" s="1144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</row>
    <row r="131">
      <c r="A131" s="101"/>
      <c r="B131" s="1146"/>
      <c r="C131" s="1129"/>
      <c r="D131" s="77"/>
      <c r="E131" s="104"/>
      <c r="F131" s="1131" t="s">
        <v>1921</v>
      </c>
      <c r="G131" s="78"/>
      <c r="H131" s="1129"/>
      <c r="I131" s="77"/>
      <c r="J131" s="104"/>
      <c r="K131" s="1147"/>
      <c r="L131" s="78"/>
      <c r="M131" s="1129"/>
      <c r="N131" s="77"/>
      <c r="O131" s="104"/>
      <c r="P131" s="1147"/>
      <c r="Q131" s="78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</row>
    <row r="132">
      <c r="A132" s="101"/>
      <c r="B132" s="79"/>
      <c r="C132" s="79"/>
      <c r="E132" s="106"/>
      <c r="G132" s="80"/>
      <c r="H132" s="79"/>
      <c r="J132" s="106"/>
      <c r="L132" s="80"/>
      <c r="M132" s="79"/>
      <c r="O132" s="106"/>
      <c r="Q132" s="8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</row>
    <row r="133">
      <c r="A133" s="101"/>
      <c r="B133" s="79"/>
      <c r="C133" s="79"/>
      <c r="E133" s="106"/>
      <c r="G133" s="80"/>
      <c r="H133" s="79"/>
      <c r="J133" s="106"/>
      <c r="L133" s="80"/>
      <c r="M133" s="79"/>
      <c r="O133" s="106"/>
      <c r="Q133" s="8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</row>
    <row r="134">
      <c r="A134" s="108"/>
      <c r="B134" s="1132" t="s">
        <v>60</v>
      </c>
      <c r="C134" s="79"/>
      <c r="E134" s="106"/>
      <c r="F134" s="110"/>
      <c r="G134" s="111"/>
      <c r="H134" s="79"/>
      <c r="J134" s="106"/>
      <c r="K134" s="110"/>
      <c r="L134" s="111"/>
      <c r="M134" s="79"/>
      <c r="O134" s="106"/>
      <c r="P134" s="110"/>
      <c r="Q134" s="111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</row>
    <row r="135">
      <c r="A135" s="108"/>
      <c r="B135" s="1132" t="s">
        <v>61</v>
      </c>
      <c r="C135" s="79"/>
      <c r="E135" s="106"/>
      <c r="F135" s="1133"/>
      <c r="G135" s="140"/>
      <c r="H135" s="79"/>
      <c r="J135" s="106"/>
      <c r="K135" s="1148"/>
      <c r="L135" s="138"/>
      <c r="M135" s="79"/>
      <c r="O135" s="106"/>
      <c r="P135" s="1149"/>
      <c r="Q135" s="14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</row>
    <row r="136">
      <c r="A136" s="108"/>
      <c r="B136" s="79"/>
      <c r="C136" s="81"/>
      <c r="D136" s="82"/>
      <c r="E136" s="54"/>
      <c r="F136" s="1134"/>
      <c r="G136" s="243"/>
      <c r="H136" s="81"/>
      <c r="I136" s="82"/>
      <c r="J136" s="54"/>
      <c r="K136" s="190"/>
      <c r="L136" s="83"/>
      <c r="M136" s="81"/>
      <c r="N136" s="82"/>
      <c r="O136" s="54"/>
      <c r="P136" s="1150"/>
      <c r="Q136" s="243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</row>
    <row r="137">
      <c r="A137" s="108"/>
      <c r="B137" s="203" t="s">
        <v>62</v>
      </c>
      <c r="C137" s="1135" t="s">
        <v>566</v>
      </c>
      <c r="D137" s="1136"/>
      <c r="E137" s="1136" t="s">
        <v>63</v>
      </c>
      <c r="F137" s="1136" t="s">
        <v>64</v>
      </c>
      <c r="G137" s="1137" t="s">
        <v>65</v>
      </c>
      <c r="H137" s="1151"/>
      <c r="I137" s="1152"/>
      <c r="J137" s="1152"/>
      <c r="K137" s="1152"/>
      <c r="L137" s="1153"/>
      <c r="M137" s="1151"/>
      <c r="N137" s="1152"/>
      <c r="O137" s="1152"/>
      <c r="P137" s="1152"/>
      <c r="Q137" s="1153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</row>
    <row r="138">
      <c r="A138" s="108"/>
      <c r="B138" s="203" t="s">
        <v>66</v>
      </c>
      <c r="C138" s="1138" t="s">
        <v>128</v>
      </c>
      <c r="D138" s="1139"/>
      <c r="E138" s="1140" t="s">
        <v>68</v>
      </c>
      <c r="F138" s="1140">
        <v>31.0</v>
      </c>
      <c r="G138" s="1141">
        <v>6.0</v>
      </c>
      <c r="H138" s="638"/>
      <c r="I138" s="1154"/>
      <c r="J138" s="1154"/>
      <c r="K138" s="1154"/>
      <c r="L138" s="1155"/>
      <c r="M138" s="638"/>
      <c r="N138" s="1154"/>
      <c r="O138" s="1154"/>
      <c r="P138" s="1154"/>
      <c r="Q138" s="1155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</row>
    <row r="139">
      <c r="A139" s="108"/>
      <c r="B139" s="203" t="s">
        <v>72</v>
      </c>
      <c r="C139" s="1138" t="s">
        <v>133</v>
      </c>
      <c r="D139" s="1139"/>
      <c r="E139" s="1140" t="s">
        <v>694</v>
      </c>
      <c r="F139" s="1140">
        <v>31.0</v>
      </c>
      <c r="G139" s="1141">
        <v>252.0</v>
      </c>
      <c r="H139" s="638"/>
      <c r="I139" s="1154"/>
      <c r="J139" s="1154"/>
      <c r="K139" s="1154"/>
      <c r="L139" s="1155"/>
      <c r="M139" s="638"/>
      <c r="N139" s="1154"/>
      <c r="O139" s="1154"/>
      <c r="P139" s="1154"/>
      <c r="Q139" s="1155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</row>
    <row r="140">
      <c r="A140" s="108"/>
      <c r="B140" s="203" t="s">
        <v>79</v>
      </c>
      <c r="C140" s="1138" t="s">
        <v>1883</v>
      </c>
      <c r="D140" s="1139"/>
      <c r="E140" s="1140" t="s">
        <v>168</v>
      </c>
      <c r="F140" s="1140">
        <v>31.0</v>
      </c>
      <c r="G140" s="1141">
        <v>0.0</v>
      </c>
      <c r="H140" s="638"/>
      <c r="I140" s="1154"/>
      <c r="J140" s="1154"/>
      <c r="K140" s="1154"/>
      <c r="L140" s="1155"/>
      <c r="M140" s="638"/>
      <c r="N140" s="1154"/>
      <c r="O140" s="1154"/>
      <c r="P140" s="1154"/>
      <c r="Q140" s="1155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</row>
    <row r="141">
      <c r="A141" s="108"/>
      <c r="B141" s="206" t="s">
        <v>85</v>
      </c>
      <c r="C141" s="1142" t="s">
        <v>1922</v>
      </c>
      <c r="D141" s="252"/>
      <c r="E141" s="207" t="s">
        <v>463</v>
      </c>
      <c r="F141" s="207">
        <v>31.0</v>
      </c>
      <c r="G141" s="208">
        <v>0.0</v>
      </c>
      <c r="H141" s="231"/>
      <c r="I141" s="232"/>
      <c r="J141" s="232"/>
      <c r="K141" s="232"/>
      <c r="L141" s="233"/>
      <c r="M141" s="231"/>
      <c r="N141" s="232"/>
      <c r="O141" s="232"/>
      <c r="P141" s="232"/>
      <c r="Q141" s="233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</row>
    <row r="142">
      <c r="A142" s="101"/>
      <c r="B142" s="231"/>
      <c r="C142" s="1142" t="s">
        <v>494</v>
      </c>
      <c r="D142" s="252"/>
      <c r="E142" s="207" t="s">
        <v>716</v>
      </c>
      <c r="F142" s="207">
        <v>31.0</v>
      </c>
      <c r="G142" s="208">
        <v>0.0</v>
      </c>
      <c r="H142" s="231"/>
      <c r="I142" s="232"/>
      <c r="J142" s="232"/>
      <c r="K142" s="232"/>
      <c r="L142" s="233"/>
      <c r="M142" s="231"/>
      <c r="N142" s="232"/>
      <c r="O142" s="232"/>
      <c r="P142" s="232"/>
      <c r="Q142" s="233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</row>
    <row r="143">
      <c r="A143" s="101"/>
      <c r="B143" s="231"/>
      <c r="C143" s="1142" t="s">
        <v>371</v>
      </c>
      <c r="D143" s="252"/>
      <c r="E143" s="207" t="s">
        <v>473</v>
      </c>
      <c r="F143" s="207">
        <v>31.0</v>
      </c>
      <c r="G143" s="208">
        <v>252.0</v>
      </c>
      <c r="H143" s="231"/>
      <c r="I143" s="232"/>
      <c r="J143" s="232"/>
      <c r="K143" s="232"/>
      <c r="L143" s="233"/>
      <c r="M143" s="231"/>
      <c r="N143" s="232"/>
      <c r="O143" s="232"/>
      <c r="P143" s="232"/>
      <c r="Q143" s="233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</row>
    <row r="144">
      <c r="A144" s="101"/>
      <c r="B144" s="231"/>
      <c r="C144" s="1142" t="s">
        <v>397</v>
      </c>
      <c r="D144" s="252"/>
      <c r="E144" s="232"/>
      <c r="F144" s="257" t="s">
        <v>1923</v>
      </c>
      <c r="G144" s="80"/>
      <c r="H144" s="232"/>
      <c r="I144" s="232"/>
      <c r="J144" s="232"/>
      <c r="K144" s="232"/>
      <c r="L144" s="80"/>
      <c r="M144" s="232"/>
      <c r="N144" s="232"/>
      <c r="O144" s="232"/>
      <c r="P144" s="232"/>
      <c r="Q144" s="8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</row>
    <row r="145">
      <c r="A145" s="101"/>
      <c r="B145" s="231"/>
      <c r="C145" s="1156" t="s">
        <v>1087</v>
      </c>
      <c r="D145" s="266"/>
      <c r="E145" s="260"/>
      <c r="F145" s="261"/>
      <c r="G145" s="1144"/>
      <c r="H145" s="260"/>
      <c r="I145" s="260"/>
      <c r="J145" s="260"/>
      <c r="K145" s="260"/>
      <c r="L145" s="233"/>
      <c r="M145" s="260"/>
      <c r="N145" s="260"/>
      <c r="O145" s="260"/>
      <c r="P145" s="260"/>
      <c r="Q145" s="233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</row>
    <row r="146">
      <c r="A146" s="1043"/>
      <c r="B146" s="1157" t="s">
        <v>1924</v>
      </c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5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</row>
    <row r="147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</row>
    <row r="148">
      <c r="A148" s="101"/>
      <c r="B148" s="1129"/>
      <c r="C148" s="1160" t="s">
        <v>1925</v>
      </c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8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</row>
    <row r="149">
      <c r="A149" s="101"/>
      <c r="B149" s="79"/>
      <c r="C149" s="81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3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</row>
    <row r="150">
      <c r="A150" s="101"/>
      <c r="B150" s="79"/>
      <c r="C150" s="1129"/>
      <c r="D150" s="77"/>
      <c r="E150" s="104"/>
      <c r="F150" s="1131" t="s">
        <v>1926</v>
      </c>
      <c r="G150" s="78"/>
      <c r="H150" s="1129"/>
      <c r="I150" s="77"/>
      <c r="J150" s="104"/>
      <c r="K150" s="1131" t="s">
        <v>1927</v>
      </c>
      <c r="L150" s="78"/>
      <c r="M150" s="1129"/>
      <c r="N150" s="77"/>
      <c r="O150" s="104"/>
      <c r="P150" s="1131" t="s">
        <v>1928</v>
      </c>
      <c r="Q150" s="78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</row>
    <row r="151">
      <c r="A151" s="101"/>
      <c r="B151" s="79"/>
      <c r="C151" s="79"/>
      <c r="E151" s="106"/>
      <c r="G151" s="80"/>
      <c r="H151" s="79"/>
      <c r="J151" s="106"/>
      <c r="L151" s="80"/>
      <c r="M151" s="79"/>
      <c r="O151" s="106"/>
      <c r="Q151" s="8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</row>
    <row r="152">
      <c r="A152" s="101"/>
      <c r="B152" s="107"/>
      <c r="C152" s="79"/>
      <c r="E152" s="106"/>
      <c r="G152" s="80"/>
      <c r="H152" s="79"/>
      <c r="J152" s="106"/>
      <c r="L152" s="80"/>
      <c r="M152" s="79"/>
      <c r="O152" s="106"/>
      <c r="Q152" s="8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</row>
    <row r="153">
      <c r="A153" s="108"/>
      <c r="B153" s="1132" t="s">
        <v>60</v>
      </c>
      <c r="C153" s="79"/>
      <c r="E153" s="106"/>
      <c r="F153" s="110"/>
      <c r="G153" s="111"/>
      <c r="H153" s="79"/>
      <c r="J153" s="106"/>
      <c r="K153" s="110"/>
      <c r="L153" s="111"/>
      <c r="M153" s="79"/>
      <c r="O153" s="106"/>
      <c r="P153" s="110"/>
      <c r="Q153" s="111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</row>
    <row r="154">
      <c r="A154" s="108"/>
      <c r="B154" s="1132" t="s">
        <v>61</v>
      </c>
      <c r="C154" s="79"/>
      <c r="E154" s="106"/>
      <c r="F154" s="1133"/>
      <c r="G154" s="140"/>
      <c r="H154" s="79"/>
      <c r="J154" s="106"/>
      <c r="K154" s="1133"/>
      <c r="L154" s="140"/>
      <c r="M154" s="79"/>
      <c r="O154" s="106"/>
      <c r="P154" s="1133"/>
      <c r="Q154" s="14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</row>
    <row r="155">
      <c r="A155" s="108"/>
      <c r="B155" s="79"/>
      <c r="C155" s="81"/>
      <c r="D155" s="82"/>
      <c r="E155" s="54"/>
      <c r="F155" s="1134"/>
      <c r="G155" s="243"/>
      <c r="H155" s="81"/>
      <c r="I155" s="82"/>
      <c r="J155" s="54"/>
      <c r="K155" s="1134"/>
      <c r="L155" s="243"/>
      <c r="M155" s="81"/>
      <c r="N155" s="82"/>
      <c r="O155" s="54"/>
      <c r="P155" s="1134"/>
      <c r="Q155" s="243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</row>
    <row r="156">
      <c r="A156" s="108"/>
      <c r="B156" s="203" t="s">
        <v>62</v>
      </c>
      <c r="C156" s="1135" t="s">
        <v>566</v>
      </c>
      <c r="D156" s="1136"/>
      <c r="E156" s="1136" t="s">
        <v>63</v>
      </c>
      <c r="F156" s="1136" t="s">
        <v>64</v>
      </c>
      <c r="G156" s="1137" t="s">
        <v>65</v>
      </c>
      <c r="H156" s="1135" t="s">
        <v>566</v>
      </c>
      <c r="I156" s="1136"/>
      <c r="J156" s="1136" t="s">
        <v>63</v>
      </c>
      <c r="K156" s="1136" t="s">
        <v>64</v>
      </c>
      <c r="L156" s="1137" t="s">
        <v>65</v>
      </c>
      <c r="M156" s="1135" t="s">
        <v>566</v>
      </c>
      <c r="N156" s="1136"/>
      <c r="O156" s="1136" t="s">
        <v>63</v>
      </c>
      <c r="P156" s="1136" t="s">
        <v>64</v>
      </c>
      <c r="Q156" s="1137" t="s">
        <v>65</v>
      </c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</row>
    <row r="157">
      <c r="A157" s="108"/>
      <c r="B157" s="203" t="s">
        <v>66</v>
      </c>
      <c r="C157" s="1138" t="s">
        <v>128</v>
      </c>
      <c r="D157" s="1139"/>
      <c r="E157" s="1140" t="s">
        <v>1779</v>
      </c>
      <c r="F157" s="1140">
        <v>31.0</v>
      </c>
      <c r="G157" s="1141">
        <v>6.0</v>
      </c>
      <c r="H157" s="1138" t="s">
        <v>126</v>
      </c>
      <c r="I157" s="1139"/>
      <c r="J157" s="1140" t="s">
        <v>161</v>
      </c>
      <c r="K157" s="1140">
        <v>31.0</v>
      </c>
      <c r="L157" s="1141">
        <v>6.0</v>
      </c>
      <c r="M157" s="1138" t="s">
        <v>128</v>
      </c>
      <c r="N157" s="1139"/>
      <c r="O157" s="1140" t="s">
        <v>1588</v>
      </c>
      <c r="P157" s="1140">
        <v>31.0</v>
      </c>
      <c r="Q157" s="1141">
        <v>6.0</v>
      </c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</row>
    <row r="158">
      <c r="A158" s="108"/>
      <c r="B158" s="203" t="s">
        <v>72</v>
      </c>
      <c r="C158" s="1138" t="s">
        <v>824</v>
      </c>
      <c r="D158" s="1139"/>
      <c r="E158" s="1140" t="s">
        <v>694</v>
      </c>
      <c r="F158" s="1140">
        <v>31.0</v>
      </c>
      <c r="G158" s="1141">
        <v>252.0</v>
      </c>
      <c r="H158" s="1138" t="s">
        <v>1270</v>
      </c>
      <c r="I158" s="1139"/>
      <c r="J158" s="1140" t="s">
        <v>1271</v>
      </c>
      <c r="K158" s="1140">
        <v>31.0</v>
      </c>
      <c r="L158" s="1141">
        <v>0.0</v>
      </c>
      <c r="M158" s="1138" t="s">
        <v>1929</v>
      </c>
      <c r="N158" s="1139"/>
      <c r="O158" s="1140" t="s">
        <v>844</v>
      </c>
      <c r="P158" s="1140">
        <v>31.0</v>
      </c>
      <c r="Q158" s="1141">
        <v>252.0</v>
      </c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</row>
    <row r="159">
      <c r="A159" s="108"/>
      <c r="B159" s="203" t="s">
        <v>79</v>
      </c>
      <c r="C159" s="1138" t="s">
        <v>260</v>
      </c>
      <c r="D159" s="1139"/>
      <c r="E159" s="1140" t="s">
        <v>170</v>
      </c>
      <c r="F159" s="1140">
        <v>31.0</v>
      </c>
      <c r="G159" s="1141">
        <v>0.0</v>
      </c>
      <c r="H159" s="1138" t="s">
        <v>1172</v>
      </c>
      <c r="I159" s="1139"/>
      <c r="J159" s="1140" t="s">
        <v>1274</v>
      </c>
      <c r="K159" s="1140">
        <v>31.0</v>
      </c>
      <c r="L159" s="1141">
        <v>0.0</v>
      </c>
      <c r="M159" s="1138" t="s">
        <v>1890</v>
      </c>
      <c r="N159" s="1139"/>
      <c r="O159" s="1140" t="s">
        <v>1930</v>
      </c>
      <c r="P159" s="1140">
        <v>31.0</v>
      </c>
      <c r="Q159" s="1141">
        <v>0.0</v>
      </c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</row>
    <row r="160">
      <c r="A160" s="108"/>
      <c r="B160" s="206" t="s">
        <v>85</v>
      </c>
      <c r="C160" s="1142" t="s">
        <v>371</v>
      </c>
      <c r="D160" s="252"/>
      <c r="E160" s="207" t="s">
        <v>142</v>
      </c>
      <c r="F160" s="207">
        <v>31.0</v>
      </c>
      <c r="G160" s="208">
        <v>0.0</v>
      </c>
      <c r="H160" s="1142" t="s">
        <v>202</v>
      </c>
      <c r="I160" s="252"/>
      <c r="J160" s="207" t="s">
        <v>1277</v>
      </c>
      <c r="K160" s="207">
        <v>31.0</v>
      </c>
      <c r="L160" s="208">
        <v>252.0</v>
      </c>
      <c r="M160" s="1142" t="s">
        <v>393</v>
      </c>
      <c r="N160" s="252"/>
      <c r="O160" s="207" t="s">
        <v>358</v>
      </c>
      <c r="P160" s="207">
        <v>31.0</v>
      </c>
      <c r="Q160" s="208">
        <v>0.0</v>
      </c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</row>
    <row r="161">
      <c r="A161" s="101"/>
      <c r="B161" s="231"/>
      <c r="C161" s="1142" t="s">
        <v>698</v>
      </c>
      <c r="D161" s="252"/>
      <c r="E161" s="207" t="s">
        <v>97</v>
      </c>
      <c r="F161" s="207">
        <v>31.0</v>
      </c>
      <c r="G161" s="208">
        <v>0.0</v>
      </c>
      <c r="H161" s="1142" t="s">
        <v>330</v>
      </c>
      <c r="I161" s="252"/>
      <c r="J161" s="207" t="s">
        <v>695</v>
      </c>
      <c r="K161" s="207">
        <v>31.0</v>
      </c>
      <c r="L161" s="208">
        <v>0.0</v>
      </c>
      <c r="M161" s="1142" t="s">
        <v>96</v>
      </c>
      <c r="N161" s="252"/>
      <c r="O161" s="207" t="s">
        <v>117</v>
      </c>
      <c r="P161" s="207">
        <v>31.0</v>
      </c>
      <c r="Q161" s="208">
        <v>0.0</v>
      </c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</row>
    <row r="162">
      <c r="A162" s="101"/>
      <c r="B162" s="231"/>
      <c r="C162" s="1142" t="s">
        <v>401</v>
      </c>
      <c r="D162" s="252"/>
      <c r="E162" s="207" t="s">
        <v>1931</v>
      </c>
      <c r="F162" s="207">
        <v>31.0</v>
      </c>
      <c r="G162" s="208">
        <v>252.0</v>
      </c>
      <c r="H162" s="1142" t="s">
        <v>442</v>
      </c>
      <c r="I162" s="252"/>
      <c r="J162" s="207" t="s">
        <v>208</v>
      </c>
      <c r="K162" s="207">
        <v>31.0</v>
      </c>
      <c r="L162" s="208">
        <v>252.0</v>
      </c>
      <c r="M162" s="1142" t="s">
        <v>601</v>
      </c>
      <c r="N162" s="252"/>
      <c r="O162" s="207" t="s">
        <v>718</v>
      </c>
      <c r="P162" s="207">
        <v>31.0</v>
      </c>
      <c r="Q162" s="208">
        <v>252.0</v>
      </c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</row>
    <row r="163">
      <c r="A163" s="101"/>
      <c r="B163" s="231"/>
      <c r="C163" s="1142" t="s">
        <v>448</v>
      </c>
      <c r="D163" s="252"/>
      <c r="E163" s="232"/>
      <c r="F163" s="257" t="s">
        <v>1932</v>
      </c>
      <c r="G163" s="80"/>
      <c r="H163" s="1142" t="s">
        <v>299</v>
      </c>
      <c r="I163" s="252"/>
      <c r="J163" s="232"/>
      <c r="K163" s="257" t="s">
        <v>1933</v>
      </c>
      <c r="L163" s="80"/>
      <c r="M163" s="1142" t="s">
        <v>1934</v>
      </c>
      <c r="N163" s="252"/>
      <c r="O163" s="232"/>
      <c r="P163" s="257" t="s">
        <v>1935</v>
      </c>
      <c r="Q163" s="8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</row>
    <row r="164">
      <c r="A164" s="101"/>
      <c r="B164" s="231"/>
      <c r="C164" s="231"/>
      <c r="D164" s="232"/>
      <c r="E164" s="232"/>
      <c r="G164" s="80"/>
      <c r="H164" s="231"/>
      <c r="I164" s="232"/>
      <c r="J164" s="232"/>
      <c r="L164" s="80"/>
      <c r="M164" s="231"/>
      <c r="N164" s="232"/>
      <c r="O164" s="232"/>
      <c r="Q164" s="8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</row>
    <row r="165">
      <c r="A165" s="101"/>
      <c r="B165" s="231"/>
      <c r="C165" s="1143" t="s">
        <v>1087</v>
      </c>
      <c r="D165" s="232"/>
      <c r="E165" s="232"/>
      <c r="F165" s="257"/>
      <c r="G165" s="1144"/>
      <c r="H165" s="1145" t="s">
        <v>1087</v>
      </c>
      <c r="I165" s="232"/>
      <c r="J165" s="232"/>
      <c r="K165" s="257"/>
      <c r="L165" s="1144"/>
      <c r="M165" s="1145" t="s">
        <v>1087</v>
      </c>
      <c r="N165" s="232"/>
      <c r="O165" s="232"/>
      <c r="P165" s="257"/>
      <c r="Q165" s="1144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</row>
    <row r="166">
      <c r="A166" s="101"/>
      <c r="B166" s="1146"/>
      <c r="C166" s="1129"/>
      <c r="D166" s="77"/>
      <c r="E166" s="104"/>
      <c r="F166" s="1131" t="s">
        <v>1936</v>
      </c>
      <c r="G166" s="78"/>
      <c r="H166" s="1129"/>
      <c r="I166" s="77"/>
      <c r="J166" s="104"/>
      <c r="K166" s="1131" t="s">
        <v>1777</v>
      </c>
      <c r="L166" s="78"/>
      <c r="M166" s="1129"/>
      <c r="N166" s="77"/>
      <c r="O166" s="104"/>
      <c r="P166" s="1131" t="s">
        <v>1937</v>
      </c>
      <c r="Q166" s="78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</row>
    <row r="167">
      <c r="A167" s="101"/>
      <c r="B167" s="79"/>
      <c r="C167" s="79"/>
      <c r="E167" s="106"/>
      <c r="G167" s="80"/>
      <c r="H167" s="79"/>
      <c r="J167" s="106"/>
      <c r="L167" s="80"/>
      <c r="M167" s="79"/>
      <c r="O167" s="106"/>
      <c r="Q167" s="8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</row>
    <row r="168">
      <c r="A168" s="101"/>
      <c r="B168" s="79"/>
      <c r="C168" s="79"/>
      <c r="E168" s="106"/>
      <c r="G168" s="80"/>
      <c r="H168" s="79"/>
      <c r="J168" s="106"/>
      <c r="L168" s="80"/>
      <c r="M168" s="79"/>
      <c r="O168" s="106"/>
      <c r="Q168" s="8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</row>
    <row r="169">
      <c r="A169" s="108"/>
      <c r="B169" s="1132" t="s">
        <v>60</v>
      </c>
      <c r="C169" s="79"/>
      <c r="E169" s="106"/>
      <c r="F169" s="110"/>
      <c r="G169" s="111"/>
      <c r="H169" s="79"/>
      <c r="J169" s="106"/>
      <c r="K169" s="110"/>
      <c r="L169" s="111"/>
      <c r="M169" s="79"/>
      <c r="O169" s="106"/>
      <c r="P169" s="110"/>
      <c r="Q169" s="111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</row>
    <row r="170">
      <c r="A170" s="108"/>
      <c r="B170" s="1132" t="s">
        <v>61</v>
      </c>
      <c r="C170" s="79"/>
      <c r="E170" s="106"/>
      <c r="F170" s="1133"/>
      <c r="G170" s="140"/>
      <c r="H170" s="79"/>
      <c r="J170" s="106"/>
      <c r="K170" s="1133"/>
      <c r="L170" s="140"/>
      <c r="M170" s="79"/>
      <c r="O170" s="106"/>
      <c r="P170" s="1133"/>
      <c r="Q170" s="14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</row>
    <row r="171">
      <c r="A171" s="108"/>
      <c r="B171" s="79"/>
      <c r="C171" s="81"/>
      <c r="D171" s="82"/>
      <c r="E171" s="54"/>
      <c r="F171" s="1134"/>
      <c r="G171" s="243"/>
      <c r="H171" s="81"/>
      <c r="I171" s="82"/>
      <c r="J171" s="54"/>
      <c r="K171" s="1134"/>
      <c r="L171" s="243"/>
      <c r="M171" s="81"/>
      <c r="N171" s="82"/>
      <c r="O171" s="54"/>
      <c r="P171" s="1134"/>
      <c r="Q171" s="243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</row>
    <row r="172">
      <c r="A172" s="108"/>
      <c r="B172" s="203" t="s">
        <v>62</v>
      </c>
      <c r="C172" s="1135" t="s">
        <v>566</v>
      </c>
      <c r="D172" s="1136"/>
      <c r="E172" s="1136" t="s">
        <v>63</v>
      </c>
      <c r="F172" s="1136" t="s">
        <v>64</v>
      </c>
      <c r="G172" s="1137" t="s">
        <v>65</v>
      </c>
      <c r="H172" s="1135" t="s">
        <v>566</v>
      </c>
      <c r="I172" s="1136"/>
      <c r="J172" s="1136" t="s">
        <v>63</v>
      </c>
      <c r="K172" s="1136" t="s">
        <v>64</v>
      </c>
      <c r="L172" s="1137" t="s">
        <v>65</v>
      </c>
      <c r="M172" s="1135" t="s">
        <v>566</v>
      </c>
      <c r="N172" s="1136"/>
      <c r="O172" s="1136" t="s">
        <v>63</v>
      </c>
      <c r="P172" s="1136" t="s">
        <v>64</v>
      </c>
      <c r="Q172" s="1137" t="s">
        <v>65</v>
      </c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</row>
    <row r="173">
      <c r="A173" s="108"/>
      <c r="B173" s="203" t="s">
        <v>66</v>
      </c>
      <c r="C173" s="1138" t="s">
        <v>126</v>
      </c>
      <c r="D173" s="1139"/>
      <c r="E173" s="1140" t="s">
        <v>188</v>
      </c>
      <c r="F173" s="1140">
        <v>31.0</v>
      </c>
      <c r="G173" s="1141">
        <v>6.0</v>
      </c>
      <c r="H173" s="1138" t="s">
        <v>128</v>
      </c>
      <c r="I173" s="1139"/>
      <c r="J173" s="1140" t="s">
        <v>220</v>
      </c>
      <c r="K173" s="1140">
        <v>31.0</v>
      </c>
      <c r="L173" s="1141">
        <v>6.0</v>
      </c>
      <c r="M173" s="1138" t="s">
        <v>126</v>
      </c>
      <c r="N173" s="1139"/>
      <c r="O173" s="1140" t="s">
        <v>68</v>
      </c>
      <c r="P173" s="1140">
        <v>31.0</v>
      </c>
      <c r="Q173" s="1141">
        <v>6.0</v>
      </c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</row>
    <row r="174">
      <c r="A174" s="108"/>
      <c r="B174" s="203" t="s">
        <v>72</v>
      </c>
      <c r="C174" s="1138" t="s">
        <v>221</v>
      </c>
      <c r="D174" s="1139"/>
      <c r="E174" s="1140" t="s">
        <v>289</v>
      </c>
      <c r="F174" s="1140">
        <v>31.0</v>
      </c>
      <c r="G174" s="1141">
        <v>0.0</v>
      </c>
      <c r="H174" s="1138" t="s">
        <v>381</v>
      </c>
      <c r="I174" s="1139"/>
      <c r="J174" s="1140" t="s">
        <v>431</v>
      </c>
      <c r="K174" s="1140">
        <v>31.0</v>
      </c>
      <c r="L174" s="1141">
        <v>252.0</v>
      </c>
      <c r="M174" s="1138" t="s">
        <v>1938</v>
      </c>
      <c r="N174" s="1139"/>
      <c r="O174" s="1140" t="s">
        <v>289</v>
      </c>
      <c r="P174" s="1140">
        <v>31.0</v>
      </c>
      <c r="Q174" s="1141">
        <v>0.0</v>
      </c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</row>
    <row r="175">
      <c r="A175" s="108"/>
      <c r="B175" s="203" t="s">
        <v>79</v>
      </c>
      <c r="C175" s="1138" t="s">
        <v>326</v>
      </c>
      <c r="D175" s="1139"/>
      <c r="E175" s="1140" t="s">
        <v>294</v>
      </c>
      <c r="F175" s="1140">
        <v>31.0</v>
      </c>
      <c r="G175" s="1141">
        <v>0.0</v>
      </c>
      <c r="H175" s="1138" t="s">
        <v>1172</v>
      </c>
      <c r="I175" s="1139"/>
      <c r="J175" s="1140" t="s">
        <v>388</v>
      </c>
      <c r="K175" s="1140">
        <v>31.0</v>
      </c>
      <c r="L175" s="1141">
        <v>0.0</v>
      </c>
      <c r="M175" s="1138" t="s">
        <v>1900</v>
      </c>
      <c r="N175" s="1139"/>
      <c r="O175" s="1140" t="s">
        <v>257</v>
      </c>
      <c r="P175" s="1140">
        <v>31.0</v>
      </c>
      <c r="Q175" s="1141">
        <v>0.0</v>
      </c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</row>
    <row r="176">
      <c r="A176" s="108"/>
      <c r="B176" s="206" t="s">
        <v>85</v>
      </c>
      <c r="C176" s="1142" t="s">
        <v>202</v>
      </c>
      <c r="D176" s="252"/>
      <c r="E176" s="207" t="s">
        <v>201</v>
      </c>
      <c r="F176" s="207">
        <v>31.0</v>
      </c>
      <c r="G176" s="208">
        <v>252.0</v>
      </c>
      <c r="H176" s="1142" t="s">
        <v>390</v>
      </c>
      <c r="I176" s="252"/>
      <c r="J176" s="207" t="s">
        <v>358</v>
      </c>
      <c r="K176" s="207">
        <v>31.0</v>
      </c>
      <c r="L176" s="208">
        <v>0.0</v>
      </c>
      <c r="M176" s="1142" t="s">
        <v>1939</v>
      </c>
      <c r="N176" s="252"/>
      <c r="O176" s="207" t="s">
        <v>231</v>
      </c>
      <c r="P176" s="207">
        <v>31.0</v>
      </c>
      <c r="Q176" s="208">
        <v>252.0</v>
      </c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</row>
    <row r="177">
      <c r="A177" s="101"/>
      <c r="B177" s="231"/>
      <c r="C177" s="1142" t="s">
        <v>265</v>
      </c>
      <c r="D177" s="252"/>
      <c r="E177" s="207" t="s">
        <v>303</v>
      </c>
      <c r="F177" s="207">
        <v>31.0</v>
      </c>
      <c r="G177" s="208">
        <v>0.0</v>
      </c>
      <c r="H177" s="1142" t="s">
        <v>309</v>
      </c>
      <c r="I177" s="252"/>
      <c r="J177" s="207" t="s">
        <v>305</v>
      </c>
      <c r="K177" s="207">
        <v>31.0</v>
      </c>
      <c r="L177" s="208">
        <v>0.0</v>
      </c>
      <c r="M177" s="1142" t="s">
        <v>439</v>
      </c>
      <c r="N177" s="252"/>
      <c r="O177" s="207" t="s">
        <v>117</v>
      </c>
      <c r="P177" s="207">
        <v>31.0</v>
      </c>
      <c r="Q177" s="208">
        <v>0.0</v>
      </c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</row>
    <row r="178">
      <c r="A178" s="101"/>
      <c r="B178" s="231"/>
      <c r="C178" s="1142" t="s">
        <v>1519</v>
      </c>
      <c r="D178" s="252"/>
      <c r="E178" s="207" t="s">
        <v>308</v>
      </c>
      <c r="F178" s="207">
        <v>31.0</v>
      </c>
      <c r="G178" s="208">
        <v>252.0</v>
      </c>
      <c r="H178" s="1142" t="s">
        <v>1940</v>
      </c>
      <c r="I178" s="252"/>
      <c r="J178" s="207" t="s">
        <v>151</v>
      </c>
      <c r="K178" s="207">
        <v>31.0</v>
      </c>
      <c r="L178" s="208">
        <v>252.0</v>
      </c>
      <c r="M178" s="1142" t="s">
        <v>472</v>
      </c>
      <c r="N178" s="252"/>
      <c r="O178" s="207" t="s">
        <v>270</v>
      </c>
      <c r="P178" s="207">
        <v>31.0</v>
      </c>
      <c r="Q178" s="208">
        <v>252.0</v>
      </c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</row>
    <row r="179">
      <c r="A179" s="101"/>
      <c r="B179" s="231"/>
      <c r="C179" s="1142" t="s">
        <v>1508</v>
      </c>
      <c r="D179" s="252"/>
      <c r="E179" s="232"/>
      <c r="F179" s="257" t="s">
        <v>1941</v>
      </c>
      <c r="G179" s="80"/>
      <c r="H179" s="252" t="s">
        <v>391</v>
      </c>
      <c r="I179" s="252"/>
      <c r="J179" s="232"/>
      <c r="K179" s="257" t="s">
        <v>1942</v>
      </c>
      <c r="L179" s="80"/>
      <c r="M179" s="252" t="s">
        <v>1943</v>
      </c>
      <c r="N179" s="252"/>
      <c r="O179" s="232"/>
      <c r="P179" s="257" t="s">
        <v>1889</v>
      </c>
      <c r="Q179" s="8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</row>
    <row r="180">
      <c r="A180" s="101"/>
      <c r="B180" s="231"/>
      <c r="C180" s="1156" t="s">
        <v>1087</v>
      </c>
      <c r="D180" s="266"/>
      <c r="E180" s="260"/>
      <c r="F180" s="261"/>
      <c r="G180" s="1144"/>
      <c r="H180" s="1145" t="s">
        <v>1087</v>
      </c>
      <c r="I180" s="252"/>
      <c r="J180" s="260"/>
      <c r="K180" s="261"/>
      <c r="L180" s="1144"/>
      <c r="M180" s="1161" t="s">
        <v>1087</v>
      </c>
      <c r="N180" s="266"/>
      <c r="O180" s="260"/>
      <c r="P180" s="261"/>
      <c r="Q180" s="1144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</row>
    <row r="181">
      <c r="A181" s="1043"/>
      <c r="B181" s="1157" t="s">
        <v>1944</v>
      </c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5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</row>
    <row r="182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</row>
    <row r="183">
      <c r="A183" s="101"/>
      <c r="B183" s="1162"/>
      <c r="C183" s="1163" t="s">
        <v>1945</v>
      </c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8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</row>
    <row r="184">
      <c r="A184" s="101"/>
      <c r="B184" s="79"/>
      <c r="C184" s="81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3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</row>
    <row r="185">
      <c r="A185" s="101"/>
      <c r="B185" s="79"/>
      <c r="C185" s="1162"/>
      <c r="D185" s="77"/>
      <c r="E185" s="104"/>
      <c r="F185" s="1164" t="s">
        <v>1642</v>
      </c>
      <c r="G185" s="78"/>
      <c r="H185" s="1162"/>
      <c r="I185" s="77"/>
      <c r="J185" s="104"/>
      <c r="K185" s="1164" t="s">
        <v>1946</v>
      </c>
      <c r="L185" s="78"/>
      <c r="M185" s="1162"/>
      <c r="N185" s="77"/>
      <c r="O185" s="104"/>
      <c r="P185" s="1164" t="s">
        <v>1947</v>
      </c>
      <c r="Q185" s="78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</row>
    <row r="186">
      <c r="A186" s="101"/>
      <c r="B186" s="79"/>
      <c r="C186" s="79"/>
      <c r="E186" s="106"/>
      <c r="G186" s="80"/>
      <c r="H186" s="79"/>
      <c r="J186" s="106"/>
      <c r="L186" s="80"/>
      <c r="M186" s="79"/>
      <c r="O186" s="106"/>
      <c r="Q186" s="8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</row>
    <row r="187">
      <c r="A187" s="101"/>
      <c r="B187" s="107"/>
      <c r="C187" s="79"/>
      <c r="E187" s="106"/>
      <c r="G187" s="80"/>
      <c r="H187" s="79"/>
      <c r="J187" s="106"/>
      <c r="L187" s="80"/>
      <c r="M187" s="79"/>
      <c r="O187" s="106"/>
      <c r="Q187" s="8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</row>
    <row r="188">
      <c r="A188" s="108"/>
      <c r="B188" s="1165" t="s">
        <v>60</v>
      </c>
      <c r="C188" s="79"/>
      <c r="E188" s="106"/>
      <c r="F188" s="110"/>
      <c r="G188" s="111"/>
      <c r="H188" s="79"/>
      <c r="J188" s="106"/>
      <c r="K188" s="110"/>
      <c r="L188" s="111"/>
      <c r="M188" s="79"/>
      <c r="O188" s="106"/>
      <c r="P188" s="110"/>
      <c r="Q188" s="111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</row>
    <row r="189">
      <c r="A189" s="108"/>
      <c r="B189" s="1165" t="s">
        <v>61</v>
      </c>
      <c r="C189" s="79"/>
      <c r="E189" s="106"/>
      <c r="F189" s="1166"/>
      <c r="G189" s="140"/>
      <c r="H189" s="79"/>
      <c r="J189" s="106"/>
      <c r="K189" s="1166"/>
      <c r="L189" s="140"/>
      <c r="M189" s="79"/>
      <c r="O189" s="106"/>
      <c r="P189" s="1166"/>
      <c r="Q189" s="14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</row>
    <row r="190">
      <c r="A190" s="108"/>
      <c r="B190" s="79"/>
      <c r="C190" s="81"/>
      <c r="D190" s="82"/>
      <c r="E190" s="54"/>
      <c r="F190" s="1167"/>
      <c r="G190" s="243"/>
      <c r="H190" s="81"/>
      <c r="I190" s="82"/>
      <c r="J190" s="54"/>
      <c r="K190" s="1167"/>
      <c r="L190" s="243"/>
      <c r="M190" s="81"/>
      <c r="N190" s="82"/>
      <c r="O190" s="54"/>
      <c r="P190" s="1167"/>
      <c r="Q190" s="243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</row>
    <row r="191">
      <c r="A191" s="108"/>
      <c r="B191" s="835" t="s">
        <v>62</v>
      </c>
      <c r="C191" s="871" t="s">
        <v>566</v>
      </c>
      <c r="D191" s="837"/>
      <c r="E191" s="837" t="s">
        <v>63</v>
      </c>
      <c r="F191" s="837" t="s">
        <v>64</v>
      </c>
      <c r="G191" s="838" t="s">
        <v>65</v>
      </c>
      <c r="H191" s="871" t="s">
        <v>566</v>
      </c>
      <c r="I191" s="837"/>
      <c r="J191" s="837" t="s">
        <v>63</v>
      </c>
      <c r="K191" s="837" t="s">
        <v>64</v>
      </c>
      <c r="L191" s="838" t="s">
        <v>65</v>
      </c>
      <c r="M191" s="871" t="s">
        <v>566</v>
      </c>
      <c r="N191" s="837"/>
      <c r="O191" s="837" t="s">
        <v>63</v>
      </c>
      <c r="P191" s="837" t="s">
        <v>64</v>
      </c>
      <c r="Q191" s="838" t="s">
        <v>65</v>
      </c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</row>
    <row r="192">
      <c r="A192" s="108"/>
      <c r="B192" s="835" t="s">
        <v>66</v>
      </c>
      <c r="C192" s="872" t="s">
        <v>128</v>
      </c>
      <c r="D192" s="840"/>
      <c r="E192" s="842" t="s">
        <v>68</v>
      </c>
      <c r="F192" s="842">
        <v>31.0</v>
      </c>
      <c r="G192" s="844">
        <v>6.0</v>
      </c>
      <c r="H192" s="872" t="s">
        <v>126</v>
      </c>
      <c r="I192" s="840"/>
      <c r="J192" s="842" t="s">
        <v>187</v>
      </c>
      <c r="K192" s="842">
        <v>31.0</v>
      </c>
      <c r="L192" s="844">
        <v>6.0</v>
      </c>
      <c r="M192" s="872" t="s">
        <v>109</v>
      </c>
      <c r="N192" s="840"/>
      <c r="O192" s="842" t="s">
        <v>1674</v>
      </c>
      <c r="P192" s="842">
        <v>31.0</v>
      </c>
      <c r="Q192" s="844">
        <v>252.0</v>
      </c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</row>
    <row r="193">
      <c r="A193" s="108"/>
      <c r="B193" s="835" t="s">
        <v>72</v>
      </c>
      <c r="C193" s="872" t="s">
        <v>627</v>
      </c>
      <c r="D193" s="840"/>
      <c r="E193" s="842" t="s">
        <v>223</v>
      </c>
      <c r="F193" s="842">
        <v>31.0</v>
      </c>
      <c r="G193" s="844">
        <v>252.0</v>
      </c>
      <c r="H193" s="872" t="s">
        <v>1302</v>
      </c>
      <c r="I193" s="840"/>
      <c r="J193" s="842" t="s">
        <v>1303</v>
      </c>
      <c r="K193" s="842">
        <v>31.0</v>
      </c>
      <c r="L193" s="844">
        <v>0.0</v>
      </c>
      <c r="M193" s="872" t="s">
        <v>1323</v>
      </c>
      <c r="N193" s="840"/>
      <c r="O193" s="842" t="s">
        <v>1948</v>
      </c>
      <c r="P193" s="842">
        <v>31.0</v>
      </c>
      <c r="Q193" s="844">
        <v>6.0</v>
      </c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</row>
    <row r="194">
      <c r="A194" s="108"/>
      <c r="B194" s="835" t="s">
        <v>79</v>
      </c>
      <c r="C194" s="872" t="s">
        <v>326</v>
      </c>
      <c r="D194" s="840"/>
      <c r="E194" s="842" t="s">
        <v>170</v>
      </c>
      <c r="F194" s="842">
        <v>31.0</v>
      </c>
      <c r="G194" s="844">
        <v>0.0</v>
      </c>
      <c r="H194" s="872" t="s">
        <v>328</v>
      </c>
      <c r="I194" s="840"/>
      <c r="J194" s="842" t="s">
        <v>170</v>
      </c>
      <c r="K194" s="842">
        <v>31.0</v>
      </c>
      <c r="L194" s="844">
        <v>0.0</v>
      </c>
      <c r="M194" s="872" t="s">
        <v>750</v>
      </c>
      <c r="N194" s="840"/>
      <c r="O194" s="842" t="s">
        <v>84</v>
      </c>
      <c r="P194" s="842">
        <v>31.0</v>
      </c>
      <c r="Q194" s="844">
        <v>252.0</v>
      </c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</row>
    <row r="195">
      <c r="A195" s="108"/>
      <c r="B195" s="845" t="s">
        <v>85</v>
      </c>
      <c r="C195" s="873" t="s">
        <v>851</v>
      </c>
      <c r="D195" s="847"/>
      <c r="E195" s="849" t="s">
        <v>172</v>
      </c>
      <c r="F195" s="849">
        <v>31.0</v>
      </c>
      <c r="G195" s="850">
        <v>0.0</v>
      </c>
      <c r="H195" s="873" t="s">
        <v>228</v>
      </c>
      <c r="I195" s="847"/>
      <c r="J195" s="849" t="s">
        <v>1063</v>
      </c>
      <c r="K195" s="849">
        <v>31.0</v>
      </c>
      <c r="L195" s="850">
        <v>252.0</v>
      </c>
      <c r="M195" s="873" t="s">
        <v>399</v>
      </c>
      <c r="N195" s="847"/>
      <c r="O195" s="849" t="s">
        <v>809</v>
      </c>
      <c r="P195" s="849">
        <v>31.0</v>
      </c>
      <c r="Q195" s="850">
        <v>0.0</v>
      </c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</row>
    <row r="196">
      <c r="A196" s="101"/>
      <c r="B196" s="852"/>
      <c r="C196" s="873" t="s">
        <v>1648</v>
      </c>
      <c r="D196" s="847"/>
      <c r="E196" s="849" t="s">
        <v>305</v>
      </c>
      <c r="F196" s="849">
        <v>31.0</v>
      </c>
      <c r="G196" s="850">
        <v>0.0</v>
      </c>
      <c r="H196" s="873" t="s">
        <v>1310</v>
      </c>
      <c r="I196" s="847"/>
      <c r="J196" s="849" t="s">
        <v>174</v>
      </c>
      <c r="K196" s="849">
        <v>31.0</v>
      </c>
      <c r="L196" s="850">
        <v>0.0</v>
      </c>
      <c r="M196" s="873" t="s">
        <v>762</v>
      </c>
      <c r="N196" s="847"/>
      <c r="O196" s="849" t="s">
        <v>695</v>
      </c>
      <c r="P196" s="849">
        <v>31.0</v>
      </c>
      <c r="Q196" s="850">
        <v>0.0</v>
      </c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</row>
    <row r="197">
      <c r="A197" s="101"/>
      <c r="B197" s="852"/>
      <c r="C197" s="873" t="s">
        <v>306</v>
      </c>
      <c r="D197" s="847"/>
      <c r="E197" s="849" t="s">
        <v>311</v>
      </c>
      <c r="F197" s="849">
        <v>31.0</v>
      </c>
      <c r="G197" s="850">
        <v>252.0</v>
      </c>
      <c r="H197" s="873" t="s">
        <v>265</v>
      </c>
      <c r="I197" s="847"/>
      <c r="J197" s="849" t="s">
        <v>1312</v>
      </c>
      <c r="K197" s="849">
        <v>31.0</v>
      </c>
      <c r="L197" s="850">
        <v>252.0</v>
      </c>
      <c r="M197" s="873" t="s">
        <v>698</v>
      </c>
      <c r="N197" s="847"/>
      <c r="O197" s="849" t="s">
        <v>1291</v>
      </c>
      <c r="P197" s="849">
        <v>31.0</v>
      </c>
      <c r="Q197" s="850">
        <v>0.0</v>
      </c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</row>
    <row r="198">
      <c r="A198" s="101"/>
      <c r="B198" s="852"/>
      <c r="C198" s="873" t="s">
        <v>179</v>
      </c>
      <c r="D198" s="847"/>
      <c r="E198" s="853"/>
      <c r="F198" s="854" t="s">
        <v>1949</v>
      </c>
      <c r="G198" s="80"/>
      <c r="H198" s="847" t="s">
        <v>198</v>
      </c>
      <c r="I198" s="847"/>
      <c r="J198" s="853"/>
      <c r="K198" s="854" t="s">
        <v>1950</v>
      </c>
      <c r="L198" s="80"/>
      <c r="M198" s="847" t="s">
        <v>213</v>
      </c>
      <c r="N198" s="847"/>
      <c r="O198" s="853"/>
      <c r="P198" s="865" t="s">
        <v>1951</v>
      </c>
      <c r="Q198" s="8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</row>
    <row r="199">
      <c r="A199" s="101"/>
      <c r="B199" s="852"/>
      <c r="C199" s="968"/>
      <c r="D199" s="858"/>
      <c r="E199" s="859"/>
      <c r="F199" s="854" t="s">
        <v>1952</v>
      </c>
      <c r="G199" s="1168"/>
      <c r="H199" s="858"/>
      <c r="I199" s="858"/>
      <c r="J199" s="859"/>
      <c r="K199" s="854"/>
      <c r="L199" s="1168"/>
      <c r="M199" s="858"/>
      <c r="N199" s="858"/>
      <c r="O199" s="859"/>
      <c r="P199" s="865"/>
      <c r="Q199" s="866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</row>
    <row r="200">
      <c r="A200" s="101"/>
      <c r="B200" s="1169"/>
      <c r="C200" s="1162"/>
      <c r="D200" s="77"/>
      <c r="E200" s="104"/>
      <c r="F200" s="1164" t="s">
        <v>1953</v>
      </c>
      <c r="G200" s="78"/>
      <c r="H200" s="1162"/>
      <c r="I200" s="77"/>
      <c r="J200" s="104"/>
      <c r="K200" s="1164" t="s">
        <v>1954</v>
      </c>
      <c r="L200" s="78"/>
      <c r="M200" s="1162"/>
      <c r="N200" s="77"/>
      <c r="O200" s="104"/>
      <c r="P200" s="1164" t="s">
        <v>1955</v>
      </c>
      <c r="Q200" s="78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</row>
    <row r="201">
      <c r="A201" s="101"/>
      <c r="B201" s="79"/>
      <c r="C201" s="79"/>
      <c r="E201" s="106"/>
      <c r="G201" s="80"/>
      <c r="H201" s="79"/>
      <c r="J201" s="106"/>
      <c r="L201" s="80"/>
      <c r="M201" s="79"/>
      <c r="O201" s="106"/>
      <c r="Q201" s="8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</row>
    <row r="202">
      <c r="A202" s="101"/>
      <c r="B202" s="79"/>
      <c r="C202" s="79"/>
      <c r="E202" s="106"/>
      <c r="G202" s="80"/>
      <c r="H202" s="79"/>
      <c r="J202" s="106"/>
      <c r="L202" s="80"/>
      <c r="M202" s="79"/>
      <c r="O202" s="106"/>
      <c r="Q202" s="8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</row>
    <row r="203">
      <c r="A203" s="108"/>
      <c r="B203" s="1165" t="s">
        <v>60</v>
      </c>
      <c r="C203" s="79"/>
      <c r="E203" s="106"/>
      <c r="F203" s="110"/>
      <c r="G203" s="111"/>
      <c r="H203" s="79"/>
      <c r="J203" s="106"/>
      <c r="K203" s="110"/>
      <c r="L203" s="111"/>
      <c r="M203" s="79"/>
      <c r="O203" s="106"/>
      <c r="P203" s="110"/>
      <c r="Q203" s="111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</row>
    <row r="204">
      <c r="A204" s="108"/>
      <c r="B204" s="1165" t="s">
        <v>61</v>
      </c>
      <c r="C204" s="79"/>
      <c r="E204" s="106"/>
      <c r="F204" s="1166"/>
      <c r="G204" s="140"/>
      <c r="H204" s="79"/>
      <c r="J204" s="106"/>
      <c r="K204" s="1166"/>
      <c r="L204" s="140"/>
      <c r="M204" s="79"/>
      <c r="O204" s="106"/>
      <c r="P204" s="1166"/>
      <c r="Q204" s="14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</row>
    <row r="205">
      <c r="A205" s="108"/>
      <c r="B205" s="79"/>
      <c r="C205" s="81"/>
      <c r="D205" s="82"/>
      <c r="E205" s="54"/>
      <c r="F205" s="1170"/>
      <c r="G205" s="243"/>
      <c r="H205" s="81"/>
      <c r="I205" s="82"/>
      <c r="J205" s="54"/>
      <c r="K205" s="1170"/>
      <c r="L205" s="243"/>
      <c r="M205" s="81"/>
      <c r="N205" s="82"/>
      <c r="O205" s="54"/>
      <c r="P205" s="1167"/>
      <c r="Q205" s="243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</row>
    <row r="206">
      <c r="A206" s="108"/>
      <c r="B206" s="835" t="s">
        <v>62</v>
      </c>
      <c r="C206" s="871" t="s">
        <v>566</v>
      </c>
      <c r="D206" s="837"/>
      <c r="E206" s="837" t="s">
        <v>63</v>
      </c>
      <c r="F206" s="837" t="s">
        <v>64</v>
      </c>
      <c r="G206" s="838" t="s">
        <v>65</v>
      </c>
      <c r="H206" s="871" t="s">
        <v>566</v>
      </c>
      <c r="I206" s="837"/>
      <c r="J206" s="837" t="s">
        <v>63</v>
      </c>
      <c r="K206" s="837" t="s">
        <v>64</v>
      </c>
      <c r="L206" s="838" t="s">
        <v>65</v>
      </c>
      <c r="M206" s="871" t="s">
        <v>565</v>
      </c>
      <c r="N206" s="837"/>
      <c r="O206" s="837" t="s">
        <v>63</v>
      </c>
      <c r="P206" s="837" t="s">
        <v>64</v>
      </c>
      <c r="Q206" s="838" t="s">
        <v>65</v>
      </c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</row>
    <row r="207">
      <c r="A207" s="108"/>
      <c r="B207" s="835" t="s">
        <v>66</v>
      </c>
      <c r="C207" s="872" t="s">
        <v>128</v>
      </c>
      <c r="D207" s="840"/>
      <c r="E207" s="842" t="s">
        <v>427</v>
      </c>
      <c r="F207" s="842">
        <v>31.0</v>
      </c>
      <c r="G207" s="844">
        <v>6.0</v>
      </c>
      <c r="H207" s="872" t="s">
        <v>985</v>
      </c>
      <c r="I207" s="840"/>
      <c r="J207" s="842" t="s">
        <v>70</v>
      </c>
      <c r="K207" s="842">
        <v>31.0</v>
      </c>
      <c r="L207" s="844">
        <v>252.0</v>
      </c>
      <c r="M207" s="872" t="s">
        <v>126</v>
      </c>
      <c r="N207" s="840"/>
      <c r="O207" s="842" t="s">
        <v>625</v>
      </c>
      <c r="P207" s="842">
        <v>31.0</v>
      </c>
      <c r="Q207" s="844">
        <v>6.0</v>
      </c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</row>
    <row r="208">
      <c r="A208" s="108"/>
      <c r="B208" s="835" t="s">
        <v>72</v>
      </c>
      <c r="C208" s="872" t="s">
        <v>776</v>
      </c>
      <c r="D208" s="840"/>
      <c r="E208" s="842" t="s">
        <v>844</v>
      </c>
      <c r="F208" s="842">
        <v>31.0</v>
      </c>
      <c r="G208" s="844">
        <v>252.0</v>
      </c>
      <c r="H208" s="872" t="s">
        <v>1956</v>
      </c>
      <c r="I208" s="840"/>
      <c r="J208" s="842" t="s">
        <v>844</v>
      </c>
      <c r="K208" s="842">
        <v>30.0</v>
      </c>
      <c r="L208" s="844">
        <v>6.0</v>
      </c>
      <c r="M208" s="872" t="s">
        <v>1957</v>
      </c>
      <c r="N208" s="840"/>
      <c r="O208" s="841" t="s">
        <v>74</v>
      </c>
      <c r="P208" s="842">
        <v>31.0</v>
      </c>
      <c r="Q208" s="844">
        <v>0.0</v>
      </c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</row>
    <row r="209">
      <c r="A209" s="108"/>
      <c r="B209" s="835" t="s">
        <v>79</v>
      </c>
      <c r="C209" s="872" t="s">
        <v>260</v>
      </c>
      <c r="D209" s="840"/>
      <c r="E209" s="842" t="s">
        <v>510</v>
      </c>
      <c r="F209" s="842">
        <v>31.0</v>
      </c>
      <c r="G209" s="844">
        <v>0.0</v>
      </c>
      <c r="H209" s="872" t="s">
        <v>386</v>
      </c>
      <c r="I209" s="840"/>
      <c r="J209" s="842" t="s">
        <v>670</v>
      </c>
      <c r="K209" s="842">
        <v>31.0</v>
      </c>
      <c r="L209" s="844">
        <v>0.0</v>
      </c>
      <c r="M209" s="872" t="s">
        <v>1871</v>
      </c>
      <c r="N209" s="840"/>
      <c r="O209" s="842" t="s">
        <v>140</v>
      </c>
      <c r="P209" s="842">
        <v>31.0</v>
      </c>
      <c r="Q209" s="844">
        <v>0.0</v>
      </c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</row>
    <row r="210">
      <c r="A210" s="108"/>
      <c r="B210" s="845" t="s">
        <v>85</v>
      </c>
      <c r="C210" s="873" t="s">
        <v>309</v>
      </c>
      <c r="D210" s="847"/>
      <c r="E210" s="849" t="s">
        <v>87</v>
      </c>
      <c r="F210" s="849">
        <v>31.0</v>
      </c>
      <c r="G210" s="850">
        <v>0.0</v>
      </c>
      <c r="H210" s="873" t="s">
        <v>1702</v>
      </c>
      <c r="I210" s="847"/>
      <c r="J210" s="849" t="s">
        <v>331</v>
      </c>
      <c r="K210" s="849">
        <v>30.0</v>
      </c>
      <c r="L210" s="850">
        <v>252.0</v>
      </c>
      <c r="M210" s="873" t="s">
        <v>435</v>
      </c>
      <c r="N210" s="847"/>
      <c r="O210" s="848" t="s">
        <v>1208</v>
      </c>
      <c r="P210" s="849">
        <v>31.0</v>
      </c>
      <c r="Q210" s="850">
        <v>252.0</v>
      </c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</row>
    <row r="211">
      <c r="A211" s="101"/>
      <c r="B211" s="852"/>
      <c r="C211" s="873" t="s">
        <v>401</v>
      </c>
      <c r="D211" s="847"/>
      <c r="E211" s="849" t="s">
        <v>761</v>
      </c>
      <c r="F211" s="849">
        <v>31.0</v>
      </c>
      <c r="G211" s="850">
        <v>0.0</v>
      </c>
      <c r="H211" s="873" t="s">
        <v>410</v>
      </c>
      <c r="I211" s="847"/>
      <c r="J211" s="849" t="s">
        <v>514</v>
      </c>
      <c r="K211" s="849">
        <v>31.0</v>
      </c>
      <c r="L211" s="850">
        <v>0.0</v>
      </c>
      <c r="M211" s="873" t="s">
        <v>439</v>
      </c>
      <c r="N211" s="847"/>
      <c r="O211" s="848" t="s">
        <v>514</v>
      </c>
      <c r="P211" s="849">
        <v>31.0</v>
      </c>
      <c r="Q211" s="850">
        <v>0.0</v>
      </c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</row>
    <row r="212">
      <c r="A212" s="101"/>
      <c r="B212" s="852"/>
      <c r="C212" s="873" t="s">
        <v>783</v>
      </c>
      <c r="D212" s="847"/>
      <c r="E212" s="849" t="s">
        <v>369</v>
      </c>
      <c r="F212" s="849">
        <v>31.0</v>
      </c>
      <c r="G212" s="850">
        <v>252.0</v>
      </c>
      <c r="H212" s="846" t="s">
        <v>868</v>
      </c>
      <c r="I212" s="847"/>
      <c r="J212" s="849" t="s">
        <v>118</v>
      </c>
      <c r="K212" s="849">
        <v>31.0</v>
      </c>
      <c r="L212" s="850">
        <v>0.0</v>
      </c>
      <c r="M212" s="873" t="s">
        <v>472</v>
      </c>
      <c r="N212" s="847"/>
      <c r="O212" s="848" t="s">
        <v>270</v>
      </c>
      <c r="P212" s="849">
        <v>31.0</v>
      </c>
      <c r="Q212" s="850">
        <v>252.0</v>
      </c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</row>
    <row r="213">
      <c r="A213" s="101"/>
      <c r="B213" s="852"/>
      <c r="C213" s="873" t="s">
        <v>371</v>
      </c>
      <c r="D213" s="847"/>
      <c r="E213" s="853"/>
      <c r="F213" s="854" t="s">
        <v>1958</v>
      </c>
      <c r="G213" s="80"/>
      <c r="H213" s="847" t="s">
        <v>497</v>
      </c>
      <c r="I213" s="847"/>
      <c r="J213" s="848" t="s">
        <v>1959</v>
      </c>
      <c r="K213" s="865" t="s">
        <v>790</v>
      </c>
      <c r="L213" s="80"/>
      <c r="M213" s="847" t="s">
        <v>299</v>
      </c>
      <c r="N213" s="847"/>
      <c r="O213" s="853"/>
      <c r="P213" s="854" t="s">
        <v>1092</v>
      </c>
      <c r="Q213" s="8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</row>
    <row r="214">
      <c r="A214" s="101"/>
      <c r="B214" s="852"/>
      <c r="C214" s="968"/>
      <c r="D214" s="858"/>
      <c r="E214" s="859"/>
      <c r="F214" s="1171"/>
      <c r="G214" s="1168"/>
      <c r="H214" s="858"/>
      <c r="I214" s="858"/>
      <c r="J214" s="1172" t="s">
        <v>1960</v>
      </c>
      <c r="K214" s="1171" t="s">
        <v>1005</v>
      </c>
      <c r="L214" s="866"/>
      <c r="M214" s="858"/>
      <c r="N214" s="858"/>
      <c r="O214" s="859"/>
      <c r="P214" s="1171"/>
      <c r="Q214" s="1168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</row>
    <row r="215">
      <c r="A215" s="1043"/>
      <c r="B215" s="1173" t="s">
        <v>1961</v>
      </c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5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</row>
    <row r="216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</row>
    <row r="217">
      <c r="A217" s="101"/>
      <c r="B217" s="1002"/>
      <c r="C217" s="1174" t="s">
        <v>1962</v>
      </c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8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</row>
    <row r="218">
      <c r="A218" s="101"/>
      <c r="B218" s="79"/>
      <c r="C218" s="81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3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</row>
    <row r="219">
      <c r="A219" s="101"/>
      <c r="B219" s="79"/>
      <c r="C219" s="1002"/>
      <c r="D219" s="77"/>
      <c r="E219" s="104"/>
      <c r="F219" s="703" t="s">
        <v>1963</v>
      </c>
      <c r="G219" s="78"/>
      <c r="H219" s="1002"/>
      <c r="I219" s="77"/>
      <c r="J219" s="104"/>
      <c r="K219" s="703" t="s">
        <v>1964</v>
      </c>
      <c r="L219" s="78"/>
      <c r="M219" s="1002"/>
      <c r="N219" s="77"/>
      <c r="O219" s="104"/>
      <c r="P219" s="703" t="s">
        <v>1728</v>
      </c>
      <c r="Q219" s="78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</row>
    <row r="220">
      <c r="A220" s="101"/>
      <c r="B220" s="79"/>
      <c r="C220" s="79"/>
      <c r="E220" s="106"/>
      <c r="G220" s="80"/>
      <c r="H220" s="79"/>
      <c r="J220" s="106"/>
      <c r="L220" s="80"/>
      <c r="M220" s="79"/>
      <c r="O220" s="106"/>
      <c r="Q220" s="8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</row>
    <row r="221">
      <c r="A221" s="101"/>
      <c r="B221" s="107"/>
      <c r="C221" s="79"/>
      <c r="E221" s="106"/>
      <c r="G221" s="80"/>
      <c r="H221" s="79"/>
      <c r="J221" s="106"/>
      <c r="L221" s="80"/>
      <c r="M221" s="79"/>
      <c r="O221" s="106"/>
      <c r="Q221" s="8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</row>
    <row r="222">
      <c r="A222" s="108"/>
      <c r="B222" s="509" t="s">
        <v>60</v>
      </c>
      <c r="C222" s="79"/>
      <c r="E222" s="106"/>
      <c r="F222" s="110"/>
      <c r="G222" s="111"/>
      <c r="H222" s="79"/>
      <c r="J222" s="106"/>
      <c r="K222" s="110"/>
      <c r="L222" s="111"/>
      <c r="M222" s="79"/>
      <c r="O222" s="106"/>
      <c r="P222" s="110"/>
      <c r="Q222" s="111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</row>
    <row r="223">
      <c r="A223" s="108"/>
      <c r="B223" s="509" t="s">
        <v>61</v>
      </c>
      <c r="C223" s="79"/>
      <c r="E223" s="106"/>
      <c r="F223" s="1175"/>
      <c r="G223" s="140"/>
      <c r="H223" s="79"/>
      <c r="J223" s="106"/>
      <c r="K223" s="1175"/>
      <c r="L223" s="140"/>
      <c r="M223" s="79"/>
      <c r="O223" s="106"/>
      <c r="P223" s="1175"/>
      <c r="Q223" s="14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</row>
    <row r="224">
      <c r="A224" s="108"/>
      <c r="B224" s="79"/>
      <c r="C224" s="81"/>
      <c r="D224" s="82"/>
      <c r="E224" s="54"/>
      <c r="F224" s="1004"/>
      <c r="G224" s="243"/>
      <c r="H224" s="81"/>
      <c r="I224" s="82"/>
      <c r="J224" s="54"/>
      <c r="K224" s="1004"/>
      <c r="L224" s="243"/>
      <c r="M224" s="81"/>
      <c r="N224" s="82"/>
      <c r="O224" s="54"/>
      <c r="P224" s="1004"/>
      <c r="Q224" s="243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</row>
    <row r="225">
      <c r="A225" s="108"/>
      <c r="B225" s="211" t="s">
        <v>62</v>
      </c>
      <c r="C225" s="1023" t="s">
        <v>899</v>
      </c>
      <c r="D225" s="1024"/>
      <c r="E225" s="168" t="s">
        <v>63</v>
      </c>
      <c r="F225" s="168" t="s">
        <v>64</v>
      </c>
      <c r="G225" s="169" t="s">
        <v>65</v>
      </c>
      <c r="H225" s="1023" t="s">
        <v>899</v>
      </c>
      <c r="I225" s="1024"/>
      <c r="J225" s="168" t="s">
        <v>63</v>
      </c>
      <c r="K225" s="168" t="s">
        <v>64</v>
      </c>
      <c r="L225" s="169" t="s">
        <v>65</v>
      </c>
      <c r="M225" s="1023" t="s">
        <v>899</v>
      </c>
      <c r="N225" s="1024"/>
      <c r="O225" s="168" t="s">
        <v>63</v>
      </c>
      <c r="P225" s="168" t="s">
        <v>64</v>
      </c>
      <c r="Q225" s="169" t="s">
        <v>65</v>
      </c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</row>
    <row r="226">
      <c r="A226" s="108"/>
      <c r="B226" s="211" t="s">
        <v>66</v>
      </c>
      <c r="C226" s="1025" t="s">
        <v>67</v>
      </c>
      <c r="D226" s="195"/>
      <c r="E226" s="1027" t="s">
        <v>129</v>
      </c>
      <c r="F226" s="172">
        <v>31.0</v>
      </c>
      <c r="G226" s="173">
        <v>6.0</v>
      </c>
      <c r="H226" s="1025" t="s">
        <v>128</v>
      </c>
      <c r="I226" s="195"/>
      <c r="J226" s="1027" t="s">
        <v>1965</v>
      </c>
      <c r="K226" s="172">
        <v>31.0</v>
      </c>
      <c r="L226" s="173">
        <v>6.0</v>
      </c>
      <c r="M226" s="1025" t="s">
        <v>128</v>
      </c>
      <c r="N226" s="195"/>
      <c r="O226" s="1027" t="s">
        <v>1097</v>
      </c>
      <c r="P226" s="172">
        <v>31.0</v>
      </c>
      <c r="Q226" s="1026">
        <v>6.0</v>
      </c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</row>
    <row r="227">
      <c r="A227" s="108"/>
      <c r="B227" s="211" t="s">
        <v>72</v>
      </c>
      <c r="C227" s="1025" t="s">
        <v>381</v>
      </c>
      <c r="D227" s="195"/>
      <c r="E227" s="1027" t="s">
        <v>349</v>
      </c>
      <c r="F227" s="172">
        <v>31.0</v>
      </c>
      <c r="G227" s="173">
        <v>252.0</v>
      </c>
      <c r="H227" s="1025" t="s">
        <v>1537</v>
      </c>
      <c r="I227" s="195"/>
      <c r="J227" s="1027" t="s">
        <v>349</v>
      </c>
      <c r="K227" s="172">
        <v>31.0</v>
      </c>
      <c r="L227" s="1026">
        <v>252.0</v>
      </c>
      <c r="M227" s="1025" t="s">
        <v>1537</v>
      </c>
      <c r="N227" s="195"/>
      <c r="O227" s="1027" t="s">
        <v>1731</v>
      </c>
      <c r="P227" s="172">
        <v>31.0</v>
      </c>
      <c r="Q227" s="1026">
        <v>252.0</v>
      </c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</row>
    <row r="228">
      <c r="A228" s="108"/>
      <c r="B228" s="211" t="s">
        <v>79</v>
      </c>
      <c r="C228" s="170" t="s">
        <v>326</v>
      </c>
      <c r="D228" s="171"/>
      <c r="E228" s="1027" t="s">
        <v>257</v>
      </c>
      <c r="F228" s="172">
        <v>31.0</v>
      </c>
      <c r="G228" s="173">
        <v>0.0</v>
      </c>
      <c r="H228" s="1025" t="s">
        <v>1966</v>
      </c>
      <c r="I228" s="195"/>
      <c r="J228" s="1027" t="s">
        <v>140</v>
      </c>
      <c r="K228" s="172">
        <v>31.0</v>
      </c>
      <c r="L228" s="173">
        <v>0.0</v>
      </c>
      <c r="M228" s="1025" t="s">
        <v>328</v>
      </c>
      <c r="N228" s="195"/>
      <c r="O228" s="1027" t="s">
        <v>140</v>
      </c>
      <c r="P228" s="172">
        <v>31.0</v>
      </c>
      <c r="Q228" s="1026">
        <v>0.0</v>
      </c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</row>
    <row r="229">
      <c r="A229" s="108"/>
      <c r="B229" s="1028" t="s">
        <v>85</v>
      </c>
      <c r="C229" s="180" t="s">
        <v>737</v>
      </c>
      <c r="D229" s="176"/>
      <c r="E229" s="1029" t="s">
        <v>543</v>
      </c>
      <c r="F229" s="177">
        <v>31.0</v>
      </c>
      <c r="G229" s="178">
        <v>0.0</v>
      </c>
      <c r="H229" s="180" t="s">
        <v>1967</v>
      </c>
      <c r="I229" s="176"/>
      <c r="J229" s="1029" t="s">
        <v>491</v>
      </c>
      <c r="K229" s="177">
        <v>31.0</v>
      </c>
      <c r="L229" s="1030">
        <v>0.0</v>
      </c>
      <c r="M229" s="180" t="s">
        <v>141</v>
      </c>
      <c r="N229" s="176"/>
      <c r="O229" s="1029" t="s">
        <v>961</v>
      </c>
      <c r="P229" s="177">
        <v>31.0</v>
      </c>
      <c r="Q229" s="178">
        <v>0.0</v>
      </c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</row>
    <row r="230">
      <c r="A230" s="101"/>
      <c r="B230" s="1031"/>
      <c r="C230" s="180" t="s">
        <v>444</v>
      </c>
      <c r="D230" s="176"/>
      <c r="E230" s="1029" t="s">
        <v>234</v>
      </c>
      <c r="F230" s="177">
        <v>31.0</v>
      </c>
      <c r="G230" s="178">
        <v>0.0</v>
      </c>
      <c r="H230" s="180" t="s">
        <v>737</v>
      </c>
      <c r="I230" s="176"/>
      <c r="J230" s="1029" t="s">
        <v>810</v>
      </c>
      <c r="K230" s="177">
        <v>31.0</v>
      </c>
      <c r="L230" s="178">
        <v>0.0</v>
      </c>
      <c r="M230" s="180" t="s">
        <v>737</v>
      </c>
      <c r="N230" s="176"/>
      <c r="O230" s="1029" t="s">
        <v>97</v>
      </c>
      <c r="P230" s="177">
        <v>31.0</v>
      </c>
      <c r="Q230" s="178">
        <v>0.0</v>
      </c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</row>
    <row r="231">
      <c r="A231" s="101"/>
      <c r="B231" s="1031"/>
      <c r="C231" s="180" t="s">
        <v>372</v>
      </c>
      <c r="D231" s="176"/>
      <c r="E231" s="1029" t="s">
        <v>414</v>
      </c>
      <c r="F231" s="177">
        <v>31.0</v>
      </c>
      <c r="G231" s="178">
        <v>252.0</v>
      </c>
      <c r="H231" s="180" t="s">
        <v>179</v>
      </c>
      <c r="I231" s="176"/>
      <c r="J231" s="1029" t="s">
        <v>153</v>
      </c>
      <c r="K231" s="177">
        <v>31.0</v>
      </c>
      <c r="L231" s="178">
        <v>252.0</v>
      </c>
      <c r="M231" s="180" t="s">
        <v>673</v>
      </c>
      <c r="N231" s="176"/>
      <c r="O231" s="1029" t="s">
        <v>102</v>
      </c>
      <c r="P231" s="177">
        <v>31.0</v>
      </c>
      <c r="Q231" s="1030">
        <v>252.0</v>
      </c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</row>
    <row r="232">
      <c r="A232" s="101"/>
      <c r="B232" s="1031"/>
      <c r="C232" s="1176" t="s">
        <v>371</v>
      </c>
      <c r="D232" s="183"/>
      <c r="E232" s="184"/>
      <c r="F232" s="1040" t="s">
        <v>1968</v>
      </c>
      <c r="G232" s="83"/>
      <c r="H232" s="1176" t="s">
        <v>1222</v>
      </c>
      <c r="I232" s="183"/>
      <c r="J232" s="184"/>
      <c r="K232" s="1040" t="s">
        <v>1969</v>
      </c>
      <c r="L232" s="83"/>
      <c r="M232" s="1176" t="s">
        <v>372</v>
      </c>
      <c r="N232" s="183"/>
      <c r="O232" s="184"/>
      <c r="P232" s="1040" t="s">
        <v>1970</v>
      </c>
      <c r="Q232" s="83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</row>
    <row r="233">
      <c r="A233" s="101"/>
      <c r="B233" s="1010"/>
      <c r="C233" s="1002"/>
      <c r="D233" s="77"/>
      <c r="E233" s="104"/>
      <c r="F233" s="703" t="s">
        <v>1971</v>
      </c>
      <c r="G233" s="78"/>
      <c r="H233" s="1002"/>
      <c r="I233" s="77"/>
      <c r="J233" s="104"/>
      <c r="K233" s="703" t="s">
        <v>1972</v>
      </c>
      <c r="L233" s="78"/>
      <c r="M233" s="1002"/>
      <c r="N233" s="77"/>
      <c r="O233" s="104"/>
      <c r="P233" s="703"/>
      <c r="Q233" s="78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</row>
    <row r="234">
      <c r="A234" s="101"/>
      <c r="B234" s="79"/>
      <c r="C234" s="79"/>
      <c r="E234" s="106"/>
      <c r="G234" s="80"/>
      <c r="H234" s="79"/>
      <c r="J234" s="106"/>
      <c r="L234" s="80"/>
      <c r="M234" s="79"/>
      <c r="O234" s="106"/>
      <c r="Q234" s="8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</row>
    <row r="235">
      <c r="A235" s="101"/>
      <c r="B235" s="79"/>
      <c r="C235" s="79"/>
      <c r="E235" s="106"/>
      <c r="G235" s="80"/>
      <c r="H235" s="79"/>
      <c r="J235" s="106"/>
      <c r="L235" s="80"/>
      <c r="M235" s="79"/>
      <c r="O235" s="106"/>
      <c r="Q235" s="8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</row>
    <row r="236">
      <c r="A236" s="108"/>
      <c r="B236" s="509" t="s">
        <v>60</v>
      </c>
      <c r="C236" s="79"/>
      <c r="E236" s="106"/>
      <c r="F236" s="110"/>
      <c r="G236" s="111"/>
      <c r="H236" s="79"/>
      <c r="J236" s="106"/>
      <c r="K236" s="110"/>
      <c r="L236" s="111"/>
      <c r="M236" s="79"/>
      <c r="O236" s="106"/>
      <c r="P236" s="110"/>
      <c r="Q236" s="111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</row>
    <row r="237">
      <c r="A237" s="108"/>
      <c r="B237" s="509" t="s">
        <v>61</v>
      </c>
      <c r="C237" s="79"/>
      <c r="E237" s="106"/>
      <c r="F237" s="1175"/>
      <c r="G237" s="140"/>
      <c r="H237" s="79"/>
      <c r="J237" s="106"/>
      <c r="K237" s="1175"/>
      <c r="L237" s="140"/>
      <c r="M237" s="79"/>
      <c r="O237" s="106"/>
      <c r="P237" s="1177"/>
      <c r="Q237" s="14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</row>
    <row r="238">
      <c r="A238" s="108"/>
      <c r="B238" s="79"/>
      <c r="C238" s="81"/>
      <c r="D238" s="82"/>
      <c r="E238" s="54"/>
      <c r="F238" s="1004"/>
      <c r="G238" s="243"/>
      <c r="H238" s="81"/>
      <c r="I238" s="82"/>
      <c r="J238" s="54"/>
      <c r="K238" s="1004"/>
      <c r="L238" s="243"/>
      <c r="M238" s="81"/>
      <c r="N238" s="82"/>
      <c r="O238" s="54"/>
      <c r="P238" s="1178"/>
      <c r="Q238" s="243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</row>
    <row r="239">
      <c r="A239" s="108"/>
      <c r="B239" s="211" t="s">
        <v>62</v>
      </c>
      <c r="C239" s="1023" t="s">
        <v>899</v>
      </c>
      <c r="D239" s="1024"/>
      <c r="E239" s="168" t="s">
        <v>63</v>
      </c>
      <c r="F239" s="168" t="s">
        <v>64</v>
      </c>
      <c r="G239" s="169" t="s">
        <v>65</v>
      </c>
      <c r="H239" s="167" t="s">
        <v>566</v>
      </c>
      <c r="I239" s="168"/>
      <c r="J239" s="168" t="s">
        <v>63</v>
      </c>
      <c r="K239" s="168" t="s">
        <v>64</v>
      </c>
      <c r="L239" s="169" t="s">
        <v>65</v>
      </c>
      <c r="M239" s="167"/>
      <c r="N239" s="168"/>
      <c r="O239" s="168"/>
      <c r="P239" s="168"/>
      <c r="Q239" s="169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</row>
    <row r="240">
      <c r="A240" s="108"/>
      <c r="B240" s="211" t="s">
        <v>66</v>
      </c>
      <c r="C240" s="1025" t="s">
        <v>126</v>
      </c>
      <c r="D240" s="195"/>
      <c r="E240" s="1027" t="s">
        <v>287</v>
      </c>
      <c r="F240" s="172">
        <v>31.0</v>
      </c>
      <c r="G240" s="173">
        <v>6.0</v>
      </c>
      <c r="H240" s="1025" t="s">
        <v>126</v>
      </c>
      <c r="I240" s="195"/>
      <c r="J240" s="1027" t="s">
        <v>68</v>
      </c>
      <c r="K240" s="172">
        <v>31.0</v>
      </c>
      <c r="L240" s="1026">
        <v>6.0</v>
      </c>
      <c r="M240" s="170"/>
      <c r="N240" s="171"/>
      <c r="O240" s="172"/>
      <c r="P240" s="172"/>
      <c r="Q240" s="173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</row>
    <row r="241">
      <c r="A241" s="108"/>
      <c r="B241" s="211" t="s">
        <v>72</v>
      </c>
      <c r="C241" s="1025" t="s">
        <v>221</v>
      </c>
      <c r="D241" s="195"/>
      <c r="E241" s="1027" t="s">
        <v>289</v>
      </c>
      <c r="F241" s="172">
        <v>31.0</v>
      </c>
      <c r="G241" s="1026">
        <v>0.0</v>
      </c>
      <c r="H241" s="1025" t="s">
        <v>324</v>
      </c>
      <c r="I241" s="195"/>
      <c r="J241" s="1027" t="s">
        <v>192</v>
      </c>
      <c r="K241" s="1027">
        <v>31.0</v>
      </c>
      <c r="L241" s="1026">
        <v>0.0</v>
      </c>
      <c r="M241" s="170"/>
      <c r="N241" s="171"/>
      <c r="O241" s="172"/>
      <c r="P241" s="172"/>
      <c r="Q241" s="173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</row>
    <row r="242">
      <c r="A242" s="108"/>
      <c r="B242" s="211" t="s">
        <v>79</v>
      </c>
      <c r="C242" s="170" t="s">
        <v>260</v>
      </c>
      <c r="D242" s="171"/>
      <c r="E242" s="1027" t="s">
        <v>170</v>
      </c>
      <c r="F242" s="172">
        <v>31.0</v>
      </c>
      <c r="G242" s="173">
        <v>0.0</v>
      </c>
      <c r="H242" s="1025" t="s">
        <v>1172</v>
      </c>
      <c r="I242" s="195"/>
      <c r="J242" s="1027" t="s">
        <v>170</v>
      </c>
      <c r="K242" s="172">
        <v>31.0</v>
      </c>
      <c r="L242" s="173">
        <v>0.0</v>
      </c>
      <c r="M242" s="170"/>
      <c r="N242" s="171"/>
      <c r="O242" s="172"/>
      <c r="P242" s="172"/>
      <c r="Q242" s="173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</row>
    <row r="243">
      <c r="A243" s="108"/>
      <c r="B243" s="1028" t="s">
        <v>85</v>
      </c>
      <c r="C243" s="180" t="s">
        <v>477</v>
      </c>
      <c r="D243" s="176"/>
      <c r="E243" s="1029" t="s">
        <v>436</v>
      </c>
      <c r="F243" s="177">
        <v>31.0</v>
      </c>
      <c r="G243" s="1030">
        <v>252.0</v>
      </c>
      <c r="H243" s="180" t="s">
        <v>413</v>
      </c>
      <c r="I243" s="176"/>
      <c r="J243" s="177" t="s">
        <v>331</v>
      </c>
      <c r="K243" s="1029">
        <v>31.0</v>
      </c>
      <c r="L243" s="178">
        <v>252.0</v>
      </c>
      <c r="M243" s="175"/>
      <c r="N243" s="176"/>
      <c r="O243" s="177"/>
      <c r="P243" s="177"/>
      <c r="Q243" s="178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</row>
    <row r="244">
      <c r="A244" s="101"/>
      <c r="B244" s="1031"/>
      <c r="C244" s="180" t="s">
        <v>339</v>
      </c>
      <c r="D244" s="176"/>
      <c r="E244" s="1029" t="s">
        <v>232</v>
      </c>
      <c r="F244" s="177">
        <v>31.0</v>
      </c>
      <c r="G244" s="178">
        <v>0.0</v>
      </c>
      <c r="H244" s="180" t="s">
        <v>1973</v>
      </c>
      <c r="I244" s="176"/>
      <c r="J244" s="1029" t="s">
        <v>516</v>
      </c>
      <c r="K244" s="177">
        <v>31.0</v>
      </c>
      <c r="L244" s="178">
        <v>0.0</v>
      </c>
      <c r="M244" s="175"/>
      <c r="N244" s="176"/>
      <c r="O244" s="177"/>
      <c r="P244" s="177"/>
      <c r="Q244" s="178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</row>
    <row r="245">
      <c r="A245" s="101"/>
      <c r="B245" s="1031"/>
      <c r="C245" s="180" t="s">
        <v>439</v>
      </c>
      <c r="D245" s="176"/>
      <c r="E245" s="1029" t="s">
        <v>153</v>
      </c>
      <c r="F245" s="177">
        <v>31.0</v>
      </c>
      <c r="G245" s="178">
        <v>252.0</v>
      </c>
      <c r="H245" s="180" t="s">
        <v>470</v>
      </c>
      <c r="I245" s="176"/>
      <c r="J245" s="1029" t="s">
        <v>153</v>
      </c>
      <c r="K245" s="177">
        <v>31.0</v>
      </c>
      <c r="L245" s="1030">
        <v>252.0</v>
      </c>
      <c r="M245" s="175"/>
      <c r="N245" s="176"/>
      <c r="O245" s="177"/>
      <c r="P245" s="177"/>
      <c r="Q245" s="178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</row>
    <row r="246">
      <c r="A246" s="101"/>
      <c r="B246" s="1031"/>
      <c r="C246" s="1176" t="s">
        <v>472</v>
      </c>
      <c r="D246" s="183"/>
      <c r="E246" s="184"/>
      <c r="F246" s="1040" t="s">
        <v>1969</v>
      </c>
      <c r="G246" s="83"/>
      <c r="H246" s="1176" t="s">
        <v>235</v>
      </c>
      <c r="I246" s="183"/>
      <c r="J246" s="184"/>
      <c r="K246" s="1040" t="s">
        <v>1974</v>
      </c>
      <c r="L246" s="83"/>
      <c r="M246" s="182"/>
      <c r="N246" s="183"/>
      <c r="O246" s="184"/>
      <c r="P246" s="1040"/>
      <c r="Q246" s="83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</row>
    <row r="247">
      <c r="A247" s="1043"/>
      <c r="B247" s="1179" t="s">
        <v>1975</v>
      </c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5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</row>
    <row r="248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</row>
    <row r="249">
      <c r="A249" s="101"/>
      <c r="B249" s="1002"/>
      <c r="C249" s="1174" t="s">
        <v>1976</v>
      </c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8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</row>
    <row r="250">
      <c r="A250" s="101"/>
      <c r="B250" s="79"/>
      <c r="C250" s="81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3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</row>
    <row r="251">
      <c r="A251" s="101"/>
      <c r="B251" s="79"/>
      <c r="C251" s="1002"/>
      <c r="D251" s="77"/>
      <c r="E251" s="104"/>
      <c r="F251" s="703" t="s">
        <v>1977</v>
      </c>
      <c r="G251" s="78"/>
      <c r="H251" s="1002"/>
      <c r="I251" s="77"/>
      <c r="J251" s="104"/>
      <c r="K251" s="703" t="s">
        <v>1978</v>
      </c>
      <c r="L251" s="78"/>
      <c r="M251" s="1002"/>
      <c r="N251" s="77"/>
      <c r="O251" s="104"/>
      <c r="P251" s="703" t="s">
        <v>1979</v>
      </c>
      <c r="Q251" s="78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</row>
    <row r="252">
      <c r="A252" s="101"/>
      <c r="B252" s="79"/>
      <c r="C252" s="79"/>
      <c r="E252" s="106"/>
      <c r="G252" s="80"/>
      <c r="H252" s="79"/>
      <c r="J252" s="106"/>
      <c r="L252" s="80"/>
      <c r="M252" s="79"/>
      <c r="O252" s="106"/>
      <c r="Q252" s="8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</row>
    <row r="253">
      <c r="A253" s="101"/>
      <c r="B253" s="107"/>
      <c r="C253" s="79"/>
      <c r="E253" s="106"/>
      <c r="G253" s="80"/>
      <c r="H253" s="79"/>
      <c r="J253" s="106"/>
      <c r="L253" s="80"/>
      <c r="M253" s="79"/>
      <c r="O253" s="106"/>
      <c r="Q253" s="8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</row>
    <row r="254">
      <c r="A254" s="108"/>
      <c r="B254" s="509" t="s">
        <v>60</v>
      </c>
      <c r="C254" s="79"/>
      <c r="E254" s="106"/>
      <c r="F254" s="110"/>
      <c r="G254" s="111"/>
      <c r="H254" s="79"/>
      <c r="J254" s="106"/>
      <c r="K254" s="110"/>
      <c r="L254" s="111"/>
      <c r="M254" s="79"/>
      <c r="O254" s="106"/>
      <c r="P254" s="110"/>
      <c r="Q254" s="111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</row>
    <row r="255">
      <c r="A255" s="108"/>
      <c r="B255" s="509" t="s">
        <v>61</v>
      </c>
      <c r="C255" s="79"/>
      <c r="E255" s="106"/>
      <c r="F255" s="1175"/>
      <c r="G255" s="140"/>
      <c r="H255" s="79"/>
      <c r="J255" s="106"/>
      <c r="K255" s="1175"/>
      <c r="L255" s="140"/>
      <c r="M255" s="79"/>
      <c r="O255" s="106"/>
      <c r="P255" s="1175"/>
      <c r="Q255" s="14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</row>
    <row r="256">
      <c r="A256" s="108"/>
      <c r="B256" s="79"/>
      <c r="C256" s="81"/>
      <c r="D256" s="82"/>
      <c r="E256" s="54"/>
      <c r="F256" s="1004"/>
      <c r="G256" s="243"/>
      <c r="H256" s="81"/>
      <c r="I256" s="82"/>
      <c r="J256" s="54"/>
      <c r="K256" s="1004"/>
      <c r="L256" s="243"/>
      <c r="M256" s="81"/>
      <c r="N256" s="82"/>
      <c r="O256" s="54"/>
      <c r="P256" s="1004"/>
      <c r="Q256" s="243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</row>
    <row r="257">
      <c r="A257" s="108"/>
      <c r="B257" s="211" t="s">
        <v>62</v>
      </c>
      <c r="C257" s="1023" t="s">
        <v>899</v>
      </c>
      <c r="D257" s="1024"/>
      <c r="E257" s="168" t="s">
        <v>63</v>
      </c>
      <c r="F257" s="168" t="s">
        <v>64</v>
      </c>
      <c r="G257" s="169" t="s">
        <v>65</v>
      </c>
      <c r="H257" s="1023" t="s">
        <v>899</v>
      </c>
      <c r="I257" s="1024"/>
      <c r="J257" s="168" t="s">
        <v>63</v>
      </c>
      <c r="K257" s="168" t="s">
        <v>64</v>
      </c>
      <c r="L257" s="169" t="s">
        <v>65</v>
      </c>
      <c r="M257" s="1023" t="s">
        <v>899</v>
      </c>
      <c r="N257" s="1024"/>
      <c r="O257" s="168" t="s">
        <v>63</v>
      </c>
      <c r="P257" s="168" t="s">
        <v>64</v>
      </c>
      <c r="Q257" s="169" t="s">
        <v>65</v>
      </c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</row>
    <row r="258">
      <c r="A258" s="108"/>
      <c r="B258" s="211" t="s">
        <v>66</v>
      </c>
      <c r="C258" s="1025" t="s">
        <v>286</v>
      </c>
      <c r="D258" s="195"/>
      <c r="E258" s="1027" t="s">
        <v>71</v>
      </c>
      <c r="F258" s="172">
        <v>31.0</v>
      </c>
      <c r="G258" s="1026">
        <v>252.0</v>
      </c>
      <c r="H258" s="1025" t="s">
        <v>128</v>
      </c>
      <c r="I258" s="195"/>
      <c r="J258" s="1027" t="s">
        <v>187</v>
      </c>
      <c r="K258" s="172">
        <v>31.0</v>
      </c>
      <c r="L258" s="173">
        <v>6.0</v>
      </c>
      <c r="M258" s="1025" t="s">
        <v>126</v>
      </c>
      <c r="N258" s="195"/>
      <c r="O258" s="1027" t="s">
        <v>68</v>
      </c>
      <c r="P258" s="172">
        <v>31.0</v>
      </c>
      <c r="Q258" s="1026">
        <v>6.0</v>
      </c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</row>
    <row r="259">
      <c r="A259" s="108"/>
      <c r="B259" s="211" t="s">
        <v>72</v>
      </c>
      <c r="C259" s="1025" t="s">
        <v>221</v>
      </c>
      <c r="D259" s="195"/>
      <c r="E259" s="1027" t="s">
        <v>353</v>
      </c>
      <c r="F259" s="172">
        <v>31.0</v>
      </c>
      <c r="G259" s="1026">
        <v>0.0</v>
      </c>
      <c r="H259" s="1025" t="s">
        <v>960</v>
      </c>
      <c r="I259" s="195"/>
      <c r="J259" s="1027" t="s">
        <v>349</v>
      </c>
      <c r="K259" s="172">
        <v>31.0</v>
      </c>
      <c r="L259" s="1026">
        <v>252.0</v>
      </c>
      <c r="M259" s="1025" t="s">
        <v>729</v>
      </c>
      <c r="N259" s="195"/>
      <c r="O259" s="1027" t="s">
        <v>194</v>
      </c>
      <c r="P259" s="172">
        <v>31.0</v>
      </c>
      <c r="Q259" s="1026">
        <v>0.0</v>
      </c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</row>
    <row r="260">
      <c r="A260" s="108"/>
      <c r="B260" s="211" t="s">
        <v>79</v>
      </c>
      <c r="C260" s="1025" t="s">
        <v>598</v>
      </c>
      <c r="D260" s="195"/>
      <c r="E260" s="1027" t="s">
        <v>138</v>
      </c>
      <c r="F260" s="172">
        <v>31.0</v>
      </c>
      <c r="G260" s="1026">
        <v>252.0</v>
      </c>
      <c r="H260" s="1025" t="s">
        <v>1646</v>
      </c>
      <c r="I260" s="195"/>
      <c r="J260" s="1027" t="s">
        <v>385</v>
      </c>
      <c r="K260" s="172">
        <v>31.0</v>
      </c>
      <c r="L260" s="173">
        <v>0.0</v>
      </c>
      <c r="M260" s="1025" t="s">
        <v>293</v>
      </c>
      <c r="N260" s="195"/>
      <c r="O260" s="1027" t="s">
        <v>388</v>
      </c>
      <c r="P260" s="172">
        <v>31.0</v>
      </c>
      <c r="Q260" s="1026">
        <v>0.0</v>
      </c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</row>
    <row r="261">
      <c r="A261" s="108"/>
      <c r="B261" s="1028" t="s">
        <v>85</v>
      </c>
      <c r="C261" s="180" t="s">
        <v>1980</v>
      </c>
      <c r="D261" s="176"/>
      <c r="E261" s="1029" t="s">
        <v>358</v>
      </c>
      <c r="F261" s="177">
        <v>31.0</v>
      </c>
      <c r="G261" s="1030">
        <v>6.0</v>
      </c>
      <c r="H261" s="180" t="s">
        <v>962</v>
      </c>
      <c r="I261" s="176"/>
      <c r="J261" s="1029" t="s">
        <v>362</v>
      </c>
      <c r="K261" s="177">
        <v>31.0</v>
      </c>
      <c r="L261" s="1030">
        <v>0.0</v>
      </c>
      <c r="M261" s="180" t="s">
        <v>1702</v>
      </c>
      <c r="N261" s="176"/>
      <c r="O261" s="1029" t="s">
        <v>610</v>
      </c>
      <c r="P261" s="177">
        <v>31.0</v>
      </c>
      <c r="Q261" s="1030">
        <v>252.0</v>
      </c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</row>
    <row r="262">
      <c r="A262" s="101"/>
      <c r="B262" s="1031"/>
      <c r="C262" s="180" t="s">
        <v>1901</v>
      </c>
      <c r="D262" s="176"/>
      <c r="E262" s="1029" t="s">
        <v>206</v>
      </c>
      <c r="F262" s="177">
        <v>31.0</v>
      </c>
      <c r="G262" s="178">
        <v>0.0</v>
      </c>
      <c r="H262" s="180" t="s">
        <v>1981</v>
      </c>
      <c r="I262" s="176"/>
      <c r="J262" s="1029" t="s">
        <v>206</v>
      </c>
      <c r="K262" s="177">
        <v>31.0</v>
      </c>
      <c r="L262" s="178">
        <v>0.0</v>
      </c>
      <c r="M262" s="180" t="s">
        <v>339</v>
      </c>
      <c r="N262" s="176"/>
      <c r="O262" s="1029" t="s">
        <v>736</v>
      </c>
      <c r="P262" s="177">
        <v>31.0</v>
      </c>
      <c r="Q262" s="178">
        <v>0.0</v>
      </c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</row>
    <row r="263">
      <c r="A263" s="101"/>
      <c r="B263" s="1031"/>
      <c r="C263" s="180" t="s">
        <v>1188</v>
      </c>
      <c r="D263" s="176"/>
      <c r="E263" s="1029" t="s">
        <v>471</v>
      </c>
      <c r="F263" s="177">
        <v>31.0</v>
      </c>
      <c r="G263" s="1030">
        <v>0.0</v>
      </c>
      <c r="H263" s="180" t="s">
        <v>372</v>
      </c>
      <c r="I263" s="176"/>
      <c r="J263" s="1029" t="s">
        <v>210</v>
      </c>
      <c r="K263" s="177">
        <v>31.0</v>
      </c>
      <c r="L263" s="178">
        <v>252.0</v>
      </c>
      <c r="M263" s="180" t="s">
        <v>1519</v>
      </c>
      <c r="N263" s="176"/>
      <c r="O263" s="1029" t="s">
        <v>270</v>
      </c>
      <c r="P263" s="177">
        <v>31.0</v>
      </c>
      <c r="Q263" s="1030">
        <v>252.0</v>
      </c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</row>
    <row r="264">
      <c r="A264" s="101"/>
      <c r="B264" s="1031"/>
      <c r="C264" s="1176" t="s">
        <v>339</v>
      </c>
      <c r="D264" s="183"/>
      <c r="E264" s="184"/>
      <c r="F264" s="1040" t="s">
        <v>1982</v>
      </c>
      <c r="G264" s="83"/>
      <c r="H264" s="1176" t="s">
        <v>474</v>
      </c>
      <c r="I264" s="183"/>
      <c r="J264" s="184"/>
      <c r="K264" s="1040" t="s">
        <v>1983</v>
      </c>
      <c r="L264" s="83"/>
      <c r="M264" s="1176" t="s">
        <v>599</v>
      </c>
      <c r="N264" s="183"/>
      <c r="O264" s="184"/>
      <c r="P264" s="1040" t="s">
        <v>1984</v>
      </c>
      <c r="Q264" s="83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</row>
    <row r="265">
      <c r="A265" s="101"/>
      <c r="B265" s="1010"/>
      <c r="C265" s="1002"/>
      <c r="D265" s="77"/>
      <c r="E265" s="104"/>
      <c r="F265" s="703" t="s">
        <v>1985</v>
      </c>
      <c r="G265" s="78"/>
      <c r="H265" s="1002"/>
      <c r="I265" s="77"/>
      <c r="J265" s="104"/>
      <c r="K265" s="703" t="s">
        <v>1986</v>
      </c>
      <c r="L265" s="78"/>
      <c r="M265" s="1002"/>
      <c r="N265" s="77"/>
      <c r="O265" s="104"/>
      <c r="P265" s="703" t="s">
        <v>1987</v>
      </c>
      <c r="Q265" s="78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</row>
    <row r="266">
      <c r="A266" s="101"/>
      <c r="B266" s="79"/>
      <c r="C266" s="79"/>
      <c r="E266" s="106"/>
      <c r="G266" s="80"/>
      <c r="H266" s="79"/>
      <c r="J266" s="106"/>
      <c r="L266" s="80"/>
      <c r="M266" s="79"/>
      <c r="O266" s="106"/>
      <c r="Q266" s="8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</row>
    <row r="267">
      <c r="A267" s="101"/>
      <c r="B267" s="79"/>
      <c r="C267" s="79"/>
      <c r="E267" s="106"/>
      <c r="G267" s="80"/>
      <c r="H267" s="79"/>
      <c r="J267" s="106"/>
      <c r="L267" s="80"/>
      <c r="M267" s="79"/>
      <c r="O267" s="106"/>
      <c r="Q267" s="8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</row>
    <row r="268">
      <c r="A268" s="108"/>
      <c r="B268" s="509" t="s">
        <v>60</v>
      </c>
      <c r="C268" s="79"/>
      <c r="E268" s="106"/>
      <c r="F268" s="110"/>
      <c r="G268" s="111"/>
      <c r="H268" s="79"/>
      <c r="J268" s="106"/>
      <c r="K268" s="110"/>
      <c r="L268" s="111"/>
      <c r="M268" s="79"/>
      <c r="O268" s="106"/>
      <c r="P268" s="110"/>
      <c r="Q268" s="111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</row>
    <row r="269">
      <c r="A269" s="108"/>
      <c r="B269" s="509" t="s">
        <v>61</v>
      </c>
      <c r="C269" s="79"/>
      <c r="E269" s="106"/>
      <c r="F269" s="1175"/>
      <c r="G269" s="140"/>
      <c r="H269" s="79"/>
      <c r="J269" s="106"/>
      <c r="K269" s="1175"/>
      <c r="L269" s="140"/>
      <c r="M269" s="79"/>
      <c r="O269" s="106"/>
      <c r="P269" s="1175"/>
      <c r="Q269" s="14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</row>
    <row r="270">
      <c r="A270" s="108"/>
      <c r="B270" s="79"/>
      <c r="C270" s="81"/>
      <c r="D270" s="82"/>
      <c r="E270" s="54"/>
      <c r="F270" s="1004"/>
      <c r="G270" s="243"/>
      <c r="H270" s="81"/>
      <c r="I270" s="82"/>
      <c r="J270" s="54"/>
      <c r="K270" s="1178"/>
      <c r="L270" s="243"/>
      <c r="M270" s="81"/>
      <c r="N270" s="82"/>
      <c r="O270" s="54"/>
      <c r="P270" s="1004"/>
      <c r="Q270" s="243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</row>
    <row r="271">
      <c r="A271" s="108"/>
      <c r="B271" s="211" t="s">
        <v>62</v>
      </c>
      <c r="C271" s="1023" t="s">
        <v>899</v>
      </c>
      <c r="D271" s="1024"/>
      <c r="E271" s="168" t="s">
        <v>63</v>
      </c>
      <c r="F271" s="168" t="s">
        <v>64</v>
      </c>
      <c r="G271" s="169" t="s">
        <v>65</v>
      </c>
      <c r="H271" s="1023" t="s">
        <v>899</v>
      </c>
      <c r="I271" s="1024"/>
      <c r="J271" s="168" t="s">
        <v>63</v>
      </c>
      <c r="K271" s="168" t="s">
        <v>64</v>
      </c>
      <c r="L271" s="169" t="s">
        <v>65</v>
      </c>
      <c r="M271" s="167" t="s">
        <v>566</v>
      </c>
      <c r="N271" s="168"/>
      <c r="O271" s="168" t="s">
        <v>63</v>
      </c>
      <c r="P271" s="168" t="s">
        <v>64</v>
      </c>
      <c r="Q271" s="169" t="s">
        <v>65</v>
      </c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</row>
    <row r="272">
      <c r="A272" s="108"/>
      <c r="B272" s="211" t="s">
        <v>66</v>
      </c>
      <c r="C272" s="1025" t="s">
        <v>126</v>
      </c>
      <c r="D272" s="195"/>
      <c r="E272" s="1027" t="s">
        <v>129</v>
      </c>
      <c r="F272" s="172">
        <v>31.0</v>
      </c>
      <c r="G272" s="173">
        <v>6.0</v>
      </c>
      <c r="H272" s="1025" t="s">
        <v>128</v>
      </c>
      <c r="I272" s="195"/>
      <c r="J272" s="1027" t="s">
        <v>68</v>
      </c>
      <c r="K272" s="172">
        <v>31.0</v>
      </c>
      <c r="L272" s="1026">
        <v>6.0</v>
      </c>
      <c r="M272" s="1025" t="s">
        <v>126</v>
      </c>
      <c r="N272" s="195"/>
      <c r="O272" s="1027" t="s">
        <v>1031</v>
      </c>
      <c r="P272" s="172">
        <v>31.0</v>
      </c>
      <c r="Q272" s="1026">
        <v>6.0</v>
      </c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</row>
    <row r="273">
      <c r="A273" s="108"/>
      <c r="B273" s="211" t="s">
        <v>72</v>
      </c>
      <c r="C273" s="1025" t="s">
        <v>861</v>
      </c>
      <c r="D273" s="195"/>
      <c r="E273" s="1027" t="s">
        <v>998</v>
      </c>
      <c r="F273" s="172">
        <v>31.0</v>
      </c>
      <c r="G273" s="1026">
        <v>0.0</v>
      </c>
      <c r="H273" s="1025" t="s">
        <v>1988</v>
      </c>
      <c r="I273" s="195"/>
      <c r="J273" s="1027" t="s">
        <v>694</v>
      </c>
      <c r="K273" s="1027">
        <v>31.0</v>
      </c>
      <c r="L273" s="1026">
        <v>252.0</v>
      </c>
      <c r="M273" s="1025" t="s">
        <v>1989</v>
      </c>
      <c r="N273" s="195"/>
      <c r="O273" s="1027" t="s">
        <v>570</v>
      </c>
      <c r="P273" s="172">
        <v>30.0</v>
      </c>
      <c r="Q273" s="1026">
        <v>0.0</v>
      </c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</row>
    <row r="274">
      <c r="A274" s="108"/>
      <c r="B274" s="211" t="s">
        <v>79</v>
      </c>
      <c r="C274" s="170" t="s">
        <v>260</v>
      </c>
      <c r="D274" s="171"/>
      <c r="E274" s="1027" t="s">
        <v>385</v>
      </c>
      <c r="F274" s="172">
        <v>31.0</v>
      </c>
      <c r="G274" s="173">
        <v>0.0</v>
      </c>
      <c r="H274" s="1025" t="s">
        <v>1990</v>
      </c>
      <c r="I274" s="195"/>
      <c r="J274" s="1027" t="s">
        <v>84</v>
      </c>
      <c r="K274" s="172">
        <v>31.0</v>
      </c>
      <c r="L274" s="173">
        <v>0.0</v>
      </c>
      <c r="M274" s="1025" t="s">
        <v>1172</v>
      </c>
      <c r="N274" s="195"/>
      <c r="O274" s="1027" t="s">
        <v>1991</v>
      </c>
      <c r="P274" s="172">
        <v>31.0</v>
      </c>
      <c r="Q274" s="173">
        <v>0.0</v>
      </c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</row>
    <row r="275">
      <c r="A275" s="108"/>
      <c r="B275" s="1028" t="s">
        <v>85</v>
      </c>
      <c r="C275" s="180" t="s">
        <v>873</v>
      </c>
      <c r="D275" s="176"/>
      <c r="E275" s="1029" t="s">
        <v>1992</v>
      </c>
      <c r="F275" s="177">
        <v>31.0</v>
      </c>
      <c r="G275" s="1030">
        <v>252.0</v>
      </c>
      <c r="H275" s="180" t="s">
        <v>1993</v>
      </c>
      <c r="I275" s="176"/>
      <c r="J275" s="1029" t="s">
        <v>201</v>
      </c>
      <c r="K275" s="1029">
        <v>31.0</v>
      </c>
      <c r="L275" s="1030">
        <v>0.0</v>
      </c>
      <c r="M275" s="180" t="s">
        <v>413</v>
      </c>
      <c r="N275" s="176"/>
      <c r="O275" s="1029" t="s">
        <v>1994</v>
      </c>
      <c r="P275" s="177">
        <v>30.0</v>
      </c>
      <c r="Q275" s="178">
        <v>252.0</v>
      </c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</row>
    <row r="276">
      <c r="A276" s="101"/>
      <c r="B276" s="1031"/>
      <c r="C276" s="180" t="s">
        <v>734</v>
      </c>
      <c r="D276" s="176"/>
      <c r="E276" s="1029" t="s">
        <v>206</v>
      </c>
      <c r="F276" s="177">
        <v>31.0</v>
      </c>
      <c r="G276" s="178">
        <v>0.0</v>
      </c>
      <c r="H276" s="180" t="s">
        <v>441</v>
      </c>
      <c r="I276" s="176"/>
      <c r="J276" s="1029" t="s">
        <v>412</v>
      </c>
      <c r="K276" s="177">
        <v>31.0</v>
      </c>
      <c r="L276" s="178">
        <v>0.0</v>
      </c>
      <c r="M276" s="180" t="s">
        <v>631</v>
      </c>
      <c r="N276" s="176"/>
      <c r="O276" s="1029" t="s">
        <v>1995</v>
      </c>
      <c r="P276" s="177">
        <v>31.0</v>
      </c>
      <c r="Q276" s="178">
        <v>0.0</v>
      </c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</row>
    <row r="277">
      <c r="A277" s="101"/>
      <c r="B277" s="1031"/>
      <c r="C277" s="180" t="s">
        <v>1555</v>
      </c>
      <c r="D277" s="176"/>
      <c r="E277" s="1029" t="s">
        <v>274</v>
      </c>
      <c r="F277" s="177">
        <v>31.0</v>
      </c>
      <c r="G277" s="178">
        <v>252.0</v>
      </c>
      <c r="H277" s="180" t="s">
        <v>673</v>
      </c>
      <c r="I277" s="176"/>
      <c r="J277" s="1029" t="s">
        <v>274</v>
      </c>
      <c r="K277" s="177">
        <v>31.0</v>
      </c>
      <c r="L277" s="1030">
        <v>252.0</v>
      </c>
      <c r="M277" s="180" t="s">
        <v>470</v>
      </c>
      <c r="N277" s="176"/>
      <c r="O277" s="1029" t="s">
        <v>1996</v>
      </c>
      <c r="P277" s="177">
        <v>31.0</v>
      </c>
      <c r="Q277" s="1030">
        <v>252.0</v>
      </c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</row>
    <row r="278">
      <c r="A278" s="101"/>
      <c r="B278" s="1031"/>
      <c r="C278" s="1176" t="s">
        <v>339</v>
      </c>
      <c r="D278" s="183"/>
      <c r="E278" s="184"/>
      <c r="F278" s="1040" t="s">
        <v>1997</v>
      </c>
      <c r="G278" s="83"/>
      <c r="H278" s="1176" t="s">
        <v>371</v>
      </c>
      <c r="I278" s="183"/>
      <c r="J278" s="184"/>
      <c r="K278" s="1040" t="s">
        <v>1997</v>
      </c>
      <c r="L278" s="83"/>
      <c r="M278" s="1176" t="s">
        <v>411</v>
      </c>
      <c r="N278" s="183"/>
      <c r="O278" s="184"/>
      <c r="P278" s="1040" t="s">
        <v>1998</v>
      </c>
      <c r="Q278" s="83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</row>
    <row r="279">
      <c r="A279" s="1043"/>
      <c r="B279" s="1179" t="s">
        <v>1999</v>
      </c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5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</row>
    <row r="280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</row>
    <row r="281">
      <c r="A281" s="101"/>
      <c r="B281" s="1002"/>
      <c r="C281" s="1174" t="s">
        <v>2000</v>
      </c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8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</row>
    <row r="282">
      <c r="A282" s="101"/>
      <c r="B282" s="79"/>
      <c r="C282" s="81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3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</row>
    <row r="283">
      <c r="A283" s="101"/>
      <c r="B283" s="79"/>
      <c r="C283" s="1002"/>
      <c r="D283" s="77"/>
      <c r="E283" s="104"/>
      <c r="F283" s="703" t="s">
        <v>1371</v>
      </c>
      <c r="G283" s="78"/>
      <c r="H283" s="1002"/>
      <c r="I283" s="77"/>
      <c r="J283" s="104"/>
      <c r="K283" s="703" t="s">
        <v>2001</v>
      </c>
      <c r="L283" s="78"/>
      <c r="M283" s="1002"/>
      <c r="N283" s="77"/>
      <c r="O283" s="104"/>
      <c r="P283" s="703" t="s">
        <v>2002</v>
      </c>
      <c r="Q283" s="78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</row>
    <row r="284">
      <c r="A284" s="101"/>
      <c r="B284" s="79"/>
      <c r="C284" s="79"/>
      <c r="E284" s="106"/>
      <c r="G284" s="80"/>
      <c r="H284" s="79"/>
      <c r="J284" s="106"/>
      <c r="L284" s="80"/>
      <c r="M284" s="79"/>
      <c r="O284" s="106"/>
      <c r="Q284" s="8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</row>
    <row r="285">
      <c r="A285" s="101"/>
      <c r="B285" s="107"/>
      <c r="C285" s="79"/>
      <c r="E285" s="106"/>
      <c r="G285" s="80"/>
      <c r="H285" s="79"/>
      <c r="J285" s="106"/>
      <c r="L285" s="80"/>
      <c r="M285" s="79"/>
      <c r="O285" s="106"/>
      <c r="Q285" s="8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</row>
    <row r="286">
      <c r="A286" s="108"/>
      <c r="B286" s="509" t="s">
        <v>60</v>
      </c>
      <c r="C286" s="79"/>
      <c r="E286" s="106"/>
      <c r="F286" s="110"/>
      <c r="G286" s="111"/>
      <c r="H286" s="79"/>
      <c r="J286" s="106"/>
      <c r="K286" s="110"/>
      <c r="L286" s="111"/>
      <c r="M286" s="79"/>
      <c r="O286" s="106"/>
      <c r="P286" s="110"/>
      <c r="Q286" s="111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</row>
    <row r="287">
      <c r="A287" s="108"/>
      <c r="B287" s="509" t="s">
        <v>61</v>
      </c>
      <c r="C287" s="79"/>
      <c r="E287" s="106"/>
      <c r="F287" s="1175"/>
      <c r="G287" s="140"/>
      <c r="H287" s="79"/>
      <c r="J287" s="106"/>
      <c r="K287" s="1175"/>
      <c r="L287" s="140"/>
      <c r="M287" s="79"/>
      <c r="O287" s="106"/>
      <c r="P287" s="1175"/>
      <c r="Q287" s="14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</row>
    <row r="288">
      <c r="A288" s="108"/>
      <c r="B288" s="79"/>
      <c r="C288" s="81"/>
      <c r="D288" s="82"/>
      <c r="E288" s="54"/>
      <c r="F288" s="1004"/>
      <c r="G288" s="243"/>
      <c r="H288" s="81"/>
      <c r="I288" s="82"/>
      <c r="J288" s="54"/>
      <c r="K288" s="1004"/>
      <c r="L288" s="243"/>
      <c r="M288" s="81"/>
      <c r="N288" s="82"/>
      <c r="O288" s="54"/>
      <c r="P288" s="1004"/>
      <c r="Q288" s="243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</row>
    <row r="289">
      <c r="A289" s="108"/>
      <c r="B289" s="211" t="s">
        <v>62</v>
      </c>
      <c r="C289" s="1023" t="s">
        <v>899</v>
      </c>
      <c r="D289" s="1024"/>
      <c r="E289" s="168" t="s">
        <v>63</v>
      </c>
      <c r="F289" s="168" t="s">
        <v>64</v>
      </c>
      <c r="G289" s="169" t="s">
        <v>65</v>
      </c>
      <c r="H289" s="1023" t="s">
        <v>899</v>
      </c>
      <c r="I289" s="1024"/>
      <c r="J289" s="168" t="s">
        <v>63</v>
      </c>
      <c r="K289" s="168" t="s">
        <v>64</v>
      </c>
      <c r="L289" s="169" t="s">
        <v>65</v>
      </c>
      <c r="M289" s="1023" t="s">
        <v>899</v>
      </c>
      <c r="N289" s="1024"/>
      <c r="O289" s="168" t="s">
        <v>63</v>
      </c>
      <c r="P289" s="168" t="s">
        <v>64</v>
      </c>
      <c r="Q289" s="169" t="s">
        <v>65</v>
      </c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</row>
    <row r="290">
      <c r="A290" s="108"/>
      <c r="B290" s="211" t="s">
        <v>66</v>
      </c>
      <c r="C290" s="1025" t="s">
        <v>109</v>
      </c>
      <c r="D290" s="195"/>
      <c r="E290" s="1027" t="s">
        <v>68</v>
      </c>
      <c r="F290" s="172">
        <v>31.0</v>
      </c>
      <c r="G290" s="1026">
        <v>252.0</v>
      </c>
      <c r="H290" s="1025" t="s">
        <v>128</v>
      </c>
      <c r="I290" s="195"/>
      <c r="J290" s="1027" t="s">
        <v>68</v>
      </c>
      <c r="K290" s="172">
        <v>31.0</v>
      </c>
      <c r="L290" s="173">
        <v>6.0</v>
      </c>
      <c r="M290" s="1025" t="s">
        <v>128</v>
      </c>
      <c r="N290" s="195"/>
      <c r="O290" s="1027" t="s">
        <v>187</v>
      </c>
      <c r="P290" s="172">
        <v>31.0</v>
      </c>
      <c r="Q290" s="1026">
        <v>6.0</v>
      </c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</row>
    <row r="291">
      <c r="A291" s="108"/>
      <c r="B291" s="211" t="s">
        <v>72</v>
      </c>
      <c r="C291" s="1025" t="s">
        <v>381</v>
      </c>
      <c r="D291" s="195"/>
      <c r="E291" s="1027" t="s">
        <v>164</v>
      </c>
      <c r="F291" s="172">
        <v>31.0</v>
      </c>
      <c r="G291" s="1026">
        <v>6.0</v>
      </c>
      <c r="H291" s="1025" t="s">
        <v>2003</v>
      </c>
      <c r="I291" s="195"/>
      <c r="J291" s="1027" t="s">
        <v>2004</v>
      </c>
      <c r="K291" s="172">
        <v>31.0</v>
      </c>
      <c r="L291" s="1026">
        <v>252.0</v>
      </c>
      <c r="M291" s="1025" t="s">
        <v>960</v>
      </c>
      <c r="N291" s="195"/>
      <c r="O291" s="1027" t="s">
        <v>353</v>
      </c>
      <c r="P291" s="172">
        <v>31.0</v>
      </c>
      <c r="Q291" s="1026">
        <v>252.0</v>
      </c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</row>
    <row r="292">
      <c r="A292" s="108"/>
      <c r="B292" s="211" t="s">
        <v>79</v>
      </c>
      <c r="C292" s="1025" t="s">
        <v>326</v>
      </c>
      <c r="D292" s="195"/>
      <c r="E292" s="1027" t="s">
        <v>168</v>
      </c>
      <c r="F292" s="172">
        <v>31.0</v>
      </c>
      <c r="G292" s="1026">
        <v>252.0</v>
      </c>
      <c r="H292" s="1025" t="s">
        <v>1172</v>
      </c>
      <c r="I292" s="195"/>
      <c r="J292" s="1027" t="s">
        <v>225</v>
      </c>
      <c r="K292" s="172">
        <v>31.0</v>
      </c>
      <c r="L292" s="173">
        <v>0.0</v>
      </c>
      <c r="M292" s="1025" t="s">
        <v>1646</v>
      </c>
      <c r="N292" s="195"/>
      <c r="O292" s="1027" t="s">
        <v>296</v>
      </c>
      <c r="P292" s="172">
        <v>31.0</v>
      </c>
      <c r="Q292" s="1026">
        <v>0.0</v>
      </c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</row>
    <row r="293">
      <c r="A293" s="108"/>
      <c r="B293" s="1028" t="s">
        <v>85</v>
      </c>
      <c r="C293" s="180" t="s">
        <v>1307</v>
      </c>
      <c r="D293" s="176"/>
      <c r="E293" s="1029" t="s">
        <v>145</v>
      </c>
      <c r="F293" s="177">
        <v>31.0</v>
      </c>
      <c r="G293" s="1030">
        <v>0.0</v>
      </c>
      <c r="H293" s="180" t="s">
        <v>1993</v>
      </c>
      <c r="I293" s="176"/>
      <c r="J293" s="1029" t="s">
        <v>1344</v>
      </c>
      <c r="K293" s="177">
        <v>31.0</v>
      </c>
      <c r="L293" s="1030">
        <v>0.0</v>
      </c>
      <c r="M293" s="180" t="s">
        <v>2005</v>
      </c>
      <c r="N293" s="176"/>
      <c r="O293" s="1029" t="s">
        <v>362</v>
      </c>
      <c r="P293" s="177">
        <v>31.0</v>
      </c>
      <c r="Q293" s="1030">
        <v>0.0</v>
      </c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</row>
    <row r="294">
      <c r="A294" s="101"/>
      <c r="B294" s="1031"/>
      <c r="C294" s="180" t="s">
        <v>851</v>
      </c>
      <c r="D294" s="176"/>
      <c r="E294" s="1029" t="s">
        <v>761</v>
      </c>
      <c r="F294" s="177">
        <v>31.0</v>
      </c>
      <c r="G294" s="178">
        <v>0.0</v>
      </c>
      <c r="H294" s="180" t="s">
        <v>1159</v>
      </c>
      <c r="I294" s="176"/>
      <c r="J294" s="1029" t="s">
        <v>204</v>
      </c>
      <c r="K294" s="177">
        <v>31.0</v>
      </c>
      <c r="L294" s="178">
        <v>0.0</v>
      </c>
      <c r="M294" s="180" t="s">
        <v>962</v>
      </c>
      <c r="N294" s="176"/>
      <c r="O294" s="1029" t="s">
        <v>232</v>
      </c>
      <c r="P294" s="177">
        <v>31.0</v>
      </c>
      <c r="Q294" s="178">
        <v>0.0</v>
      </c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</row>
    <row r="295">
      <c r="A295" s="101"/>
      <c r="B295" s="1031"/>
      <c r="C295" s="180" t="s">
        <v>497</v>
      </c>
      <c r="D295" s="176"/>
      <c r="E295" s="1029" t="s">
        <v>102</v>
      </c>
      <c r="F295" s="177">
        <v>31.0</v>
      </c>
      <c r="G295" s="1030">
        <v>0.0</v>
      </c>
      <c r="H295" s="180" t="s">
        <v>2006</v>
      </c>
      <c r="I295" s="176"/>
      <c r="J295" s="1029" t="s">
        <v>151</v>
      </c>
      <c r="K295" s="177">
        <v>31.0</v>
      </c>
      <c r="L295" s="178">
        <v>252.0</v>
      </c>
      <c r="M295" s="180" t="s">
        <v>241</v>
      </c>
      <c r="N295" s="176"/>
      <c r="O295" s="1029" t="s">
        <v>369</v>
      </c>
      <c r="P295" s="177">
        <v>31.0</v>
      </c>
      <c r="Q295" s="1030">
        <v>252.0</v>
      </c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</row>
    <row r="296">
      <c r="A296" s="101"/>
      <c r="B296" s="1031"/>
      <c r="C296" s="1176" t="s">
        <v>1245</v>
      </c>
      <c r="D296" s="183"/>
      <c r="E296" s="184"/>
      <c r="F296" s="1040" t="s">
        <v>2007</v>
      </c>
      <c r="G296" s="83"/>
      <c r="H296" s="1176" t="s">
        <v>601</v>
      </c>
      <c r="I296" s="183"/>
      <c r="J296" s="184"/>
      <c r="K296" s="1040" t="s">
        <v>2008</v>
      </c>
      <c r="L296" s="83"/>
      <c r="M296" s="1176" t="s">
        <v>448</v>
      </c>
      <c r="N296" s="183"/>
      <c r="O296" s="184"/>
      <c r="P296" s="1040" t="s">
        <v>2009</v>
      </c>
      <c r="Q296" s="83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</row>
    <row r="297">
      <c r="A297" s="101"/>
      <c r="B297" s="1010"/>
      <c r="C297" s="1002"/>
      <c r="D297" s="77"/>
      <c r="E297" s="104"/>
      <c r="F297" s="703" t="s">
        <v>2010</v>
      </c>
      <c r="G297" s="78"/>
      <c r="H297" s="1002"/>
      <c r="I297" s="77"/>
      <c r="J297" s="104"/>
      <c r="K297" s="703" t="s">
        <v>2011</v>
      </c>
      <c r="L297" s="78"/>
      <c r="M297" s="1002"/>
      <c r="N297" s="77"/>
      <c r="O297" s="104"/>
      <c r="P297" s="703"/>
      <c r="Q297" s="78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</row>
    <row r="298">
      <c r="A298" s="101"/>
      <c r="B298" s="79"/>
      <c r="C298" s="79"/>
      <c r="E298" s="106"/>
      <c r="G298" s="80"/>
      <c r="H298" s="79"/>
      <c r="J298" s="106"/>
      <c r="L298" s="80"/>
      <c r="M298" s="79"/>
      <c r="O298" s="106"/>
      <c r="Q298" s="8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</row>
    <row r="299">
      <c r="A299" s="101"/>
      <c r="B299" s="79"/>
      <c r="C299" s="79"/>
      <c r="E299" s="106"/>
      <c r="G299" s="80"/>
      <c r="H299" s="79"/>
      <c r="J299" s="106"/>
      <c r="L299" s="80"/>
      <c r="M299" s="79"/>
      <c r="O299" s="106"/>
      <c r="Q299" s="8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</row>
    <row r="300">
      <c r="A300" s="108"/>
      <c r="B300" s="509" t="s">
        <v>60</v>
      </c>
      <c r="C300" s="79"/>
      <c r="E300" s="106"/>
      <c r="F300" s="110"/>
      <c r="G300" s="111"/>
      <c r="H300" s="79"/>
      <c r="J300" s="106"/>
      <c r="K300" s="110"/>
      <c r="L300" s="111"/>
      <c r="M300" s="79"/>
      <c r="O300" s="106"/>
      <c r="P300" s="110"/>
      <c r="Q300" s="111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</row>
    <row r="301">
      <c r="A301" s="108"/>
      <c r="B301" s="509" t="s">
        <v>61</v>
      </c>
      <c r="C301" s="79"/>
      <c r="E301" s="106"/>
      <c r="F301" s="1175"/>
      <c r="G301" s="140"/>
      <c r="H301" s="79"/>
      <c r="J301" s="106"/>
      <c r="K301" s="1175"/>
      <c r="L301" s="140"/>
      <c r="M301" s="79"/>
      <c r="O301" s="106"/>
      <c r="P301" s="1177"/>
      <c r="Q301" s="14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</row>
    <row r="302">
      <c r="A302" s="108"/>
      <c r="B302" s="79"/>
      <c r="C302" s="81"/>
      <c r="D302" s="82"/>
      <c r="E302" s="54"/>
      <c r="F302" s="1004"/>
      <c r="G302" s="243"/>
      <c r="H302" s="81"/>
      <c r="I302" s="82"/>
      <c r="J302" s="54"/>
      <c r="K302" s="1004"/>
      <c r="L302" s="243"/>
      <c r="M302" s="81"/>
      <c r="N302" s="82"/>
      <c r="O302" s="54"/>
      <c r="P302" s="1178"/>
      <c r="Q302" s="243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</row>
    <row r="303">
      <c r="A303" s="108"/>
      <c r="B303" s="211" t="s">
        <v>62</v>
      </c>
      <c r="C303" s="1023" t="s">
        <v>899</v>
      </c>
      <c r="D303" s="1024"/>
      <c r="E303" s="168" t="s">
        <v>63</v>
      </c>
      <c r="F303" s="168" t="s">
        <v>64</v>
      </c>
      <c r="G303" s="169" t="s">
        <v>65</v>
      </c>
      <c r="H303" s="1023" t="s">
        <v>566</v>
      </c>
      <c r="I303" s="1024"/>
      <c r="J303" s="168" t="s">
        <v>63</v>
      </c>
      <c r="K303" s="168" t="s">
        <v>64</v>
      </c>
      <c r="L303" s="169" t="s">
        <v>65</v>
      </c>
      <c r="M303" s="167"/>
      <c r="N303" s="168"/>
      <c r="O303" s="168"/>
      <c r="P303" s="168"/>
      <c r="Q303" s="169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</row>
    <row r="304">
      <c r="A304" s="108"/>
      <c r="B304" s="211" t="s">
        <v>66</v>
      </c>
      <c r="C304" s="1025" t="s">
        <v>128</v>
      </c>
      <c r="D304" s="195"/>
      <c r="E304" s="1027" t="s">
        <v>71</v>
      </c>
      <c r="F304" s="172">
        <v>31.0</v>
      </c>
      <c r="G304" s="173">
        <v>6.0</v>
      </c>
      <c r="H304" s="1025" t="s">
        <v>126</v>
      </c>
      <c r="I304" s="195"/>
      <c r="J304" s="1027" t="s">
        <v>248</v>
      </c>
      <c r="K304" s="172">
        <v>31.0</v>
      </c>
      <c r="L304" s="1026">
        <v>6.0</v>
      </c>
      <c r="M304" s="1025"/>
      <c r="N304" s="195"/>
      <c r="O304" s="1027"/>
      <c r="P304" s="172"/>
      <c r="Q304" s="1026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</row>
    <row r="305">
      <c r="A305" s="108"/>
      <c r="B305" s="211" t="s">
        <v>72</v>
      </c>
      <c r="C305" s="1025" t="s">
        <v>691</v>
      </c>
      <c r="D305" s="195"/>
      <c r="E305" s="1027" t="s">
        <v>1109</v>
      </c>
      <c r="F305" s="172">
        <v>31.0</v>
      </c>
      <c r="G305" s="1026">
        <v>252.0</v>
      </c>
      <c r="H305" s="1025" t="s">
        <v>1989</v>
      </c>
      <c r="I305" s="195"/>
      <c r="J305" s="1027" t="s">
        <v>2012</v>
      </c>
      <c r="K305" s="1027">
        <v>31.0</v>
      </c>
      <c r="L305" s="1026">
        <v>0.0</v>
      </c>
      <c r="M305" s="1025"/>
      <c r="N305" s="195"/>
      <c r="O305" s="1027"/>
      <c r="P305" s="172"/>
      <c r="Q305" s="1026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</row>
    <row r="306">
      <c r="A306" s="108"/>
      <c r="B306" s="211" t="s">
        <v>79</v>
      </c>
      <c r="C306" s="1025" t="s">
        <v>2013</v>
      </c>
      <c r="D306" s="195"/>
      <c r="E306" s="1027" t="s">
        <v>136</v>
      </c>
      <c r="F306" s="172">
        <v>31.0</v>
      </c>
      <c r="G306" s="173">
        <v>0.0</v>
      </c>
      <c r="H306" s="1025" t="s">
        <v>260</v>
      </c>
      <c r="I306" s="195"/>
      <c r="J306" s="1027" t="s">
        <v>2014</v>
      </c>
      <c r="K306" s="172">
        <v>31.0</v>
      </c>
      <c r="L306" s="173">
        <v>0.0</v>
      </c>
      <c r="M306" s="1025"/>
      <c r="N306" s="195"/>
      <c r="O306" s="1027"/>
      <c r="P306" s="172"/>
      <c r="Q306" s="173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</row>
    <row r="307">
      <c r="A307" s="108"/>
      <c r="B307" s="1028" t="s">
        <v>85</v>
      </c>
      <c r="C307" s="180" t="s">
        <v>500</v>
      </c>
      <c r="D307" s="176"/>
      <c r="E307" s="1029" t="s">
        <v>2015</v>
      </c>
      <c r="F307" s="177">
        <v>31.0</v>
      </c>
      <c r="G307" s="1030">
        <v>0.0</v>
      </c>
      <c r="H307" s="180" t="s">
        <v>413</v>
      </c>
      <c r="I307" s="176"/>
      <c r="J307" s="1029" t="s">
        <v>1994</v>
      </c>
      <c r="K307" s="1029">
        <v>31.0</v>
      </c>
      <c r="L307" s="1030">
        <v>252.0</v>
      </c>
      <c r="M307" s="180"/>
      <c r="N307" s="1038"/>
      <c r="O307" s="1029"/>
      <c r="P307" s="177"/>
      <c r="Q307" s="178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</row>
    <row r="308">
      <c r="A308" s="101"/>
      <c r="B308" s="1031"/>
      <c r="C308" s="180" t="s">
        <v>1064</v>
      </c>
      <c r="D308" s="176"/>
      <c r="E308" s="1029" t="s">
        <v>305</v>
      </c>
      <c r="F308" s="177">
        <v>31.0</v>
      </c>
      <c r="G308" s="178">
        <v>0.0</v>
      </c>
      <c r="H308" s="180" t="s">
        <v>271</v>
      </c>
      <c r="I308" s="176"/>
      <c r="J308" s="1029" t="s">
        <v>963</v>
      </c>
      <c r="K308" s="177">
        <v>31.0</v>
      </c>
      <c r="L308" s="178">
        <v>0.0</v>
      </c>
      <c r="M308" s="180"/>
      <c r="N308" s="1038"/>
      <c r="O308" s="1029"/>
      <c r="P308" s="177"/>
      <c r="Q308" s="178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</row>
    <row r="309">
      <c r="A309" s="101"/>
      <c r="B309" s="1031"/>
      <c r="C309" s="180" t="s">
        <v>737</v>
      </c>
      <c r="D309" s="176"/>
      <c r="E309" s="1029" t="s">
        <v>1136</v>
      </c>
      <c r="F309" s="177">
        <v>31.0</v>
      </c>
      <c r="G309" s="178">
        <v>252.0</v>
      </c>
      <c r="H309" s="180" t="s">
        <v>2016</v>
      </c>
      <c r="I309" s="176"/>
      <c r="J309" s="1029" t="s">
        <v>367</v>
      </c>
      <c r="K309" s="177">
        <v>31.0</v>
      </c>
      <c r="L309" s="1030">
        <v>252.0</v>
      </c>
      <c r="M309" s="180"/>
      <c r="N309" s="1038"/>
      <c r="O309" s="1029"/>
      <c r="P309" s="177"/>
      <c r="Q309" s="103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</row>
    <row r="310">
      <c r="A310" s="101"/>
      <c r="B310" s="1031"/>
      <c r="C310" s="1176" t="s">
        <v>1278</v>
      </c>
      <c r="D310" s="183"/>
      <c r="E310" s="184"/>
      <c r="F310" s="1040" t="s">
        <v>2017</v>
      </c>
      <c r="G310" s="83"/>
      <c r="H310" s="1176" t="s">
        <v>1745</v>
      </c>
      <c r="I310" s="183"/>
      <c r="J310" s="184"/>
      <c r="K310" s="1040" t="s">
        <v>1844</v>
      </c>
      <c r="L310" s="83"/>
      <c r="M310" s="1176"/>
      <c r="N310" s="198"/>
      <c r="O310" s="184"/>
      <c r="P310" s="1040"/>
      <c r="Q310" s="83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</row>
    <row r="311">
      <c r="A311" s="1043"/>
      <c r="B311" s="1179" t="s">
        <v>2018</v>
      </c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5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</row>
    <row r="312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</row>
    <row r="313">
      <c r="A313" s="101"/>
      <c r="B313" s="1180"/>
      <c r="C313" s="1181" t="s">
        <v>2019</v>
      </c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8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</row>
    <row r="314">
      <c r="A314" s="101"/>
      <c r="B314" s="79"/>
      <c r="C314" s="81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3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</row>
    <row r="315">
      <c r="A315" s="101"/>
      <c r="B315" s="79"/>
      <c r="C315" s="1180"/>
      <c r="D315" s="77"/>
      <c r="E315" s="104"/>
      <c r="F315" s="1182" t="s">
        <v>2020</v>
      </c>
      <c r="G315" s="78"/>
      <c r="H315" s="1180"/>
      <c r="I315" s="77"/>
      <c r="J315" s="104"/>
      <c r="K315" s="1182" t="s">
        <v>2021</v>
      </c>
      <c r="L315" s="78"/>
      <c r="M315" s="1180"/>
      <c r="N315" s="77"/>
      <c r="O315" s="104"/>
      <c r="P315" s="1182" t="s">
        <v>2022</v>
      </c>
      <c r="Q315" s="78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</row>
    <row r="316">
      <c r="A316" s="101"/>
      <c r="B316" s="79"/>
      <c r="C316" s="79"/>
      <c r="E316" s="106"/>
      <c r="G316" s="80"/>
      <c r="H316" s="79"/>
      <c r="J316" s="106"/>
      <c r="L316" s="80"/>
      <c r="M316" s="79"/>
      <c r="O316" s="106"/>
      <c r="Q316" s="8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</row>
    <row r="317">
      <c r="A317" s="101"/>
      <c r="B317" s="107"/>
      <c r="C317" s="79"/>
      <c r="E317" s="106"/>
      <c r="G317" s="80"/>
      <c r="H317" s="79"/>
      <c r="J317" s="106"/>
      <c r="L317" s="80"/>
      <c r="M317" s="79"/>
      <c r="O317" s="106"/>
      <c r="Q317" s="8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</row>
    <row r="318">
      <c r="A318" s="108"/>
      <c r="B318" s="446" t="s">
        <v>60</v>
      </c>
      <c r="C318" s="79"/>
      <c r="E318" s="106"/>
      <c r="F318" s="110"/>
      <c r="G318" s="111"/>
      <c r="H318" s="79"/>
      <c r="J318" s="106"/>
      <c r="K318" s="110"/>
      <c r="L318" s="111"/>
      <c r="M318" s="79"/>
      <c r="O318" s="106"/>
      <c r="P318" s="110"/>
      <c r="Q318" s="111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</row>
    <row r="319">
      <c r="A319" s="108"/>
      <c r="B319" s="446" t="s">
        <v>61</v>
      </c>
      <c r="C319" s="79"/>
      <c r="E319" s="106"/>
      <c r="F319" s="1183"/>
      <c r="G319" s="140"/>
      <c r="H319" s="79"/>
      <c r="J319" s="106"/>
      <c r="K319" s="1183"/>
      <c r="L319" s="140"/>
      <c r="M319" s="79"/>
      <c r="O319" s="106"/>
      <c r="P319" s="1183"/>
      <c r="Q319" s="14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</row>
    <row r="320">
      <c r="A320" s="108"/>
      <c r="B320" s="79"/>
      <c r="C320" s="81"/>
      <c r="D320" s="82"/>
      <c r="E320" s="54"/>
      <c r="F320" s="1184"/>
      <c r="G320" s="243"/>
      <c r="H320" s="81"/>
      <c r="I320" s="82"/>
      <c r="J320" s="54"/>
      <c r="K320" s="1184"/>
      <c r="L320" s="243"/>
      <c r="M320" s="81"/>
      <c r="N320" s="82"/>
      <c r="O320" s="54"/>
      <c r="P320" s="1184"/>
      <c r="Q320" s="243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</row>
    <row r="321">
      <c r="A321" s="108"/>
      <c r="B321" s="211" t="s">
        <v>62</v>
      </c>
      <c r="C321" s="1023" t="s">
        <v>899</v>
      </c>
      <c r="D321" s="1024"/>
      <c r="E321" s="168" t="s">
        <v>63</v>
      </c>
      <c r="F321" s="168" t="s">
        <v>64</v>
      </c>
      <c r="G321" s="169" t="s">
        <v>65</v>
      </c>
      <c r="H321" s="1023" t="s">
        <v>899</v>
      </c>
      <c r="I321" s="1024"/>
      <c r="J321" s="168" t="s">
        <v>63</v>
      </c>
      <c r="K321" s="168" t="s">
        <v>64</v>
      </c>
      <c r="L321" s="169" t="s">
        <v>65</v>
      </c>
      <c r="M321" s="1023" t="s">
        <v>899</v>
      </c>
      <c r="N321" s="1024"/>
      <c r="O321" s="168" t="s">
        <v>63</v>
      </c>
      <c r="P321" s="168" t="s">
        <v>64</v>
      </c>
      <c r="Q321" s="169" t="s">
        <v>65</v>
      </c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</row>
    <row r="322">
      <c r="A322" s="108"/>
      <c r="B322" s="211" t="s">
        <v>66</v>
      </c>
      <c r="C322" s="1025" t="s">
        <v>128</v>
      </c>
      <c r="D322" s="195"/>
      <c r="E322" s="1027" t="s">
        <v>129</v>
      </c>
      <c r="F322" s="172">
        <v>31.0</v>
      </c>
      <c r="G322" s="1026">
        <v>6.0</v>
      </c>
      <c r="H322" s="1025" t="s">
        <v>69</v>
      </c>
      <c r="I322" s="195"/>
      <c r="J322" s="1027" t="s">
        <v>287</v>
      </c>
      <c r="K322" s="172">
        <v>31.0</v>
      </c>
      <c r="L322" s="173">
        <v>6.0</v>
      </c>
      <c r="M322" s="1025" t="s">
        <v>67</v>
      </c>
      <c r="N322" s="195"/>
      <c r="O322" s="1027" t="s">
        <v>187</v>
      </c>
      <c r="P322" s="172">
        <v>31.0</v>
      </c>
      <c r="Q322" s="1026">
        <v>6.0</v>
      </c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</row>
    <row r="323">
      <c r="A323" s="108"/>
      <c r="B323" s="211" t="s">
        <v>72</v>
      </c>
      <c r="C323" s="1025" t="s">
        <v>455</v>
      </c>
      <c r="D323" s="195"/>
      <c r="E323" s="1027" t="s">
        <v>1757</v>
      </c>
      <c r="F323" s="172">
        <v>31.0</v>
      </c>
      <c r="G323" s="1026">
        <v>252.0</v>
      </c>
      <c r="H323" s="1025" t="s">
        <v>2023</v>
      </c>
      <c r="I323" s="195"/>
      <c r="J323" s="1027" t="s">
        <v>130</v>
      </c>
      <c r="K323" s="172">
        <v>31.0</v>
      </c>
      <c r="L323" s="1026">
        <v>0.0</v>
      </c>
      <c r="M323" s="1025" t="s">
        <v>111</v>
      </c>
      <c r="N323" s="195"/>
      <c r="O323" s="1027" t="s">
        <v>164</v>
      </c>
      <c r="P323" s="172">
        <v>31.0</v>
      </c>
      <c r="Q323" s="1026">
        <v>252.0</v>
      </c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</row>
    <row r="324">
      <c r="A324" s="108"/>
      <c r="B324" s="211" t="s">
        <v>79</v>
      </c>
      <c r="C324" s="1025" t="s">
        <v>326</v>
      </c>
      <c r="D324" s="195"/>
      <c r="E324" s="1027" t="s">
        <v>388</v>
      </c>
      <c r="F324" s="172">
        <v>31.0</v>
      </c>
      <c r="G324" s="1026">
        <v>0.0</v>
      </c>
      <c r="H324" s="1025" t="s">
        <v>260</v>
      </c>
      <c r="I324" s="195"/>
      <c r="J324" s="1027" t="s">
        <v>385</v>
      </c>
      <c r="K324" s="172">
        <v>31.0</v>
      </c>
      <c r="L324" s="173">
        <v>0.0</v>
      </c>
      <c r="M324" s="1025" t="s">
        <v>1125</v>
      </c>
      <c r="N324" s="195"/>
      <c r="O324" s="1027" t="s">
        <v>1906</v>
      </c>
      <c r="P324" s="172">
        <v>31.0</v>
      </c>
      <c r="Q324" s="1026">
        <v>0.0</v>
      </c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</row>
    <row r="325">
      <c r="A325" s="108"/>
      <c r="B325" s="1028" t="s">
        <v>85</v>
      </c>
      <c r="C325" s="180" t="s">
        <v>462</v>
      </c>
      <c r="D325" s="176"/>
      <c r="E325" s="1029" t="s">
        <v>463</v>
      </c>
      <c r="F325" s="177">
        <v>31.0</v>
      </c>
      <c r="G325" s="1030">
        <v>0.0</v>
      </c>
      <c r="H325" s="180" t="s">
        <v>2024</v>
      </c>
      <c r="I325" s="176"/>
      <c r="J325" s="1029" t="s">
        <v>360</v>
      </c>
      <c r="K325" s="177">
        <v>31.0</v>
      </c>
      <c r="L325" s="1030">
        <v>252.0</v>
      </c>
      <c r="M325" s="180" t="s">
        <v>765</v>
      </c>
      <c r="N325" s="176"/>
      <c r="O325" s="1029" t="s">
        <v>543</v>
      </c>
      <c r="P325" s="177">
        <v>31.0</v>
      </c>
      <c r="Q325" s="1030">
        <v>0.0</v>
      </c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</row>
    <row r="326">
      <c r="A326" s="101"/>
      <c r="B326" s="1031"/>
      <c r="C326" s="180" t="s">
        <v>1064</v>
      </c>
      <c r="D326" s="176"/>
      <c r="E326" s="1029" t="s">
        <v>305</v>
      </c>
      <c r="F326" s="177">
        <v>31.0</v>
      </c>
      <c r="G326" s="178">
        <v>0.0</v>
      </c>
      <c r="H326" s="180" t="s">
        <v>299</v>
      </c>
      <c r="I326" s="176"/>
      <c r="J326" s="1029" t="s">
        <v>305</v>
      </c>
      <c r="K326" s="177">
        <v>31.0</v>
      </c>
      <c r="L326" s="178">
        <v>0.0</v>
      </c>
      <c r="M326" s="180" t="s">
        <v>1064</v>
      </c>
      <c r="N326" s="176"/>
      <c r="O326" s="1029" t="s">
        <v>232</v>
      </c>
      <c r="P326" s="177">
        <v>31.0</v>
      </c>
      <c r="Q326" s="178">
        <v>0.0</v>
      </c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</row>
    <row r="327">
      <c r="A327" s="101"/>
      <c r="B327" s="1031"/>
      <c r="C327" s="180" t="s">
        <v>468</v>
      </c>
      <c r="D327" s="176"/>
      <c r="E327" s="1029" t="s">
        <v>1379</v>
      </c>
      <c r="F327" s="177">
        <v>31.0</v>
      </c>
      <c r="G327" s="1030">
        <v>252.0</v>
      </c>
      <c r="H327" s="180" t="s">
        <v>198</v>
      </c>
      <c r="I327" s="176"/>
      <c r="J327" s="1029" t="s">
        <v>473</v>
      </c>
      <c r="K327" s="177">
        <v>31.0</v>
      </c>
      <c r="L327" s="178">
        <v>252.0</v>
      </c>
      <c r="M327" s="180" t="s">
        <v>179</v>
      </c>
      <c r="N327" s="176"/>
      <c r="O327" s="1029" t="s">
        <v>633</v>
      </c>
      <c r="P327" s="177">
        <v>31.0</v>
      </c>
      <c r="Q327" s="1030">
        <v>252.0</v>
      </c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</row>
    <row r="328">
      <c r="A328" s="101"/>
      <c r="B328" s="1031"/>
      <c r="C328" s="1176" t="s">
        <v>500</v>
      </c>
      <c r="D328" s="183"/>
      <c r="E328" s="184"/>
      <c r="F328" s="1040" t="s">
        <v>1942</v>
      </c>
      <c r="G328" s="83"/>
      <c r="H328" s="1176" t="s">
        <v>442</v>
      </c>
      <c r="I328" s="183"/>
      <c r="J328" s="184"/>
      <c r="K328" s="1040" t="s">
        <v>2025</v>
      </c>
      <c r="L328" s="83"/>
      <c r="M328" s="1176" t="s">
        <v>494</v>
      </c>
      <c r="N328" s="183"/>
      <c r="O328" s="184"/>
      <c r="P328" s="1040" t="s">
        <v>2026</v>
      </c>
      <c r="Q328" s="83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</row>
    <row r="329">
      <c r="A329" s="101"/>
      <c r="B329" s="1185"/>
      <c r="C329" s="1180"/>
      <c r="D329" s="77"/>
      <c r="E329" s="104"/>
      <c r="F329" s="1182" t="s">
        <v>607</v>
      </c>
      <c r="G329" s="78"/>
      <c r="H329" s="1180"/>
      <c r="I329" s="77"/>
      <c r="J329" s="104"/>
      <c r="K329" s="1182" t="s">
        <v>2027</v>
      </c>
      <c r="L329" s="78"/>
      <c r="M329" s="1180"/>
      <c r="N329" s="77"/>
      <c r="O329" s="104"/>
      <c r="P329" s="1182"/>
      <c r="Q329" s="78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</row>
    <row r="330">
      <c r="A330" s="101"/>
      <c r="B330" s="79"/>
      <c r="C330" s="79"/>
      <c r="E330" s="106"/>
      <c r="G330" s="80"/>
      <c r="H330" s="79"/>
      <c r="J330" s="106"/>
      <c r="L330" s="80"/>
      <c r="M330" s="79"/>
      <c r="O330" s="106"/>
      <c r="Q330" s="8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</row>
    <row r="331">
      <c r="A331" s="101"/>
      <c r="B331" s="79"/>
      <c r="C331" s="79"/>
      <c r="E331" s="106"/>
      <c r="G331" s="80"/>
      <c r="H331" s="79"/>
      <c r="J331" s="106"/>
      <c r="L331" s="80"/>
      <c r="M331" s="79"/>
      <c r="O331" s="106"/>
      <c r="Q331" s="8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</row>
    <row r="332">
      <c r="A332" s="108"/>
      <c r="B332" s="446" t="s">
        <v>60</v>
      </c>
      <c r="C332" s="79"/>
      <c r="E332" s="106"/>
      <c r="F332" s="110"/>
      <c r="G332" s="111"/>
      <c r="H332" s="79"/>
      <c r="J332" s="106"/>
      <c r="K332" s="110"/>
      <c r="L332" s="111"/>
      <c r="M332" s="79"/>
      <c r="O332" s="106"/>
      <c r="P332" s="110"/>
      <c r="Q332" s="111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</row>
    <row r="333">
      <c r="A333" s="108"/>
      <c r="B333" s="446" t="s">
        <v>61</v>
      </c>
      <c r="C333" s="79"/>
      <c r="E333" s="106"/>
      <c r="F333" s="1183"/>
      <c r="G333" s="140"/>
      <c r="H333" s="79"/>
      <c r="J333" s="106"/>
      <c r="K333" s="1183"/>
      <c r="L333" s="140"/>
      <c r="M333" s="79"/>
      <c r="O333" s="106"/>
      <c r="P333" s="1186"/>
      <c r="Q333" s="14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</row>
    <row r="334">
      <c r="A334" s="108"/>
      <c r="B334" s="79"/>
      <c r="C334" s="81"/>
      <c r="D334" s="82"/>
      <c r="E334" s="54"/>
      <c r="F334" s="1184"/>
      <c r="G334" s="243"/>
      <c r="H334" s="81"/>
      <c r="I334" s="82"/>
      <c r="J334" s="54"/>
      <c r="K334" s="1184"/>
      <c r="L334" s="243"/>
      <c r="M334" s="81"/>
      <c r="N334" s="82"/>
      <c r="O334" s="54"/>
      <c r="P334" s="1187"/>
      <c r="Q334" s="243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</row>
    <row r="335">
      <c r="A335" s="108"/>
      <c r="B335" s="211" t="s">
        <v>62</v>
      </c>
      <c r="C335" s="1023" t="s">
        <v>899</v>
      </c>
      <c r="D335" s="1024"/>
      <c r="E335" s="168" t="s">
        <v>63</v>
      </c>
      <c r="F335" s="168" t="s">
        <v>64</v>
      </c>
      <c r="G335" s="169" t="s">
        <v>65</v>
      </c>
      <c r="H335" s="1023" t="s">
        <v>566</v>
      </c>
      <c r="I335" s="1024"/>
      <c r="J335" s="168" t="s">
        <v>63</v>
      </c>
      <c r="K335" s="168" t="s">
        <v>64</v>
      </c>
      <c r="L335" s="169" t="s">
        <v>65</v>
      </c>
      <c r="M335" s="167"/>
      <c r="N335" s="168"/>
      <c r="O335" s="168"/>
      <c r="P335" s="168"/>
      <c r="Q335" s="169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</row>
    <row r="336">
      <c r="A336" s="108"/>
      <c r="B336" s="211" t="s">
        <v>66</v>
      </c>
      <c r="C336" s="1025" t="s">
        <v>126</v>
      </c>
      <c r="D336" s="195"/>
      <c r="E336" s="1027" t="s">
        <v>287</v>
      </c>
      <c r="F336" s="172">
        <v>31.0</v>
      </c>
      <c r="G336" s="173">
        <v>6.0</v>
      </c>
      <c r="H336" s="1025" t="s">
        <v>128</v>
      </c>
      <c r="I336" s="195"/>
      <c r="J336" s="1027" t="s">
        <v>2028</v>
      </c>
      <c r="K336" s="172">
        <v>31.0</v>
      </c>
      <c r="L336" s="1026">
        <v>6.0</v>
      </c>
      <c r="M336" s="1025"/>
      <c r="N336" s="195"/>
      <c r="O336" s="1027"/>
      <c r="P336" s="172"/>
      <c r="Q336" s="1026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</row>
    <row r="337">
      <c r="A337" s="108"/>
      <c r="B337" s="211" t="s">
        <v>72</v>
      </c>
      <c r="C337" s="1025" t="s">
        <v>608</v>
      </c>
      <c r="D337" s="195"/>
      <c r="E337" s="1027" t="s">
        <v>291</v>
      </c>
      <c r="F337" s="1027">
        <v>30.0</v>
      </c>
      <c r="G337" s="1026">
        <v>0.0</v>
      </c>
      <c r="H337" s="1025" t="s">
        <v>1989</v>
      </c>
      <c r="I337" s="195"/>
      <c r="J337" s="1027" t="s">
        <v>2029</v>
      </c>
      <c r="K337" s="1027">
        <v>31.0</v>
      </c>
      <c r="L337" s="1026">
        <v>252.0</v>
      </c>
      <c r="M337" s="1025"/>
      <c r="N337" s="195"/>
      <c r="O337" s="1027"/>
      <c r="P337" s="172"/>
      <c r="Q337" s="1026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</row>
    <row r="338">
      <c r="A338" s="108"/>
      <c r="B338" s="211" t="s">
        <v>79</v>
      </c>
      <c r="C338" s="1025" t="s">
        <v>2030</v>
      </c>
      <c r="D338" s="195"/>
      <c r="E338" s="1027" t="s">
        <v>225</v>
      </c>
      <c r="F338" s="172">
        <v>31.0</v>
      </c>
      <c r="G338" s="173">
        <v>0.0</v>
      </c>
      <c r="H338" s="1025" t="s">
        <v>328</v>
      </c>
      <c r="I338" s="195"/>
      <c r="J338" s="1027" t="s">
        <v>806</v>
      </c>
      <c r="K338" s="172">
        <v>31.0</v>
      </c>
      <c r="L338" s="173">
        <v>0.0</v>
      </c>
      <c r="M338" s="1025"/>
      <c r="N338" s="195"/>
      <c r="O338" s="1027"/>
      <c r="P338" s="172"/>
      <c r="Q338" s="173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</row>
    <row r="339">
      <c r="A339" s="108"/>
      <c r="B339" s="1028" t="s">
        <v>85</v>
      </c>
      <c r="C339" s="180" t="s">
        <v>539</v>
      </c>
      <c r="D339" s="176"/>
      <c r="E339" s="1029" t="s">
        <v>331</v>
      </c>
      <c r="F339" s="1029">
        <v>30.0</v>
      </c>
      <c r="G339" s="1030">
        <v>252.0</v>
      </c>
      <c r="H339" s="180" t="s">
        <v>462</v>
      </c>
      <c r="I339" s="176"/>
      <c r="J339" s="1029" t="s">
        <v>2031</v>
      </c>
      <c r="K339" s="1029">
        <v>31.0</v>
      </c>
      <c r="L339" s="1030">
        <v>0.0</v>
      </c>
      <c r="M339" s="180"/>
      <c r="N339" s="1038"/>
      <c r="O339" s="1029"/>
      <c r="P339" s="177"/>
      <c r="Q339" s="178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</row>
    <row r="340">
      <c r="A340" s="101"/>
      <c r="B340" s="1031"/>
      <c r="C340" s="180" t="s">
        <v>574</v>
      </c>
      <c r="D340" s="176"/>
      <c r="E340" s="1029" t="s">
        <v>611</v>
      </c>
      <c r="F340" s="177">
        <v>31.0</v>
      </c>
      <c r="G340" s="178">
        <v>0.0</v>
      </c>
      <c r="H340" s="180" t="s">
        <v>2032</v>
      </c>
      <c r="I340" s="176"/>
      <c r="J340" s="1029" t="s">
        <v>2033</v>
      </c>
      <c r="K340" s="177">
        <v>31.0</v>
      </c>
      <c r="L340" s="178">
        <v>0.0</v>
      </c>
      <c r="M340" s="180"/>
      <c r="N340" s="1038"/>
      <c r="O340" s="1029"/>
      <c r="P340" s="177"/>
      <c r="Q340" s="178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</row>
    <row r="341">
      <c r="A341" s="101"/>
      <c r="B341" s="1031"/>
      <c r="C341" s="180" t="s">
        <v>1082</v>
      </c>
      <c r="D341" s="176"/>
      <c r="E341" s="1029" t="s">
        <v>311</v>
      </c>
      <c r="F341" s="1029">
        <v>30.0</v>
      </c>
      <c r="G341" s="178">
        <v>252.0</v>
      </c>
      <c r="H341" s="180" t="s">
        <v>468</v>
      </c>
      <c r="I341" s="176"/>
      <c r="J341" s="1029" t="s">
        <v>272</v>
      </c>
      <c r="K341" s="177">
        <v>31.0</v>
      </c>
      <c r="L341" s="1030">
        <v>252.0</v>
      </c>
      <c r="M341" s="180"/>
      <c r="N341" s="1038"/>
      <c r="O341" s="1029"/>
      <c r="P341" s="177"/>
      <c r="Q341" s="103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</row>
    <row r="342">
      <c r="A342" s="101"/>
      <c r="B342" s="1031"/>
      <c r="C342" s="1176" t="s">
        <v>579</v>
      </c>
      <c r="D342" s="183"/>
      <c r="E342" s="184"/>
      <c r="F342" s="1040" t="s">
        <v>2034</v>
      </c>
      <c r="G342" s="83"/>
      <c r="H342" s="1176" t="s">
        <v>474</v>
      </c>
      <c r="I342" s="183"/>
      <c r="J342" s="184"/>
      <c r="K342" s="1040" t="s">
        <v>2035</v>
      </c>
      <c r="L342" s="83"/>
      <c r="M342" s="1176"/>
      <c r="N342" s="198"/>
      <c r="O342" s="184"/>
      <c r="P342" s="1040"/>
      <c r="Q342" s="83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</row>
    <row r="343">
      <c r="A343" s="1043"/>
      <c r="B343" s="1188" t="s">
        <v>2036</v>
      </c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5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</row>
    <row r="345">
      <c r="A345" s="101"/>
      <c r="B345" s="1180"/>
      <c r="C345" s="1181" t="s">
        <v>2037</v>
      </c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8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</row>
    <row r="346">
      <c r="A346" s="101"/>
      <c r="B346" s="79"/>
      <c r="C346" s="81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3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</row>
    <row r="347">
      <c r="A347" s="101"/>
      <c r="B347" s="79"/>
      <c r="C347" s="1180"/>
      <c r="D347" s="77"/>
      <c r="E347" s="104"/>
      <c r="F347" s="1182" t="s">
        <v>2038</v>
      </c>
      <c r="G347" s="78"/>
      <c r="H347" s="1180"/>
      <c r="I347" s="77"/>
      <c r="J347" s="104"/>
      <c r="K347" s="1182" t="s">
        <v>726</v>
      </c>
      <c r="L347" s="78"/>
      <c r="M347" s="1180"/>
      <c r="N347" s="77"/>
      <c r="O347" s="104"/>
      <c r="P347" s="1182" t="s">
        <v>2039</v>
      </c>
      <c r="Q347" s="78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</row>
    <row r="348">
      <c r="A348" s="101"/>
      <c r="B348" s="79"/>
      <c r="C348" s="79"/>
      <c r="E348" s="106"/>
      <c r="G348" s="80"/>
      <c r="H348" s="79"/>
      <c r="J348" s="106"/>
      <c r="L348" s="80"/>
      <c r="M348" s="79"/>
      <c r="O348" s="106"/>
      <c r="Q348" s="8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</row>
    <row r="349">
      <c r="A349" s="101"/>
      <c r="B349" s="107"/>
      <c r="C349" s="79"/>
      <c r="E349" s="106"/>
      <c r="G349" s="80"/>
      <c r="H349" s="79"/>
      <c r="J349" s="106"/>
      <c r="L349" s="80"/>
      <c r="M349" s="79"/>
      <c r="O349" s="106"/>
      <c r="Q349" s="8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</row>
    <row r="350">
      <c r="A350" s="108"/>
      <c r="B350" s="446" t="s">
        <v>60</v>
      </c>
      <c r="C350" s="79"/>
      <c r="E350" s="106"/>
      <c r="F350" s="110"/>
      <c r="G350" s="111"/>
      <c r="H350" s="79"/>
      <c r="J350" s="106"/>
      <c r="K350" s="110"/>
      <c r="L350" s="111"/>
      <c r="M350" s="79"/>
      <c r="O350" s="106"/>
      <c r="P350" s="110"/>
      <c r="Q350" s="111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</row>
    <row r="351">
      <c r="A351" s="108"/>
      <c r="B351" s="446" t="s">
        <v>61</v>
      </c>
      <c r="C351" s="79"/>
      <c r="E351" s="106"/>
      <c r="F351" s="1183"/>
      <c r="G351" s="140"/>
      <c r="H351" s="79"/>
      <c r="J351" s="106"/>
      <c r="K351" s="1183"/>
      <c r="L351" s="140"/>
      <c r="M351" s="79"/>
      <c r="O351" s="106"/>
      <c r="P351" s="1183"/>
      <c r="Q351" s="14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</row>
    <row r="352">
      <c r="A352" s="108"/>
      <c r="B352" s="79"/>
      <c r="C352" s="81"/>
      <c r="D352" s="82"/>
      <c r="E352" s="54"/>
      <c r="F352" s="1184"/>
      <c r="G352" s="243"/>
      <c r="H352" s="81"/>
      <c r="I352" s="82"/>
      <c r="J352" s="54"/>
      <c r="K352" s="1184"/>
      <c r="L352" s="243"/>
      <c r="M352" s="81"/>
      <c r="N352" s="82"/>
      <c r="O352" s="54"/>
      <c r="P352" s="1184"/>
      <c r="Q352" s="243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</row>
    <row r="353">
      <c r="A353" s="108"/>
      <c r="B353" s="211" t="s">
        <v>62</v>
      </c>
      <c r="C353" s="1023" t="s">
        <v>899</v>
      </c>
      <c r="D353" s="1024"/>
      <c r="E353" s="168" t="s">
        <v>63</v>
      </c>
      <c r="F353" s="168" t="s">
        <v>64</v>
      </c>
      <c r="G353" s="169" t="s">
        <v>65</v>
      </c>
      <c r="H353" s="1023" t="s">
        <v>899</v>
      </c>
      <c r="I353" s="1024"/>
      <c r="J353" s="168" t="s">
        <v>63</v>
      </c>
      <c r="K353" s="168" t="s">
        <v>64</v>
      </c>
      <c r="L353" s="169" t="s">
        <v>65</v>
      </c>
      <c r="M353" s="1023" t="s">
        <v>899</v>
      </c>
      <c r="N353" s="1024"/>
      <c r="O353" s="168" t="s">
        <v>63</v>
      </c>
      <c r="P353" s="168" t="s">
        <v>64</v>
      </c>
      <c r="Q353" s="169" t="s">
        <v>65</v>
      </c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</row>
    <row r="354">
      <c r="A354" s="108"/>
      <c r="B354" s="211" t="s">
        <v>66</v>
      </c>
      <c r="C354" s="1025" t="s">
        <v>109</v>
      </c>
      <c r="D354" s="195"/>
      <c r="E354" s="1027" t="s">
        <v>161</v>
      </c>
      <c r="F354" s="172">
        <v>31.0</v>
      </c>
      <c r="G354" s="1026">
        <v>252.0</v>
      </c>
      <c r="H354" s="1025" t="s">
        <v>126</v>
      </c>
      <c r="I354" s="195"/>
      <c r="J354" s="1027" t="s">
        <v>68</v>
      </c>
      <c r="K354" s="172">
        <v>31.0</v>
      </c>
      <c r="L354" s="173">
        <v>6.0</v>
      </c>
      <c r="M354" s="1025" t="s">
        <v>126</v>
      </c>
      <c r="N354" s="195"/>
      <c r="O354" s="1027" t="s">
        <v>68</v>
      </c>
      <c r="P354" s="172">
        <v>31.0</v>
      </c>
      <c r="Q354" s="1026">
        <v>6.0</v>
      </c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</row>
    <row r="355">
      <c r="A355" s="108"/>
      <c r="B355" s="211" t="s">
        <v>72</v>
      </c>
      <c r="C355" s="1025" t="s">
        <v>569</v>
      </c>
      <c r="D355" s="195"/>
      <c r="E355" s="1027" t="s">
        <v>166</v>
      </c>
      <c r="F355" s="172">
        <v>31.0</v>
      </c>
      <c r="G355" s="1026">
        <v>6.0</v>
      </c>
      <c r="H355" s="1025" t="s">
        <v>729</v>
      </c>
      <c r="I355" s="195"/>
      <c r="J355" s="1027" t="s">
        <v>194</v>
      </c>
      <c r="K355" s="172">
        <v>31.0</v>
      </c>
      <c r="L355" s="1026">
        <v>0.0</v>
      </c>
      <c r="M355" s="1025" t="s">
        <v>381</v>
      </c>
      <c r="N355" s="195"/>
      <c r="O355" s="1027" t="s">
        <v>194</v>
      </c>
      <c r="P355" s="172">
        <v>31.0</v>
      </c>
      <c r="Q355" s="1026">
        <v>0.0</v>
      </c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</row>
    <row r="356">
      <c r="A356" s="108"/>
      <c r="B356" s="211" t="s">
        <v>79</v>
      </c>
      <c r="C356" s="1025" t="s">
        <v>354</v>
      </c>
      <c r="D356" s="195"/>
      <c r="E356" s="1027" t="s">
        <v>298</v>
      </c>
      <c r="F356" s="172">
        <v>31.0</v>
      </c>
      <c r="G356" s="1026">
        <v>252.0</v>
      </c>
      <c r="H356" s="1025" t="s">
        <v>1481</v>
      </c>
      <c r="I356" s="195"/>
      <c r="J356" s="1027" t="s">
        <v>388</v>
      </c>
      <c r="K356" s="172">
        <v>31.0</v>
      </c>
      <c r="L356" s="173">
        <v>0.0</v>
      </c>
      <c r="M356" s="1025" t="s">
        <v>328</v>
      </c>
      <c r="N356" s="195"/>
      <c r="O356" s="1027" t="s">
        <v>2040</v>
      </c>
      <c r="P356" s="172">
        <v>31.0</v>
      </c>
      <c r="Q356" s="1026">
        <v>0.0</v>
      </c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</row>
    <row r="357">
      <c r="A357" s="108"/>
      <c r="B357" s="1028" t="s">
        <v>85</v>
      </c>
      <c r="C357" s="180" t="s">
        <v>572</v>
      </c>
      <c r="D357" s="176"/>
      <c r="E357" s="1029" t="s">
        <v>543</v>
      </c>
      <c r="F357" s="177">
        <v>31.0</v>
      </c>
      <c r="G357" s="1030">
        <v>0.0</v>
      </c>
      <c r="H357" s="180" t="s">
        <v>1152</v>
      </c>
      <c r="I357" s="176"/>
      <c r="J357" s="1029" t="s">
        <v>610</v>
      </c>
      <c r="K357" s="177">
        <v>31.0</v>
      </c>
      <c r="L357" s="1030">
        <v>252.0</v>
      </c>
      <c r="M357" s="180" t="s">
        <v>228</v>
      </c>
      <c r="N357" s="176"/>
      <c r="O357" s="1029" t="s">
        <v>392</v>
      </c>
      <c r="P357" s="177">
        <v>31.0</v>
      </c>
      <c r="Q357" s="1030">
        <v>252.0</v>
      </c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</row>
    <row r="358">
      <c r="A358" s="101"/>
      <c r="B358" s="1031"/>
      <c r="C358" s="180" t="s">
        <v>1508</v>
      </c>
      <c r="D358" s="176"/>
      <c r="E358" s="1029" t="s">
        <v>307</v>
      </c>
      <c r="F358" s="177">
        <v>31.0</v>
      </c>
      <c r="G358" s="178">
        <v>0.0</v>
      </c>
      <c r="H358" s="180" t="s">
        <v>572</v>
      </c>
      <c r="I358" s="176"/>
      <c r="J358" s="1029" t="s">
        <v>736</v>
      </c>
      <c r="K358" s="177">
        <v>31.0</v>
      </c>
      <c r="L358" s="178">
        <v>0.0</v>
      </c>
      <c r="M358" s="180" t="s">
        <v>715</v>
      </c>
      <c r="N358" s="176"/>
      <c r="O358" s="1029" t="s">
        <v>307</v>
      </c>
      <c r="P358" s="177">
        <v>31.0</v>
      </c>
      <c r="Q358" s="178">
        <v>0.0</v>
      </c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</row>
    <row r="359">
      <c r="A359" s="101"/>
      <c r="B359" s="1031"/>
      <c r="C359" s="180" t="s">
        <v>2041</v>
      </c>
      <c r="D359" s="176"/>
      <c r="E359" s="1029" t="s">
        <v>2042</v>
      </c>
      <c r="F359" s="177">
        <v>31.0</v>
      </c>
      <c r="G359" s="1030">
        <v>0.0</v>
      </c>
      <c r="H359" s="180" t="s">
        <v>330</v>
      </c>
      <c r="I359" s="176"/>
      <c r="J359" s="1029" t="s">
        <v>270</v>
      </c>
      <c r="K359" s="177">
        <v>31.0</v>
      </c>
      <c r="L359" s="178">
        <v>252.0</v>
      </c>
      <c r="M359" s="180" t="s">
        <v>410</v>
      </c>
      <c r="N359" s="176"/>
      <c r="O359" s="1029" t="s">
        <v>414</v>
      </c>
      <c r="P359" s="177">
        <v>31.0</v>
      </c>
      <c r="Q359" s="1030">
        <v>252.0</v>
      </c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</row>
    <row r="360">
      <c r="A360" s="101"/>
      <c r="B360" s="1031"/>
      <c r="C360" s="1176" t="s">
        <v>2043</v>
      </c>
      <c r="D360" s="183"/>
      <c r="E360" s="184"/>
      <c r="F360" s="1040" t="s">
        <v>1365</v>
      </c>
      <c r="G360" s="83"/>
      <c r="H360" s="1176" t="s">
        <v>265</v>
      </c>
      <c r="I360" s="183"/>
      <c r="J360" s="184"/>
      <c r="K360" s="1040" t="s">
        <v>1984</v>
      </c>
      <c r="L360" s="83"/>
      <c r="M360" s="1176" t="s">
        <v>415</v>
      </c>
      <c r="N360" s="183"/>
      <c r="O360" s="184"/>
      <c r="P360" s="1040" t="s">
        <v>2044</v>
      </c>
      <c r="Q360" s="83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</row>
    <row r="361">
      <c r="A361" s="101"/>
      <c r="B361" s="1185"/>
      <c r="C361" s="1180"/>
      <c r="D361" s="77"/>
      <c r="E361" s="104"/>
      <c r="F361" s="1182" t="s">
        <v>2045</v>
      </c>
      <c r="G361" s="78"/>
      <c r="H361" s="1180"/>
      <c r="I361" s="77"/>
      <c r="J361" s="104"/>
      <c r="K361" s="1182" t="s">
        <v>2046</v>
      </c>
      <c r="L361" s="78"/>
      <c r="M361" s="1180"/>
      <c r="N361" s="77"/>
      <c r="O361" s="104"/>
      <c r="P361" s="1182"/>
      <c r="Q361" s="78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</row>
    <row r="362">
      <c r="A362" s="101"/>
      <c r="B362" s="79"/>
      <c r="C362" s="79"/>
      <c r="E362" s="106"/>
      <c r="G362" s="80"/>
      <c r="H362" s="79"/>
      <c r="J362" s="106"/>
      <c r="L362" s="80"/>
      <c r="M362" s="79"/>
      <c r="O362" s="106"/>
      <c r="Q362" s="8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</row>
    <row r="363">
      <c r="A363" s="101"/>
      <c r="B363" s="79"/>
      <c r="C363" s="79"/>
      <c r="E363" s="106"/>
      <c r="G363" s="80"/>
      <c r="H363" s="79"/>
      <c r="J363" s="106"/>
      <c r="L363" s="80"/>
      <c r="M363" s="79"/>
      <c r="O363" s="106"/>
      <c r="Q363" s="8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</row>
    <row r="364">
      <c r="A364" s="108"/>
      <c r="B364" s="446" t="s">
        <v>60</v>
      </c>
      <c r="C364" s="79"/>
      <c r="E364" s="106"/>
      <c r="F364" s="110"/>
      <c r="G364" s="111"/>
      <c r="H364" s="79"/>
      <c r="J364" s="106"/>
      <c r="K364" s="110"/>
      <c r="L364" s="111"/>
      <c r="M364" s="79"/>
      <c r="O364" s="106"/>
      <c r="P364" s="110"/>
      <c r="Q364" s="111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</row>
    <row r="365">
      <c r="A365" s="108"/>
      <c r="B365" s="446" t="s">
        <v>61</v>
      </c>
      <c r="C365" s="79"/>
      <c r="E365" s="106"/>
      <c r="F365" s="1183"/>
      <c r="G365" s="140"/>
      <c r="H365" s="79"/>
      <c r="J365" s="106"/>
      <c r="K365" s="1183"/>
      <c r="L365" s="140"/>
      <c r="M365" s="79"/>
      <c r="O365" s="106"/>
      <c r="P365" s="1186"/>
      <c r="Q365" s="14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</row>
    <row r="366">
      <c r="A366" s="108"/>
      <c r="B366" s="79"/>
      <c r="C366" s="81"/>
      <c r="D366" s="82"/>
      <c r="E366" s="54"/>
      <c r="F366" s="1184"/>
      <c r="G366" s="243"/>
      <c r="H366" s="81"/>
      <c r="I366" s="82"/>
      <c r="J366" s="54"/>
      <c r="K366" s="1184"/>
      <c r="L366" s="243"/>
      <c r="M366" s="81"/>
      <c r="N366" s="82"/>
      <c r="O366" s="54"/>
      <c r="P366" s="1187"/>
      <c r="Q366" s="243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</row>
    <row r="367">
      <c r="A367" s="108"/>
      <c r="B367" s="211" t="s">
        <v>62</v>
      </c>
      <c r="C367" s="1023" t="s">
        <v>899</v>
      </c>
      <c r="D367" s="1024"/>
      <c r="E367" s="168" t="s">
        <v>63</v>
      </c>
      <c r="F367" s="168" t="s">
        <v>64</v>
      </c>
      <c r="G367" s="169" t="s">
        <v>65</v>
      </c>
      <c r="H367" s="1023" t="s">
        <v>566</v>
      </c>
      <c r="I367" s="1024"/>
      <c r="J367" s="168" t="s">
        <v>63</v>
      </c>
      <c r="K367" s="168" t="s">
        <v>64</v>
      </c>
      <c r="L367" s="169" t="s">
        <v>65</v>
      </c>
      <c r="M367" s="167"/>
      <c r="N367" s="168"/>
      <c r="O367" s="168"/>
      <c r="P367" s="168"/>
      <c r="Q367" s="169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</row>
    <row r="368">
      <c r="A368" s="108"/>
      <c r="B368" s="211" t="s">
        <v>66</v>
      </c>
      <c r="C368" s="1025" t="s">
        <v>126</v>
      </c>
      <c r="D368" s="195"/>
      <c r="E368" s="1027" t="s">
        <v>287</v>
      </c>
      <c r="F368" s="172">
        <v>31.0</v>
      </c>
      <c r="G368" s="173">
        <v>6.0</v>
      </c>
      <c r="H368" s="1025" t="s">
        <v>286</v>
      </c>
      <c r="I368" s="195"/>
      <c r="J368" s="1027" t="s">
        <v>161</v>
      </c>
      <c r="K368" s="172">
        <v>31.0</v>
      </c>
      <c r="L368" s="1026">
        <v>252.0</v>
      </c>
      <c r="M368" s="1025"/>
      <c r="N368" s="195"/>
      <c r="O368" s="1027"/>
      <c r="P368" s="172"/>
      <c r="Q368" s="1026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</row>
    <row r="369">
      <c r="A369" s="108"/>
      <c r="B369" s="211" t="s">
        <v>72</v>
      </c>
      <c r="C369" s="1025" t="s">
        <v>1302</v>
      </c>
      <c r="D369" s="195"/>
      <c r="E369" s="1027" t="s">
        <v>76</v>
      </c>
      <c r="F369" s="1027">
        <v>31.0</v>
      </c>
      <c r="G369" s="1026">
        <v>0.0</v>
      </c>
      <c r="H369" s="1025" t="s">
        <v>2047</v>
      </c>
      <c r="I369" s="195"/>
      <c r="J369" s="1027" t="s">
        <v>74</v>
      </c>
      <c r="K369" s="1027">
        <v>31.0</v>
      </c>
      <c r="L369" s="1026">
        <v>0.0</v>
      </c>
      <c r="M369" s="1025"/>
      <c r="N369" s="195"/>
      <c r="O369" s="1027"/>
      <c r="P369" s="172"/>
      <c r="Q369" s="1026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</row>
    <row r="370">
      <c r="A370" s="108"/>
      <c r="B370" s="211" t="s">
        <v>79</v>
      </c>
      <c r="C370" s="1025" t="s">
        <v>2048</v>
      </c>
      <c r="D370" s="195"/>
      <c r="E370" s="1027" t="s">
        <v>434</v>
      </c>
      <c r="F370" s="172">
        <v>31.0</v>
      </c>
      <c r="G370" s="173">
        <v>0.0</v>
      </c>
      <c r="H370" s="1025" t="s">
        <v>293</v>
      </c>
      <c r="I370" s="195"/>
      <c r="J370" s="1027" t="s">
        <v>434</v>
      </c>
      <c r="K370" s="172">
        <v>31.0</v>
      </c>
      <c r="L370" s="1026">
        <v>252.0</v>
      </c>
      <c r="M370" s="1025"/>
      <c r="N370" s="195"/>
      <c r="O370" s="1027"/>
      <c r="P370" s="172"/>
      <c r="Q370" s="173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</row>
    <row r="371">
      <c r="A371" s="108"/>
      <c r="B371" s="1028" t="s">
        <v>85</v>
      </c>
      <c r="C371" s="180" t="s">
        <v>415</v>
      </c>
      <c r="D371" s="176"/>
      <c r="E371" s="1029" t="s">
        <v>331</v>
      </c>
      <c r="F371" s="1029">
        <v>31.0</v>
      </c>
      <c r="G371" s="1030">
        <v>252.0</v>
      </c>
      <c r="H371" s="180" t="s">
        <v>572</v>
      </c>
      <c r="I371" s="176"/>
      <c r="J371" s="1029" t="s">
        <v>360</v>
      </c>
      <c r="K371" s="1029">
        <v>31.0</v>
      </c>
      <c r="L371" s="1030">
        <v>6.0</v>
      </c>
      <c r="M371" s="180"/>
      <c r="N371" s="1038"/>
      <c r="O371" s="1029"/>
      <c r="P371" s="177"/>
      <c r="Q371" s="178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</row>
    <row r="372">
      <c r="A372" s="101"/>
      <c r="B372" s="1031"/>
      <c r="C372" s="180" t="s">
        <v>719</v>
      </c>
      <c r="D372" s="176"/>
      <c r="E372" s="1029" t="s">
        <v>267</v>
      </c>
      <c r="F372" s="177">
        <v>31.0</v>
      </c>
      <c r="G372" s="178">
        <v>0.0</v>
      </c>
      <c r="H372" s="180" t="s">
        <v>585</v>
      </c>
      <c r="I372" s="176"/>
      <c r="J372" s="1029" t="s">
        <v>514</v>
      </c>
      <c r="K372" s="177">
        <v>31.0</v>
      </c>
      <c r="L372" s="178">
        <v>0.0</v>
      </c>
      <c r="M372" s="180"/>
      <c r="N372" s="1038"/>
      <c r="O372" s="1029"/>
      <c r="P372" s="177"/>
      <c r="Q372" s="178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</row>
    <row r="373">
      <c r="A373" s="101"/>
      <c r="B373" s="1031"/>
      <c r="C373" s="180" t="s">
        <v>228</v>
      </c>
      <c r="D373" s="176"/>
      <c r="E373" s="1029" t="s">
        <v>414</v>
      </c>
      <c r="F373" s="1029">
        <v>31.0</v>
      </c>
      <c r="G373" s="178">
        <v>252.0</v>
      </c>
      <c r="H373" s="180" t="s">
        <v>265</v>
      </c>
      <c r="I373" s="176"/>
      <c r="J373" s="1029" t="s">
        <v>210</v>
      </c>
      <c r="K373" s="177">
        <v>31.0</v>
      </c>
      <c r="L373" s="1030">
        <v>0.0</v>
      </c>
      <c r="M373" s="180"/>
      <c r="N373" s="1038"/>
      <c r="O373" s="1029"/>
      <c r="P373" s="177"/>
      <c r="Q373" s="103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</row>
    <row r="374">
      <c r="A374" s="101"/>
      <c r="B374" s="1031"/>
      <c r="C374" s="1176" t="s">
        <v>265</v>
      </c>
      <c r="D374" s="183"/>
      <c r="E374" s="184"/>
      <c r="F374" s="1040" t="s">
        <v>2044</v>
      </c>
      <c r="G374" s="83"/>
      <c r="H374" s="1176" t="s">
        <v>2049</v>
      </c>
      <c r="I374" s="183"/>
      <c r="J374" s="184"/>
      <c r="K374" s="1040" t="s">
        <v>1818</v>
      </c>
      <c r="L374" s="83"/>
      <c r="M374" s="1176"/>
      <c r="N374" s="198"/>
      <c r="O374" s="184"/>
      <c r="P374" s="1040"/>
      <c r="Q374" s="83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</row>
    <row r="375">
      <c r="A375" s="1043"/>
      <c r="B375" s="1188" t="s">
        <v>2050</v>
      </c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5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</row>
    <row r="377">
      <c r="A377" s="101"/>
      <c r="B377" s="1180"/>
      <c r="C377" s="1181" t="s">
        <v>2051</v>
      </c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8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</row>
    <row r="378">
      <c r="A378" s="101"/>
      <c r="B378" s="79"/>
      <c r="C378" s="81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3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</row>
    <row r="379">
      <c r="A379" s="101"/>
      <c r="B379" s="79"/>
      <c r="C379" s="1180"/>
      <c r="D379" s="77"/>
      <c r="E379" s="104"/>
      <c r="F379" s="1182" t="s">
        <v>2052</v>
      </c>
      <c r="G379" s="78"/>
      <c r="H379" s="1180"/>
      <c r="I379" s="77"/>
      <c r="J379" s="104"/>
      <c r="K379" s="1182" t="s">
        <v>2053</v>
      </c>
      <c r="L379" s="78"/>
      <c r="M379" s="1180"/>
      <c r="N379" s="77"/>
      <c r="O379" s="104"/>
      <c r="P379" s="1182" t="s">
        <v>2054</v>
      </c>
      <c r="Q379" s="78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</row>
    <row r="380">
      <c r="A380" s="101"/>
      <c r="B380" s="79"/>
      <c r="C380" s="79"/>
      <c r="E380" s="106"/>
      <c r="G380" s="80"/>
      <c r="H380" s="79"/>
      <c r="J380" s="106"/>
      <c r="L380" s="80"/>
      <c r="M380" s="79"/>
      <c r="O380" s="106"/>
      <c r="Q380" s="8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</row>
    <row r="381">
      <c r="A381" s="101"/>
      <c r="B381" s="107"/>
      <c r="C381" s="79"/>
      <c r="E381" s="106"/>
      <c r="G381" s="80"/>
      <c r="H381" s="79"/>
      <c r="J381" s="106"/>
      <c r="L381" s="80"/>
      <c r="M381" s="79"/>
      <c r="O381" s="106"/>
      <c r="Q381" s="8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</row>
    <row r="382">
      <c r="A382" s="108"/>
      <c r="B382" s="446" t="s">
        <v>60</v>
      </c>
      <c r="C382" s="79"/>
      <c r="E382" s="106"/>
      <c r="F382" s="110"/>
      <c r="G382" s="111"/>
      <c r="H382" s="79"/>
      <c r="J382" s="106"/>
      <c r="K382" s="110"/>
      <c r="L382" s="111"/>
      <c r="M382" s="79"/>
      <c r="O382" s="106"/>
      <c r="P382" s="110"/>
      <c r="Q382" s="111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</row>
    <row r="383">
      <c r="A383" s="108"/>
      <c r="B383" s="446" t="s">
        <v>61</v>
      </c>
      <c r="C383" s="79"/>
      <c r="E383" s="106"/>
      <c r="F383" s="1183"/>
      <c r="G383" s="140"/>
      <c r="H383" s="79"/>
      <c r="J383" s="106"/>
      <c r="K383" s="1183"/>
      <c r="L383" s="140"/>
      <c r="M383" s="79"/>
      <c r="O383" s="106"/>
      <c r="P383" s="1183"/>
      <c r="Q383" s="14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</row>
    <row r="384">
      <c r="A384" s="108"/>
      <c r="B384" s="79"/>
      <c r="C384" s="81"/>
      <c r="D384" s="82"/>
      <c r="E384" s="54"/>
      <c r="F384" s="1184"/>
      <c r="G384" s="243"/>
      <c r="H384" s="81"/>
      <c r="I384" s="82"/>
      <c r="J384" s="54"/>
      <c r="K384" s="1184"/>
      <c r="L384" s="243"/>
      <c r="M384" s="81"/>
      <c r="N384" s="82"/>
      <c r="O384" s="54"/>
      <c r="P384" s="1184"/>
      <c r="Q384" s="243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</row>
    <row r="385">
      <c r="A385" s="108"/>
      <c r="B385" s="211" t="s">
        <v>62</v>
      </c>
      <c r="C385" s="1023" t="s">
        <v>899</v>
      </c>
      <c r="D385" s="1024"/>
      <c r="E385" s="168" t="s">
        <v>63</v>
      </c>
      <c r="F385" s="168" t="s">
        <v>64</v>
      </c>
      <c r="G385" s="169" t="s">
        <v>65</v>
      </c>
      <c r="H385" s="1023" t="s">
        <v>899</v>
      </c>
      <c r="I385" s="1024"/>
      <c r="J385" s="168" t="s">
        <v>63</v>
      </c>
      <c r="K385" s="168" t="s">
        <v>64</v>
      </c>
      <c r="L385" s="169" t="s">
        <v>65</v>
      </c>
      <c r="M385" s="1023" t="s">
        <v>899</v>
      </c>
      <c r="N385" s="1024"/>
      <c r="O385" s="168" t="s">
        <v>63</v>
      </c>
      <c r="P385" s="168" t="s">
        <v>64</v>
      </c>
      <c r="Q385" s="169" t="s">
        <v>65</v>
      </c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</row>
    <row r="386">
      <c r="A386" s="108"/>
      <c r="B386" s="211" t="s">
        <v>66</v>
      </c>
      <c r="C386" s="1025" t="s">
        <v>128</v>
      </c>
      <c r="D386" s="195"/>
      <c r="E386" s="1027" t="s">
        <v>161</v>
      </c>
      <c r="F386" s="172">
        <v>31.0</v>
      </c>
      <c r="G386" s="1026">
        <v>6.0</v>
      </c>
      <c r="H386" s="1025" t="s">
        <v>128</v>
      </c>
      <c r="I386" s="195"/>
      <c r="J386" s="1027" t="s">
        <v>129</v>
      </c>
      <c r="K386" s="172">
        <v>31.0</v>
      </c>
      <c r="L386" s="173">
        <v>6.0</v>
      </c>
      <c r="M386" s="1025" t="s">
        <v>67</v>
      </c>
      <c r="N386" s="195"/>
      <c r="O386" s="1027" t="s">
        <v>68</v>
      </c>
      <c r="P386" s="172">
        <v>31.0</v>
      </c>
      <c r="Q386" s="1026">
        <v>6.0</v>
      </c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</row>
    <row r="387">
      <c r="A387" s="108"/>
      <c r="B387" s="211" t="s">
        <v>72</v>
      </c>
      <c r="C387" s="1025" t="s">
        <v>455</v>
      </c>
      <c r="D387" s="195"/>
      <c r="E387" s="1027" t="s">
        <v>694</v>
      </c>
      <c r="F387" s="172">
        <v>31.0</v>
      </c>
      <c r="G387" s="1026">
        <v>252.0</v>
      </c>
      <c r="H387" s="1025" t="s">
        <v>1929</v>
      </c>
      <c r="I387" s="195"/>
      <c r="J387" s="1027" t="s">
        <v>74</v>
      </c>
      <c r="K387" s="172">
        <v>31.0</v>
      </c>
      <c r="L387" s="1026">
        <v>252.0</v>
      </c>
      <c r="M387" s="1025" t="s">
        <v>1730</v>
      </c>
      <c r="N387" s="195"/>
      <c r="O387" s="1027" t="s">
        <v>132</v>
      </c>
      <c r="P387" s="172">
        <v>31.0</v>
      </c>
      <c r="Q387" s="1026">
        <v>252.0</v>
      </c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</row>
    <row r="388">
      <c r="A388" s="108"/>
      <c r="B388" s="211" t="s">
        <v>79</v>
      </c>
      <c r="C388" s="1025" t="s">
        <v>326</v>
      </c>
      <c r="D388" s="195"/>
      <c r="E388" s="1027" t="s">
        <v>81</v>
      </c>
      <c r="F388" s="172">
        <v>31.0</v>
      </c>
      <c r="G388" s="1026">
        <v>0.0</v>
      </c>
      <c r="H388" s="1025" t="s">
        <v>1481</v>
      </c>
      <c r="I388" s="195"/>
      <c r="J388" s="1027" t="s">
        <v>385</v>
      </c>
      <c r="K388" s="172">
        <v>31.0</v>
      </c>
      <c r="L388" s="173">
        <v>0.0</v>
      </c>
      <c r="M388" s="1025" t="s">
        <v>293</v>
      </c>
      <c r="N388" s="195"/>
      <c r="O388" s="1027" t="s">
        <v>434</v>
      </c>
      <c r="P388" s="172">
        <v>31.0</v>
      </c>
      <c r="Q388" s="1026">
        <v>0.0</v>
      </c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</row>
    <row r="389">
      <c r="A389" s="108"/>
      <c r="B389" s="1028" t="s">
        <v>85</v>
      </c>
      <c r="C389" s="180" t="s">
        <v>2055</v>
      </c>
      <c r="D389" s="176"/>
      <c r="E389" s="1029" t="s">
        <v>87</v>
      </c>
      <c r="F389" s="177">
        <v>31.0</v>
      </c>
      <c r="G389" s="1030">
        <v>0.0</v>
      </c>
      <c r="H389" s="180" t="s">
        <v>393</v>
      </c>
      <c r="I389" s="176"/>
      <c r="J389" s="1029" t="s">
        <v>91</v>
      </c>
      <c r="K389" s="177">
        <v>31.0</v>
      </c>
      <c r="L389" s="1030">
        <v>0.0</v>
      </c>
      <c r="M389" s="180" t="s">
        <v>1152</v>
      </c>
      <c r="N389" s="176"/>
      <c r="O389" s="1029" t="s">
        <v>362</v>
      </c>
      <c r="P389" s="177">
        <v>31.0</v>
      </c>
      <c r="Q389" s="1030">
        <v>0.0</v>
      </c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</row>
    <row r="390">
      <c r="A390" s="101"/>
      <c r="B390" s="1031"/>
      <c r="C390" s="180" t="s">
        <v>1064</v>
      </c>
      <c r="D390" s="176"/>
      <c r="E390" s="1029" t="s">
        <v>206</v>
      </c>
      <c r="F390" s="177">
        <v>31.0</v>
      </c>
      <c r="G390" s="178">
        <v>0.0</v>
      </c>
      <c r="H390" s="180" t="s">
        <v>462</v>
      </c>
      <c r="I390" s="176"/>
      <c r="J390" s="1029" t="s">
        <v>716</v>
      </c>
      <c r="K390" s="177">
        <v>31.0</v>
      </c>
      <c r="L390" s="178">
        <v>0.0</v>
      </c>
      <c r="M390" s="180" t="s">
        <v>2056</v>
      </c>
      <c r="N390" s="176"/>
      <c r="O390" s="1029" t="s">
        <v>305</v>
      </c>
      <c r="P390" s="177">
        <v>31.0</v>
      </c>
      <c r="Q390" s="178">
        <v>0.0</v>
      </c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</row>
    <row r="391">
      <c r="A391" s="101"/>
      <c r="B391" s="1031"/>
      <c r="C391" s="180" t="s">
        <v>149</v>
      </c>
      <c r="D391" s="176"/>
      <c r="E391" s="1029" t="s">
        <v>102</v>
      </c>
      <c r="F391" s="177">
        <v>31.0</v>
      </c>
      <c r="G391" s="1030">
        <v>252.0</v>
      </c>
      <c r="H391" s="180" t="s">
        <v>500</v>
      </c>
      <c r="I391" s="176"/>
      <c r="J391" s="1029" t="s">
        <v>153</v>
      </c>
      <c r="K391" s="177">
        <v>31.0</v>
      </c>
      <c r="L391" s="178">
        <v>252.0</v>
      </c>
      <c r="M391" s="180" t="s">
        <v>1391</v>
      </c>
      <c r="N391" s="176"/>
      <c r="O391" s="1029" t="s">
        <v>118</v>
      </c>
      <c r="P391" s="177">
        <v>31.0</v>
      </c>
      <c r="Q391" s="1030">
        <v>252.0</v>
      </c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</row>
    <row r="392">
      <c r="A392" s="101"/>
      <c r="B392" s="1031"/>
      <c r="C392" s="1176" t="s">
        <v>474</v>
      </c>
      <c r="D392" s="183"/>
      <c r="E392" s="184"/>
      <c r="F392" s="1040" t="s">
        <v>1970</v>
      </c>
      <c r="G392" s="83"/>
      <c r="H392" s="1176" t="s">
        <v>632</v>
      </c>
      <c r="I392" s="183"/>
      <c r="J392" s="184"/>
      <c r="K392" s="1040" t="s">
        <v>1969</v>
      </c>
      <c r="L392" s="83"/>
      <c r="M392" s="1176" t="s">
        <v>2057</v>
      </c>
      <c r="N392" s="183"/>
      <c r="O392" s="184"/>
      <c r="P392" s="1040" t="s">
        <v>2058</v>
      </c>
      <c r="Q392" s="83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</row>
    <row r="393">
      <c r="A393" s="101"/>
      <c r="B393" s="1185"/>
      <c r="C393" s="1180"/>
      <c r="D393" s="77"/>
      <c r="E393" s="104"/>
      <c r="F393" s="1182" t="s">
        <v>2059</v>
      </c>
      <c r="G393" s="78"/>
      <c r="H393" s="1180"/>
      <c r="I393" s="77"/>
      <c r="J393" s="104"/>
      <c r="K393" s="1182" t="s">
        <v>2060</v>
      </c>
      <c r="L393" s="78"/>
      <c r="M393" s="1180"/>
      <c r="N393" s="77"/>
      <c r="O393" s="104"/>
      <c r="P393" s="1182"/>
      <c r="Q393" s="78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</row>
    <row r="394">
      <c r="A394" s="101"/>
      <c r="B394" s="79"/>
      <c r="C394" s="79"/>
      <c r="E394" s="106"/>
      <c r="G394" s="80"/>
      <c r="H394" s="79"/>
      <c r="J394" s="106"/>
      <c r="L394" s="80"/>
      <c r="M394" s="79"/>
      <c r="O394" s="106"/>
      <c r="Q394" s="8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</row>
    <row r="395">
      <c r="A395" s="101"/>
      <c r="B395" s="79"/>
      <c r="C395" s="79"/>
      <c r="E395" s="106"/>
      <c r="G395" s="80"/>
      <c r="H395" s="79"/>
      <c r="J395" s="106"/>
      <c r="L395" s="80"/>
      <c r="M395" s="79"/>
      <c r="O395" s="106"/>
      <c r="Q395" s="8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</row>
    <row r="396">
      <c r="A396" s="108"/>
      <c r="B396" s="446" t="s">
        <v>60</v>
      </c>
      <c r="C396" s="79"/>
      <c r="E396" s="106"/>
      <c r="F396" s="110"/>
      <c r="G396" s="111"/>
      <c r="H396" s="79"/>
      <c r="J396" s="106"/>
      <c r="K396" s="110"/>
      <c r="L396" s="111"/>
      <c r="M396" s="79"/>
      <c r="O396" s="106"/>
      <c r="P396" s="110"/>
      <c r="Q396" s="111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</row>
    <row r="397">
      <c r="A397" s="108"/>
      <c r="B397" s="446" t="s">
        <v>61</v>
      </c>
      <c r="C397" s="79"/>
      <c r="E397" s="106"/>
      <c r="F397" s="1183"/>
      <c r="G397" s="140"/>
      <c r="H397" s="79"/>
      <c r="J397" s="106"/>
      <c r="K397" s="1183"/>
      <c r="L397" s="140"/>
      <c r="M397" s="79"/>
      <c r="O397" s="106"/>
      <c r="P397" s="1186"/>
      <c r="Q397" s="14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</row>
    <row r="398">
      <c r="A398" s="108"/>
      <c r="B398" s="79"/>
      <c r="C398" s="81"/>
      <c r="D398" s="82"/>
      <c r="E398" s="54"/>
      <c r="F398" s="1184"/>
      <c r="G398" s="243"/>
      <c r="H398" s="81"/>
      <c r="I398" s="82"/>
      <c r="J398" s="54"/>
      <c r="K398" s="1184"/>
      <c r="L398" s="243"/>
      <c r="M398" s="81"/>
      <c r="N398" s="82"/>
      <c r="O398" s="54"/>
      <c r="P398" s="1187"/>
      <c r="Q398" s="243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</row>
    <row r="399">
      <c r="A399" s="108"/>
      <c r="B399" s="211" t="s">
        <v>62</v>
      </c>
      <c r="C399" s="1023" t="s">
        <v>899</v>
      </c>
      <c r="D399" s="1024"/>
      <c r="E399" s="168" t="s">
        <v>63</v>
      </c>
      <c r="F399" s="168" t="s">
        <v>64</v>
      </c>
      <c r="G399" s="169" t="s">
        <v>65</v>
      </c>
      <c r="H399" s="1023" t="s">
        <v>566</v>
      </c>
      <c r="I399" s="1024"/>
      <c r="J399" s="168" t="s">
        <v>63</v>
      </c>
      <c r="K399" s="168" t="s">
        <v>64</v>
      </c>
      <c r="L399" s="169" t="s">
        <v>65</v>
      </c>
      <c r="M399" s="167"/>
      <c r="N399" s="168"/>
      <c r="O399" s="168"/>
      <c r="P399" s="168"/>
      <c r="Q399" s="169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</row>
    <row r="400">
      <c r="A400" s="108"/>
      <c r="B400" s="211" t="s">
        <v>66</v>
      </c>
      <c r="C400" s="1025" t="s">
        <v>67</v>
      </c>
      <c r="D400" s="195"/>
      <c r="E400" s="1027" t="s">
        <v>1147</v>
      </c>
      <c r="F400" s="172">
        <v>31.0</v>
      </c>
      <c r="G400" s="173">
        <v>6.0</v>
      </c>
      <c r="H400" s="1025" t="s">
        <v>1800</v>
      </c>
      <c r="I400" s="195"/>
      <c r="J400" s="1027" t="s">
        <v>1372</v>
      </c>
      <c r="K400" s="172">
        <v>31.0</v>
      </c>
      <c r="L400" s="1026">
        <v>6.0</v>
      </c>
      <c r="M400" s="1025"/>
      <c r="N400" s="195"/>
      <c r="O400" s="1027"/>
      <c r="P400" s="172"/>
      <c r="Q400" s="1026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</row>
    <row r="401">
      <c r="A401" s="108"/>
      <c r="B401" s="211" t="s">
        <v>72</v>
      </c>
      <c r="C401" s="1025" t="s">
        <v>535</v>
      </c>
      <c r="D401" s="195"/>
      <c r="E401" s="1027" t="s">
        <v>351</v>
      </c>
      <c r="F401" s="1027">
        <v>31.0</v>
      </c>
      <c r="G401" s="1026">
        <v>252.0</v>
      </c>
      <c r="H401" s="1025" t="s">
        <v>1989</v>
      </c>
      <c r="I401" s="195"/>
      <c r="J401" s="1027" t="s">
        <v>292</v>
      </c>
      <c r="K401" s="1027">
        <v>31.0</v>
      </c>
      <c r="L401" s="1026">
        <v>252.0</v>
      </c>
      <c r="M401" s="1025"/>
      <c r="N401" s="195"/>
      <c r="O401" s="1027"/>
      <c r="P401" s="172"/>
      <c r="Q401" s="1026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</row>
    <row r="402">
      <c r="A402" s="108"/>
      <c r="B402" s="211" t="s">
        <v>79</v>
      </c>
      <c r="C402" s="1025" t="s">
        <v>2061</v>
      </c>
      <c r="D402" s="195"/>
      <c r="E402" s="1027" t="s">
        <v>168</v>
      </c>
      <c r="F402" s="172">
        <v>31.0</v>
      </c>
      <c r="G402" s="173">
        <v>0.0</v>
      </c>
      <c r="H402" s="1025" t="s">
        <v>328</v>
      </c>
      <c r="I402" s="195"/>
      <c r="J402" s="1027" t="s">
        <v>2062</v>
      </c>
      <c r="K402" s="172">
        <v>31.0</v>
      </c>
      <c r="L402" s="1026">
        <v>0.0</v>
      </c>
      <c r="M402" s="1025"/>
      <c r="N402" s="195"/>
      <c r="O402" s="1027"/>
      <c r="P402" s="172"/>
      <c r="Q402" s="173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</row>
    <row r="403">
      <c r="A403" s="108"/>
      <c r="B403" s="1028" t="s">
        <v>85</v>
      </c>
      <c r="C403" s="180" t="s">
        <v>441</v>
      </c>
      <c r="D403" s="176"/>
      <c r="E403" s="1029" t="s">
        <v>491</v>
      </c>
      <c r="F403" s="1029">
        <v>31.0</v>
      </c>
      <c r="G403" s="1030">
        <v>0.0</v>
      </c>
      <c r="H403" s="180" t="s">
        <v>228</v>
      </c>
      <c r="I403" s="176"/>
      <c r="J403" s="1029" t="s">
        <v>301</v>
      </c>
      <c r="K403" s="1029">
        <v>31.0</v>
      </c>
      <c r="L403" s="1030">
        <v>0.0</v>
      </c>
      <c r="M403" s="180"/>
      <c r="N403" s="1038"/>
      <c r="O403" s="1029"/>
      <c r="P403" s="177"/>
      <c r="Q403" s="178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</row>
    <row r="404">
      <c r="A404" s="101"/>
      <c r="B404" s="1031"/>
      <c r="C404" s="180" t="s">
        <v>1187</v>
      </c>
      <c r="D404" s="176"/>
      <c r="E404" s="1029" t="s">
        <v>611</v>
      </c>
      <c r="F404" s="177">
        <v>31.0</v>
      </c>
      <c r="G404" s="178">
        <v>0.0</v>
      </c>
      <c r="H404" s="180" t="s">
        <v>306</v>
      </c>
      <c r="I404" s="176"/>
      <c r="J404" s="1029" t="s">
        <v>949</v>
      </c>
      <c r="K404" s="177">
        <v>31.0</v>
      </c>
      <c r="L404" s="178">
        <v>0.0</v>
      </c>
      <c r="M404" s="180"/>
      <c r="N404" s="1038"/>
      <c r="O404" s="1029"/>
      <c r="P404" s="177"/>
      <c r="Q404" s="178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</row>
    <row r="405">
      <c r="A405" s="101"/>
      <c r="B405" s="1031"/>
      <c r="C405" s="180" t="s">
        <v>371</v>
      </c>
      <c r="D405" s="176"/>
      <c r="E405" s="1029" t="s">
        <v>118</v>
      </c>
      <c r="F405" s="1029">
        <v>31.0</v>
      </c>
      <c r="G405" s="178">
        <v>252.0</v>
      </c>
      <c r="H405" s="180" t="s">
        <v>332</v>
      </c>
      <c r="I405" s="176"/>
      <c r="J405" s="1029" t="s">
        <v>2063</v>
      </c>
      <c r="K405" s="177">
        <v>31.0</v>
      </c>
      <c r="L405" s="1030">
        <v>252.0</v>
      </c>
      <c r="M405" s="180"/>
      <c r="N405" s="1038"/>
      <c r="O405" s="1029"/>
      <c r="P405" s="177"/>
      <c r="Q405" s="103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</row>
    <row r="406">
      <c r="A406" s="101"/>
      <c r="B406" s="1031"/>
      <c r="C406" s="1176" t="s">
        <v>394</v>
      </c>
      <c r="D406" s="183"/>
      <c r="E406" s="184"/>
      <c r="F406" s="1040" t="s">
        <v>2058</v>
      </c>
      <c r="G406" s="83"/>
      <c r="H406" s="1176" t="s">
        <v>410</v>
      </c>
      <c r="I406" s="183"/>
      <c r="J406" s="184"/>
      <c r="K406" s="1040" t="s">
        <v>2064</v>
      </c>
      <c r="L406" s="83"/>
      <c r="M406" s="1176"/>
      <c r="N406" s="198"/>
      <c r="O406" s="184"/>
      <c r="P406" s="1040"/>
      <c r="Q406" s="83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</row>
    <row r="407">
      <c r="A407" s="1043"/>
      <c r="B407" s="1188" t="s">
        <v>2065</v>
      </c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5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</row>
    <row r="409">
      <c r="A409" s="101"/>
      <c r="B409" s="269"/>
      <c r="C409" s="270" t="s">
        <v>2066</v>
      </c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8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</row>
    <row r="410">
      <c r="A410" s="101"/>
      <c r="B410" s="79"/>
      <c r="C410" s="81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3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</row>
    <row r="411">
      <c r="A411" s="101"/>
      <c r="B411" s="79"/>
      <c r="C411" s="269"/>
      <c r="D411" s="77"/>
      <c r="E411" s="104"/>
      <c r="F411" s="271" t="s">
        <v>1865</v>
      </c>
      <c r="G411" s="78"/>
      <c r="H411" s="269"/>
      <c r="I411" s="77"/>
      <c r="J411" s="104"/>
      <c r="K411" s="271" t="s">
        <v>2067</v>
      </c>
      <c r="L411" s="78"/>
      <c r="M411" s="269"/>
      <c r="N411" s="77"/>
      <c r="O411" s="104"/>
      <c r="P411" s="271" t="s">
        <v>2068</v>
      </c>
      <c r="Q411" s="78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</row>
    <row r="412">
      <c r="A412" s="101"/>
      <c r="B412" s="79"/>
      <c r="C412" s="79"/>
      <c r="E412" s="106"/>
      <c r="G412" s="80"/>
      <c r="H412" s="79"/>
      <c r="J412" s="106"/>
      <c r="L412" s="80"/>
      <c r="M412" s="79"/>
      <c r="O412" s="106"/>
      <c r="Q412" s="8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</row>
    <row r="413">
      <c r="A413" s="101"/>
      <c r="B413" s="107"/>
      <c r="C413" s="79"/>
      <c r="E413" s="106"/>
      <c r="G413" s="80"/>
      <c r="H413" s="79"/>
      <c r="J413" s="106"/>
      <c r="L413" s="80"/>
      <c r="M413" s="79"/>
      <c r="O413" s="106"/>
      <c r="Q413" s="8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</row>
    <row r="414">
      <c r="A414" s="108"/>
      <c r="B414" s="272" t="s">
        <v>60</v>
      </c>
      <c r="C414" s="79"/>
      <c r="E414" s="106"/>
      <c r="F414" s="110"/>
      <c r="G414" s="111"/>
      <c r="H414" s="79"/>
      <c r="J414" s="106"/>
      <c r="K414" s="110"/>
      <c r="L414" s="111"/>
      <c r="M414" s="79"/>
      <c r="O414" s="106"/>
      <c r="P414" s="110"/>
      <c r="Q414" s="111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</row>
    <row r="415">
      <c r="A415" s="108"/>
      <c r="B415" s="272" t="s">
        <v>61</v>
      </c>
      <c r="C415" s="79"/>
      <c r="E415" s="106"/>
      <c r="F415" s="1189"/>
      <c r="G415" s="140"/>
      <c r="H415" s="79"/>
      <c r="J415" s="106"/>
      <c r="K415" s="1189"/>
      <c r="L415" s="140"/>
      <c r="M415" s="79"/>
      <c r="O415" s="106"/>
      <c r="P415" s="1189"/>
      <c r="Q415" s="14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</row>
    <row r="416">
      <c r="A416" s="108"/>
      <c r="B416" s="79"/>
      <c r="C416" s="81"/>
      <c r="D416" s="82"/>
      <c r="E416" s="54"/>
      <c r="F416" s="1190"/>
      <c r="G416" s="243"/>
      <c r="H416" s="81"/>
      <c r="I416" s="82"/>
      <c r="J416" s="54"/>
      <c r="K416" s="1190"/>
      <c r="L416" s="243"/>
      <c r="M416" s="81"/>
      <c r="N416" s="82"/>
      <c r="O416" s="54"/>
      <c r="P416" s="1190"/>
      <c r="Q416" s="243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</row>
    <row r="417">
      <c r="A417" s="108"/>
      <c r="B417" s="211" t="s">
        <v>62</v>
      </c>
      <c r="C417" s="1023" t="s">
        <v>899</v>
      </c>
      <c r="D417" s="1024"/>
      <c r="E417" s="168" t="s">
        <v>63</v>
      </c>
      <c r="F417" s="168" t="s">
        <v>64</v>
      </c>
      <c r="G417" s="169" t="s">
        <v>65</v>
      </c>
      <c r="H417" s="1023" t="s">
        <v>899</v>
      </c>
      <c r="I417" s="1024"/>
      <c r="J417" s="168" t="s">
        <v>63</v>
      </c>
      <c r="K417" s="168" t="s">
        <v>64</v>
      </c>
      <c r="L417" s="169" t="s">
        <v>65</v>
      </c>
      <c r="M417" s="1023" t="s">
        <v>899</v>
      </c>
      <c r="N417" s="1024"/>
      <c r="O417" s="168" t="s">
        <v>63</v>
      </c>
      <c r="P417" s="168" t="s">
        <v>64</v>
      </c>
      <c r="Q417" s="169" t="s">
        <v>65</v>
      </c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</row>
    <row r="418">
      <c r="A418" s="108"/>
      <c r="B418" s="211" t="s">
        <v>66</v>
      </c>
      <c r="C418" s="1025" t="s">
        <v>1337</v>
      </c>
      <c r="D418" s="195"/>
      <c r="E418" s="1027" t="s">
        <v>161</v>
      </c>
      <c r="F418" s="172">
        <v>31.0</v>
      </c>
      <c r="G418" s="1026">
        <v>252.0</v>
      </c>
      <c r="H418" s="1025" t="s">
        <v>1337</v>
      </c>
      <c r="I418" s="195"/>
      <c r="J418" s="1027" t="s">
        <v>186</v>
      </c>
      <c r="K418" s="172">
        <v>31.0</v>
      </c>
      <c r="L418" s="1026">
        <v>252.0</v>
      </c>
      <c r="M418" s="1025" t="s">
        <v>126</v>
      </c>
      <c r="N418" s="195"/>
      <c r="O418" s="1027" t="s">
        <v>2069</v>
      </c>
      <c r="P418" s="172">
        <v>31.0</v>
      </c>
      <c r="Q418" s="1026">
        <v>6.0</v>
      </c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</row>
    <row r="419">
      <c r="A419" s="108"/>
      <c r="B419" s="211" t="s">
        <v>72</v>
      </c>
      <c r="C419" s="1025" t="s">
        <v>1880</v>
      </c>
      <c r="D419" s="195"/>
      <c r="E419" s="1027" t="s">
        <v>349</v>
      </c>
      <c r="F419" s="172">
        <v>31.0</v>
      </c>
      <c r="G419" s="1026">
        <v>0.0</v>
      </c>
      <c r="H419" s="1025" t="s">
        <v>221</v>
      </c>
      <c r="I419" s="195"/>
      <c r="J419" s="1027" t="s">
        <v>2070</v>
      </c>
      <c r="K419" s="172">
        <v>31.0</v>
      </c>
      <c r="L419" s="1026">
        <v>252.0</v>
      </c>
      <c r="M419" s="1025" t="s">
        <v>2071</v>
      </c>
      <c r="N419" s="195"/>
      <c r="O419" s="1027" t="s">
        <v>194</v>
      </c>
      <c r="P419" s="172">
        <v>31.0</v>
      </c>
      <c r="Q419" s="1026">
        <v>0.0</v>
      </c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</row>
    <row r="420">
      <c r="A420" s="108"/>
      <c r="B420" s="211" t="s">
        <v>79</v>
      </c>
      <c r="C420" s="1025" t="s">
        <v>167</v>
      </c>
      <c r="D420" s="195"/>
      <c r="E420" s="1027" t="s">
        <v>487</v>
      </c>
      <c r="F420" s="172">
        <v>31.0</v>
      </c>
      <c r="G420" s="1026">
        <v>252.0</v>
      </c>
      <c r="H420" s="1025" t="s">
        <v>224</v>
      </c>
      <c r="I420" s="195"/>
      <c r="J420" s="1027" t="s">
        <v>2072</v>
      </c>
      <c r="K420" s="172">
        <v>31.0</v>
      </c>
      <c r="L420" s="173">
        <v>0.0</v>
      </c>
      <c r="M420" s="1025" t="s">
        <v>1172</v>
      </c>
      <c r="N420" s="195"/>
      <c r="O420" s="1027" t="s">
        <v>81</v>
      </c>
      <c r="P420" s="172">
        <v>31.0</v>
      </c>
      <c r="Q420" s="1026">
        <v>0.0</v>
      </c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</row>
    <row r="421">
      <c r="A421" s="108"/>
      <c r="B421" s="1028" t="s">
        <v>85</v>
      </c>
      <c r="C421" s="180" t="s">
        <v>442</v>
      </c>
      <c r="D421" s="176"/>
      <c r="E421" s="1029" t="s">
        <v>203</v>
      </c>
      <c r="F421" s="177">
        <v>31.0</v>
      </c>
      <c r="G421" s="1030">
        <v>6.0</v>
      </c>
      <c r="H421" s="180" t="s">
        <v>439</v>
      </c>
      <c r="I421" s="176"/>
      <c r="J421" s="1029" t="s">
        <v>2073</v>
      </c>
      <c r="K421" s="177">
        <v>31.0</v>
      </c>
      <c r="L421" s="1030">
        <v>0.0</v>
      </c>
      <c r="M421" s="180" t="s">
        <v>1745</v>
      </c>
      <c r="N421" s="176"/>
      <c r="O421" s="1029" t="s">
        <v>2074</v>
      </c>
      <c r="P421" s="177">
        <v>31.0</v>
      </c>
      <c r="Q421" s="1030">
        <v>252.0</v>
      </c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</row>
    <row r="422">
      <c r="A422" s="101"/>
      <c r="B422" s="1031"/>
      <c r="C422" s="180" t="s">
        <v>271</v>
      </c>
      <c r="D422" s="176"/>
      <c r="E422" s="1029" t="s">
        <v>147</v>
      </c>
      <c r="F422" s="177">
        <v>31.0</v>
      </c>
      <c r="G422" s="178">
        <v>0.0</v>
      </c>
      <c r="H422" s="180" t="s">
        <v>1343</v>
      </c>
      <c r="I422" s="176"/>
      <c r="J422" s="1029" t="s">
        <v>1348</v>
      </c>
      <c r="K422" s="177">
        <v>31.0</v>
      </c>
      <c r="L422" s="1030">
        <v>6.0</v>
      </c>
      <c r="M422" s="180" t="s">
        <v>477</v>
      </c>
      <c r="N422" s="176"/>
      <c r="O422" s="1029" t="s">
        <v>2075</v>
      </c>
      <c r="P422" s="177">
        <v>31.0</v>
      </c>
      <c r="Q422" s="178">
        <v>0.0</v>
      </c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</row>
    <row r="423">
      <c r="A423" s="101"/>
      <c r="B423" s="1031"/>
      <c r="C423" s="180" t="s">
        <v>399</v>
      </c>
      <c r="D423" s="176"/>
      <c r="E423" s="1029" t="s">
        <v>102</v>
      </c>
      <c r="F423" s="177">
        <v>31.0</v>
      </c>
      <c r="G423" s="1030">
        <v>0.0</v>
      </c>
      <c r="H423" s="180" t="s">
        <v>399</v>
      </c>
      <c r="I423" s="176"/>
      <c r="J423" s="1029" t="s">
        <v>577</v>
      </c>
      <c r="K423" s="177">
        <v>31.0</v>
      </c>
      <c r="L423" s="1030">
        <v>0.0</v>
      </c>
      <c r="M423" s="180" t="s">
        <v>2076</v>
      </c>
      <c r="N423" s="176"/>
      <c r="O423" s="1029" t="s">
        <v>2077</v>
      </c>
      <c r="P423" s="177">
        <v>31.0</v>
      </c>
      <c r="Q423" s="1030">
        <v>252.0</v>
      </c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</row>
    <row r="424">
      <c r="A424" s="101"/>
      <c r="B424" s="1031"/>
      <c r="C424" s="1176" t="s">
        <v>1280</v>
      </c>
      <c r="D424" s="183"/>
      <c r="E424" s="184"/>
      <c r="F424" s="1040" t="s">
        <v>1180</v>
      </c>
      <c r="G424" s="83"/>
      <c r="H424" s="1176" t="s">
        <v>371</v>
      </c>
      <c r="I424" s="183"/>
      <c r="J424" s="184"/>
      <c r="K424" s="1040" t="s">
        <v>580</v>
      </c>
      <c r="L424" s="83"/>
      <c r="M424" s="1176" t="s">
        <v>472</v>
      </c>
      <c r="N424" s="183"/>
      <c r="O424" s="184"/>
      <c r="P424" s="1040" t="s">
        <v>2078</v>
      </c>
      <c r="Q424" s="83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</row>
    <row r="425">
      <c r="A425" s="101"/>
      <c r="B425" s="295"/>
      <c r="C425" s="269"/>
      <c r="D425" s="77"/>
      <c r="E425" s="104"/>
      <c r="F425" s="271" t="s">
        <v>2079</v>
      </c>
      <c r="G425" s="78"/>
      <c r="H425" s="269"/>
      <c r="I425" s="77"/>
      <c r="J425" s="104"/>
      <c r="K425" s="271" t="s">
        <v>2080</v>
      </c>
      <c r="L425" s="78"/>
      <c r="M425" s="269"/>
      <c r="N425" s="77"/>
      <c r="O425" s="104"/>
      <c r="P425" s="271"/>
      <c r="Q425" s="78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</row>
    <row r="426">
      <c r="A426" s="101"/>
      <c r="B426" s="79"/>
      <c r="C426" s="79"/>
      <c r="E426" s="106"/>
      <c r="G426" s="80"/>
      <c r="H426" s="79"/>
      <c r="J426" s="106"/>
      <c r="L426" s="80"/>
      <c r="M426" s="79"/>
      <c r="O426" s="106"/>
      <c r="Q426" s="8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</row>
    <row r="427">
      <c r="A427" s="101"/>
      <c r="B427" s="79"/>
      <c r="C427" s="79"/>
      <c r="E427" s="106"/>
      <c r="G427" s="80"/>
      <c r="H427" s="79"/>
      <c r="J427" s="106"/>
      <c r="L427" s="80"/>
      <c r="M427" s="79"/>
      <c r="O427" s="106"/>
      <c r="Q427" s="8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</row>
    <row r="428">
      <c r="A428" s="108"/>
      <c r="B428" s="272" t="s">
        <v>60</v>
      </c>
      <c r="C428" s="79"/>
      <c r="E428" s="106"/>
      <c r="F428" s="110"/>
      <c r="G428" s="111"/>
      <c r="H428" s="79"/>
      <c r="J428" s="106"/>
      <c r="K428" s="110"/>
      <c r="L428" s="111"/>
      <c r="M428" s="79"/>
      <c r="O428" s="106"/>
      <c r="P428" s="110"/>
      <c r="Q428" s="111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</row>
    <row r="429">
      <c r="A429" s="108"/>
      <c r="B429" s="272" t="s">
        <v>61</v>
      </c>
      <c r="C429" s="79"/>
      <c r="E429" s="106"/>
      <c r="F429" s="1189"/>
      <c r="G429" s="140"/>
      <c r="H429" s="79"/>
      <c r="J429" s="106"/>
      <c r="K429" s="1189"/>
      <c r="L429" s="140"/>
      <c r="M429" s="79"/>
      <c r="O429" s="106"/>
      <c r="P429" s="1191"/>
      <c r="Q429" s="14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</row>
    <row r="430">
      <c r="A430" s="108"/>
      <c r="B430" s="79"/>
      <c r="C430" s="81"/>
      <c r="D430" s="82"/>
      <c r="E430" s="54"/>
      <c r="F430" s="1190"/>
      <c r="G430" s="243"/>
      <c r="H430" s="81"/>
      <c r="I430" s="82"/>
      <c r="J430" s="54"/>
      <c r="K430" s="1190"/>
      <c r="L430" s="243"/>
      <c r="M430" s="81"/>
      <c r="N430" s="82"/>
      <c r="O430" s="54"/>
      <c r="P430" s="1192"/>
      <c r="Q430" s="243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</row>
    <row r="431">
      <c r="A431" s="108"/>
      <c r="B431" s="211" t="s">
        <v>62</v>
      </c>
      <c r="C431" s="1023" t="s">
        <v>899</v>
      </c>
      <c r="D431" s="1024"/>
      <c r="E431" s="168" t="s">
        <v>63</v>
      </c>
      <c r="F431" s="168" t="s">
        <v>64</v>
      </c>
      <c r="G431" s="169" t="s">
        <v>65</v>
      </c>
      <c r="H431" s="1023" t="s">
        <v>566</v>
      </c>
      <c r="I431" s="1024"/>
      <c r="J431" s="168" t="s">
        <v>63</v>
      </c>
      <c r="K431" s="168" t="s">
        <v>64</v>
      </c>
      <c r="L431" s="169" t="s">
        <v>65</v>
      </c>
      <c r="M431" s="167"/>
      <c r="N431" s="168"/>
      <c r="O431" s="168"/>
      <c r="P431" s="168"/>
      <c r="Q431" s="169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</row>
    <row r="432">
      <c r="A432" s="108"/>
      <c r="B432" s="211" t="s">
        <v>66</v>
      </c>
      <c r="C432" s="1025" t="s">
        <v>128</v>
      </c>
      <c r="D432" s="195"/>
      <c r="E432" s="1027" t="s">
        <v>220</v>
      </c>
      <c r="F432" s="172">
        <v>31.0</v>
      </c>
      <c r="G432" s="173">
        <v>6.0</v>
      </c>
      <c r="H432" s="1025" t="s">
        <v>126</v>
      </c>
      <c r="I432" s="195"/>
      <c r="J432" s="1027" t="s">
        <v>453</v>
      </c>
      <c r="K432" s="172">
        <v>31.0</v>
      </c>
      <c r="L432" s="1026">
        <v>6.0</v>
      </c>
      <c r="M432" s="1025"/>
      <c r="N432" s="195"/>
      <c r="O432" s="1027"/>
      <c r="P432" s="172"/>
      <c r="Q432" s="1026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</row>
    <row r="433">
      <c r="A433" s="108"/>
      <c r="B433" s="211" t="s">
        <v>72</v>
      </c>
      <c r="C433" s="1025" t="s">
        <v>455</v>
      </c>
      <c r="D433" s="195"/>
      <c r="E433" s="1027" t="s">
        <v>1122</v>
      </c>
      <c r="F433" s="1027">
        <v>31.0</v>
      </c>
      <c r="G433" s="1026">
        <v>252.0</v>
      </c>
      <c r="H433" s="1025" t="s">
        <v>324</v>
      </c>
      <c r="I433" s="195"/>
      <c r="J433" s="1027" t="s">
        <v>2081</v>
      </c>
      <c r="K433" s="1027">
        <v>31.0</v>
      </c>
      <c r="L433" s="1026">
        <v>0.0</v>
      </c>
      <c r="M433" s="1025"/>
      <c r="N433" s="195"/>
      <c r="O433" s="1027"/>
      <c r="P433" s="172"/>
      <c r="Q433" s="1026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</row>
    <row r="434">
      <c r="A434" s="108"/>
      <c r="B434" s="211" t="s">
        <v>79</v>
      </c>
      <c r="C434" s="1025" t="s">
        <v>386</v>
      </c>
      <c r="D434" s="195"/>
      <c r="E434" s="1027" t="s">
        <v>168</v>
      </c>
      <c r="F434" s="172">
        <v>31.0</v>
      </c>
      <c r="G434" s="173">
        <v>0.0</v>
      </c>
      <c r="H434" s="1025" t="s">
        <v>327</v>
      </c>
      <c r="I434" s="195"/>
      <c r="J434" s="1027" t="s">
        <v>434</v>
      </c>
      <c r="K434" s="172">
        <v>31.0</v>
      </c>
      <c r="L434" s="1026">
        <v>0.0</v>
      </c>
      <c r="M434" s="1025"/>
      <c r="N434" s="195"/>
      <c r="O434" s="1027"/>
      <c r="P434" s="172"/>
      <c r="Q434" s="173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</row>
    <row r="435">
      <c r="A435" s="108"/>
      <c r="B435" s="1028" t="s">
        <v>85</v>
      </c>
      <c r="C435" s="180" t="s">
        <v>2032</v>
      </c>
      <c r="D435" s="176"/>
      <c r="E435" s="1029" t="s">
        <v>360</v>
      </c>
      <c r="F435" s="1029">
        <v>31.0</v>
      </c>
      <c r="G435" s="1030">
        <v>0.0</v>
      </c>
      <c r="H435" s="180" t="s">
        <v>2082</v>
      </c>
      <c r="I435" s="176"/>
      <c r="J435" s="1029" t="s">
        <v>2083</v>
      </c>
      <c r="K435" s="1029">
        <v>31.0</v>
      </c>
      <c r="L435" s="1030">
        <v>252.0</v>
      </c>
      <c r="M435" s="180"/>
      <c r="N435" s="1038"/>
      <c r="O435" s="1029"/>
      <c r="P435" s="177"/>
      <c r="Q435" s="178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</row>
    <row r="436">
      <c r="A436" s="101"/>
      <c r="B436" s="1031"/>
      <c r="C436" s="180" t="s">
        <v>179</v>
      </c>
      <c r="D436" s="176"/>
      <c r="E436" s="1029" t="s">
        <v>206</v>
      </c>
      <c r="F436" s="177">
        <v>31.0</v>
      </c>
      <c r="G436" s="178">
        <v>0.0</v>
      </c>
      <c r="H436" s="180" t="s">
        <v>269</v>
      </c>
      <c r="I436" s="176"/>
      <c r="J436" s="1029" t="s">
        <v>467</v>
      </c>
      <c r="K436" s="177">
        <v>31.0</v>
      </c>
      <c r="L436" s="178">
        <v>0.0</v>
      </c>
      <c r="M436" s="180"/>
      <c r="N436" s="1038"/>
      <c r="O436" s="1029"/>
      <c r="P436" s="177"/>
      <c r="Q436" s="178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</row>
    <row r="437">
      <c r="A437" s="101"/>
      <c r="B437" s="1031"/>
      <c r="C437" s="180" t="s">
        <v>1127</v>
      </c>
      <c r="D437" s="176"/>
      <c r="E437" s="1029" t="s">
        <v>151</v>
      </c>
      <c r="F437" s="1029">
        <v>31.0</v>
      </c>
      <c r="G437" s="178">
        <v>252.0</v>
      </c>
      <c r="H437" s="180" t="s">
        <v>2084</v>
      </c>
      <c r="I437" s="176"/>
      <c r="J437" s="1029" t="s">
        <v>2085</v>
      </c>
      <c r="K437" s="177">
        <v>31.0</v>
      </c>
      <c r="L437" s="1030">
        <v>252.0</v>
      </c>
      <c r="M437" s="180"/>
      <c r="N437" s="1038"/>
      <c r="O437" s="1029"/>
      <c r="P437" s="177"/>
      <c r="Q437" s="103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</row>
    <row r="438">
      <c r="A438" s="101"/>
      <c r="B438" s="1031"/>
      <c r="C438" s="1176" t="s">
        <v>468</v>
      </c>
      <c r="D438" s="183"/>
      <c r="E438" s="184"/>
      <c r="F438" s="1040" t="s">
        <v>2008</v>
      </c>
      <c r="G438" s="83"/>
      <c r="H438" s="1176" t="s">
        <v>200</v>
      </c>
      <c r="I438" s="183"/>
      <c r="J438" s="184"/>
      <c r="K438" s="1040" t="s">
        <v>2086</v>
      </c>
      <c r="L438" s="83"/>
      <c r="M438" s="1176"/>
      <c r="N438" s="198"/>
      <c r="O438" s="184"/>
      <c r="P438" s="1040"/>
      <c r="Q438" s="83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</row>
    <row r="439">
      <c r="A439" s="1043"/>
      <c r="B439" s="1193" t="s">
        <v>2087</v>
      </c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5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</row>
    <row r="441">
      <c r="A441" s="101"/>
      <c r="B441" s="269"/>
      <c r="C441" s="270" t="s">
        <v>2088</v>
      </c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8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</row>
    <row r="442">
      <c r="A442" s="101"/>
      <c r="B442" s="79"/>
      <c r="C442" s="81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3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</row>
    <row r="443">
      <c r="A443" s="101"/>
      <c r="B443" s="79"/>
      <c r="C443" s="269"/>
      <c r="D443" s="77"/>
      <c r="E443" s="104"/>
      <c r="F443" s="271" t="s">
        <v>1166</v>
      </c>
      <c r="G443" s="78"/>
      <c r="H443" s="269"/>
      <c r="I443" s="77"/>
      <c r="J443" s="104"/>
      <c r="K443" s="271" t="s">
        <v>1334</v>
      </c>
      <c r="L443" s="78"/>
      <c r="M443" s="269"/>
      <c r="N443" s="77"/>
      <c r="O443" s="104"/>
      <c r="P443" s="271" t="s">
        <v>2089</v>
      </c>
      <c r="Q443" s="78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</row>
    <row r="444">
      <c r="A444" s="101"/>
      <c r="B444" s="79"/>
      <c r="C444" s="79"/>
      <c r="E444" s="106"/>
      <c r="G444" s="80"/>
      <c r="H444" s="79"/>
      <c r="J444" s="106"/>
      <c r="L444" s="80"/>
      <c r="M444" s="79"/>
      <c r="O444" s="106"/>
      <c r="Q444" s="8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</row>
    <row r="445">
      <c r="A445" s="101"/>
      <c r="B445" s="107"/>
      <c r="C445" s="79"/>
      <c r="E445" s="106"/>
      <c r="G445" s="80"/>
      <c r="H445" s="79"/>
      <c r="J445" s="106"/>
      <c r="L445" s="80"/>
      <c r="M445" s="79"/>
      <c r="O445" s="106"/>
      <c r="Q445" s="8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</row>
    <row r="446">
      <c r="A446" s="108"/>
      <c r="B446" s="272" t="s">
        <v>60</v>
      </c>
      <c r="C446" s="79"/>
      <c r="E446" s="106"/>
      <c r="F446" s="110"/>
      <c r="G446" s="111"/>
      <c r="H446" s="79"/>
      <c r="J446" s="106"/>
      <c r="K446" s="110"/>
      <c r="L446" s="111"/>
      <c r="M446" s="79"/>
      <c r="O446" s="106"/>
      <c r="P446" s="110"/>
      <c r="Q446" s="111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</row>
    <row r="447">
      <c r="A447" s="108"/>
      <c r="B447" s="272" t="s">
        <v>61</v>
      </c>
      <c r="C447" s="79"/>
      <c r="E447" s="106"/>
      <c r="F447" s="1189"/>
      <c r="G447" s="140"/>
      <c r="H447" s="79"/>
      <c r="J447" s="106"/>
      <c r="K447" s="1189"/>
      <c r="L447" s="140"/>
      <c r="M447" s="79"/>
      <c r="O447" s="106"/>
      <c r="P447" s="1189"/>
      <c r="Q447" s="14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</row>
    <row r="448">
      <c r="A448" s="108"/>
      <c r="B448" s="79"/>
      <c r="C448" s="81"/>
      <c r="D448" s="82"/>
      <c r="E448" s="54"/>
      <c r="F448" s="1190"/>
      <c r="G448" s="243"/>
      <c r="H448" s="81"/>
      <c r="I448" s="82"/>
      <c r="J448" s="54"/>
      <c r="K448" s="1190"/>
      <c r="L448" s="243"/>
      <c r="M448" s="81"/>
      <c r="N448" s="82"/>
      <c r="O448" s="54"/>
      <c r="P448" s="1190"/>
      <c r="Q448" s="243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</row>
    <row r="449">
      <c r="A449" s="108"/>
      <c r="B449" s="211" t="s">
        <v>62</v>
      </c>
      <c r="C449" s="1023" t="s">
        <v>899</v>
      </c>
      <c r="D449" s="1024"/>
      <c r="E449" s="168" t="s">
        <v>63</v>
      </c>
      <c r="F449" s="168" t="s">
        <v>64</v>
      </c>
      <c r="G449" s="169" t="s">
        <v>65</v>
      </c>
      <c r="H449" s="1023" t="s">
        <v>899</v>
      </c>
      <c r="I449" s="1024"/>
      <c r="J449" s="168" t="s">
        <v>63</v>
      </c>
      <c r="K449" s="168" t="s">
        <v>64</v>
      </c>
      <c r="L449" s="169" t="s">
        <v>65</v>
      </c>
      <c r="M449" s="1023" t="s">
        <v>899</v>
      </c>
      <c r="N449" s="1024"/>
      <c r="O449" s="168" t="s">
        <v>63</v>
      </c>
      <c r="P449" s="168" t="s">
        <v>64</v>
      </c>
      <c r="Q449" s="169" t="s">
        <v>65</v>
      </c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</row>
    <row r="450">
      <c r="A450" s="108"/>
      <c r="B450" s="211" t="s">
        <v>66</v>
      </c>
      <c r="C450" s="1025" t="s">
        <v>69</v>
      </c>
      <c r="D450" s="195"/>
      <c r="E450" s="1027" t="s">
        <v>187</v>
      </c>
      <c r="F450" s="172">
        <v>31.0</v>
      </c>
      <c r="G450" s="1026">
        <v>6.0</v>
      </c>
      <c r="H450" s="1025" t="s">
        <v>1337</v>
      </c>
      <c r="I450" s="195"/>
      <c r="J450" s="1027" t="s">
        <v>320</v>
      </c>
      <c r="K450" s="172">
        <v>31.0</v>
      </c>
      <c r="L450" s="1026">
        <v>252.0</v>
      </c>
      <c r="M450" s="1025" t="s">
        <v>1030</v>
      </c>
      <c r="N450" s="195"/>
      <c r="O450" s="1027" t="s">
        <v>287</v>
      </c>
      <c r="P450" s="172">
        <v>31.0</v>
      </c>
      <c r="Q450" s="1026">
        <v>6.0</v>
      </c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</row>
    <row r="451">
      <c r="A451" s="108"/>
      <c r="B451" s="211" t="s">
        <v>72</v>
      </c>
      <c r="C451" s="1025" t="s">
        <v>111</v>
      </c>
      <c r="D451" s="195"/>
      <c r="E451" s="1027" t="s">
        <v>192</v>
      </c>
      <c r="F451" s="172">
        <v>31.0</v>
      </c>
      <c r="G451" s="1026">
        <v>0.0</v>
      </c>
      <c r="H451" s="1025" t="s">
        <v>1338</v>
      </c>
      <c r="I451" s="195"/>
      <c r="J451" s="1027" t="s">
        <v>1339</v>
      </c>
      <c r="K451" s="172">
        <v>31.0</v>
      </c>
      <c r="L451" s="1026">
        <v>6.0</v>
      </c>
      <c r="M451" s="1025" t="s">
        <v>221</v>
      </c>
      <c r="N451" s="195"/>
      <c r="O451" s="1027" t="s">
        <v>192</v>
      </c>
      <c r="P451" s="172">
        <v>31.0</v>
      </c>
      <c r="Q451" s="1026">
        <v>0.0</v>
      </c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</row>
    <row r="452">
      <c r="A452" s="108"/>
      <c r="B452" s="211" t="s">
        <v>79</v>
      </c>
      <c r="C452" s="1025" t="s">
        <v>1172</v>
      </c>
      <c r="D452" s="195"/>
      <c r="E452" s="1027" t="s">
        <v>487</v>
      </c>
      <c r="F452" s="172">
        <v>31.0</v>
      </c>
      <c r="G452" s="1026">
        <v>0.0</v>
      </c>
      <c r="H452" s="1025" t="s">
        <v>750</v>
      </c>
      <c r="I452" s="195"/>
      <c r="J452" s="1027" t="s">
        <v>806</v>
      </c>
      <c r="K452" s="172">
        <v>31.0</v>
      </c>
      <c r="L452" s="1026">
        <v>252.0</v>
      </c>
      <c r="M452" s="1025" t="s">
        <v>1802</v>
      </c>
      <c r="N452" s="195"/>
      <c r="O452" s="1027" t="s">
        <v>84</v>
      </c>
      <c r="P452" s="172">
        <v>31.0</v>
      </c>
      <c r="Q452" s="1026">
        <v>252.0</v>
      </c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</row>
    <row r="453">
      <c r="A453" s="108"/>
      <c r="B453" s="1028" t="s">
        <v>85</v>
      </c>
      <c r="C453" s="180" t="s">
        <v>299</v>
      </c>
      <c r="D453" s="1038"/>
      <c r="E453" s="1029" t="s">
        <v>436</v>
      </c>
      <c r="F453" s="177">
        <v>31.0</v>
      </c>
      <c r="G453" s="1030">
        <v>252.0</v>
      </c>
      <c r="H453" s="180" t="s">
        <v>1347</v>
      </c>
      <c r="I453" s="1038"/>
      <c r="J453" s="1029" t="s">
        <v>1344</v>
      </c>
      <c r="K453" s="177">
        <v>31.0</v>
      </c>
      <c r="L453" s="1030">
        <v>0.0</v>
      </c>
      <c r="M453" s="180" t="s">
        <v>330</v>
      </c>
      <c r="N453" s="1038"/>
      <c r="O453" s="1029" t="s">
        <v>491</v>
      </c>
      <c r="P453" s="177">
        <v>31.0</v>
      </c>
      <c r="Q453" s="1030">
        <v>252.0</v>
      </c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</row>
    <row r="454">
      <c r="A454" s="101"/>
      <c r="B454" s="1031"/>
      <c r="C454" s="180" t="s">
        <v>442</v>
      </c>
      <c r="D454" s="1038"/>
      <c r="E454" s="1029" t="s">
        <v>117</v>
      </c>
      <c r="F454" s="177">
        <v>31.0</v>
      </c>
      <c r="G454" s="178">
        <v>0.0</v>
      </c>
      <c r="H454" s="180" t="s">
        <v>1343</v>
      </c>
      <c r="I454" s="1038"/>
      <c r="J454" s="1029" t="s">
        <v>1348</v>
      </c>
      <c r="K454" s="177">
        <v>31.0</v>
      </c>
      <c r="L454" s="1030">
        <v>0.0</v>
      </c>
      <c r="M454" s="180" t="s">
        <v>439</v>
      </c>
      <c r="N454" s="1038"/>
      <c r="O454" s="1029" t="s">
        <v>736</v>
      </c>
      <c r="P454" s="177">
        <v>31.0</v>
      </c>
      <c r="Q454" s="178">
        <v>0.0</v>
      </c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</row>
    <row r="455">
      <c r="A455" s="101"/>
      <c r="B455" s="1031"/>
      <c r="C455" s="180" t="s">
        <v>215</v>
      </c>
      <c r="D455" s="1038"/>
      <c r="E455" s="1029" t="s">
        <v>471</v>
      </c>
      <c r="F455" s="177">
        <v>31.0</v>
      </c>
      <c r="G455" s="1030">
        <v>252.0</v>
      </c>
      <c r="H455" s="180" t="s">
        <v>572</v>
      </c>
      <c r="I455" s="1038"/>
      <c r="J455" s="1029" t="s">
        <v>786</v>
      </c>
      <c r="K455" s="177">
        <v>31.0</v>
      </c>
      <c r="L455" s="1030">
        <v>0.0</v>
      </c>
      <c r="M455" s="180" t="s">
        <v>410</v>
      </c>
      <c r="N455" s="1038"/>
      <c r="O455" s="1029" t="s">
        <v>274</v>
      </c>
      <c r="P455" s="177">
        <v>31.0</v>
      </c>
      <c r="Q455" s="1030">
        <v>0.0</v>
      </c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</row>
    <row r="456">
      <c r="A456" s="101"/>
      <c r="B456" s="1031"/>
      <c r="C456" s="1176" t="s">
        <v>198</v>
      </c>
      <c r="D456" s="198"/>
      <c r="E456" s="184"/>
      <c r="F456" s="1040" t="s">
        <v>2090</v>
      </c>
      <c r="G456" s="83"/>
      <c r="H456" s="1176" t="s">
        <v>119</v>
      </c>
      <c r="I456" s="198"/>
      <c r="J456" s="184"/>
      <c r="K456" s="1040" t="s">
        <v>550</v>
      </c>
      <c r="L456" s="83"/>
      <c r="M456" s="1176" t="s">
        <v>1245</v>
      </c>
      <c r="N456" s="198"/>
      <c r="O456" s="184"/>
      <c r="P456" s="1040" t="s">
        <v>2091</v>
      </c>
      <c r="Q456" s="83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</row>
    <row r="457">
      <c r="A457" s="101"/>
      <c r="B457" s="295"/>
      <c r="C457" s="269"/>
      <c r="D457" s="77"/>
      <c r="E457" s="104"/>
      <c r="F457" s="271" t="s">
        <v>822</v>
      </c>
      <c r="G457" s="78"/>
      <c r="H457" s="269"/>
      <c r="I457" s="77"/>
      <c r="J457" s="104"/>
      <c r="K457" s="271" t="s">
        <v>2092</v>
      </c>
      <c r="L457" s="78"/>
      <c r="M457" s="269"/>
      <c r="N457" s="77"/>
      <c r="O457" s="104"/>
      <c r="P457" s="271"/>
      <c r="Q457" s="78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</row>
    <row r="458">
      <c r="A458" s="101"/>
      <c r="B458" s="79"/>
      <c r="C458" s="79"/>
      <c r="E458" s="106"/>
      <c r="G458" s="80"/>
      <c r="H458" s="79"/>
      <c r="J458" s="106"/>
      <c r="L458" s="80"/>
      <c r="M458" s="79"/>
      <c r="O458" s="106"/>
      <c r="Q458" s="8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</row>
    <row r="459">
      <c r="A459" s="101"/>
      <c r="B459" s="79"/>
      <c r="C459" s="79"/>
      <c r="E459" s="106"/>
      <c r="G459" s="80"/>
      <c r="H459" s="79"/>
      <c r="J459" s="106"/>
      <c r="L459" s="80"/>
      <c r="M459" s="79"/>
      <c r="O459" s="106"/>
      <c r="Q459" s="8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</row>
    <row r="460">
      <c r="A460" s="108"/>
      <c r="B460" s="272" t="s">
        <v>60</v>
      </c>
      <c r="C460" s="79"/>
      <c r="E460" s="106"/>
      <c r="F460" s="110"/>
      <c r="G460" s="111"/>
      <c r="H460" s="79"/>
      <c r="J460" s="106"/>
      <c r="K460" s="110"/>
      <c r="L460" s="111"/>
      <c r="M460" s="79"/>
      <c r="O460" s="106"/>
      <c r="P460" s="110"/>
      <c r="Q460" s="111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</row>
    <row r="461">
      <c r="A461" s="108"/>
      <c r="B461" s="272" t="s">
        <v>61</v>
      </c>
      <c r="C461" s="79"/>
      <c r="E461" s="106"/>
      <c r="F461" s="1189"/>
      <c r="G461" s="140"/>
      <c r="H461" s="79"/>
      <c r="J461" s="106"/>
      <c r="K461" s="1189"/>
      <c r="L461" s="140"/>
      <c r="M461" s="79"/>
      <c r="O461" s="106"/>
      <c r="P461" s="1191"/>
      <c r="Q461" s="14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</row>
    <row r="462">
      <c r="A462" s="108"/>
      <c r="B462" s="79"/>
      <c r="C462" s="81"/>
      <c r="D462" s="82"/>
      <c r="E462" s="54"/>
      <c r="F462" s="1190"/>
      <c r="G462" s="243"/>
      <c r="H462" s="81"/>
      <c r="I462" s="82"/>
      <c r="J462" s="54"/>
      <c r="K462" s="1190"/>
      <c r="L462" s="243"/>
      <c r="M462" s="81"/>
      <c r="N462" s="82"/>
      <c r="O462" s="54"/>
      <c r="P462" s="1192"/>
      <c r="Q462" s="243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</row>
    <row r="463">
      <c r="A463" s="108"/>
      <c r="B463" s="211" t="s">
        <v>62</v>
      </c>
      <c r="C463" s="1023" t="s">
        <v>899</v>
      </c>
      <c r="D463" s="1024"/>
      <c r="E463" s="168" t="s">
        <v>63</v>
      </c>
      <c r="F463" s="168" t="s">
        <v>64</v>
      </c>
      <c r="G463" s="169" t="s">
        <v>65</v>
      </c>
      <c r="H463" s="1023" t="s">
        <v>566</v>
      </c>
      <c r="I463" s="1024"/>
      <c r="J463" s="168" t="s">
        <v>63</v>
      </c>
      <c r="K463" s="168" t="s">
        <v>64</v>
      </c>
      <c r="L463" s="169" t="s">
        <v>65</v>
      </c>
      <c r="M463" s="167"/>
      <c r="N463" s="168"/>
      <c r="O463" s="168"/>
      <c r="P463" s="168"/>
      <c r="Q463" s="169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</row>
    <row r="464">
      <c r="A464" s="108"/>
      <c r="B464" s="211" t="s">
        <v>66</v>
      </c>
      <c r="C464" s="1025" t="s">
        <v>109</v>
      </c>
      <c r="D464" s="195"/>
      <c r="E464" s="1027" t="s">
        <v>129</v>
      </c>
      <c r="F464" s="172">
        <v>31.0</v>
      </c>
      <c r="G464" s="1026">
        <v>252.0</v>
      </c>
      <c r="H464" s="1025" t="s">
        <v>109</v>
      </c>
      <c r="I464" s="195"/>
      <c r="J464" s="1027" t="s">
        <v>1411</v>
      </c>
      <c r="K464" s="172">
        <v>31.0</v>
      </c>
      <c r="L464" s="1026">
        <v>252.0</v>
      </c>
      <c r="M464" s="1025"/>
      <c r="N464" s="195"/>
      <c r="O464" s="1027"/>
      <c r="P464" s="172"/>
      <c r="Q464" s="1026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</row>
    <row r="465">
      <c r="A465" s="108"/>
      <c r="B465" s="211" t="s">
        <v>72</v>
      </c>
      <c r="C465" s="1025" t="s">
        <v>752</v>
      </c>
      <c r="D465" s="195"/>
      <c r="E465" s="1027" t="s">
        <v>431</v>
      </c>
      <c r="F465" s="1027">
        <v>31.0</v>
      </c>
      <c r="G465" s="1026">
        <v>6.0</v>
      </c>
      <c r="H465" s="1025" t="s">
        <v>1989</v>
      </c>
      <c r="I465" s="195"/>
      <c r="J465" s="1027" t="s">
        <v>803</v>
      </c>
      <c r="K465" s="1027">
        <v>31.0</v>
      </c>
      <c r="L465" s="1026">
        <v>6.0</v>
      </c>
      <c r="M465" s="1025"/>
      <c r="N465" s="195"/>
      <c r="O465" s="1027"/>
      <c r="P465" s="172"/>
      <c r="Q465" s="1026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</row>
    <row r="466">
      <c r="A466" s="108"/>
      <c r="B466" s="211" t="s">
        <v>79</v>
      </c>
      <c r="C466" s="1025" t="s">
        <v>825</v>
      </c>
      <c r="D466" s="195"/>
      <c r="E466" s="1027" t="s">
        <v>826</v>
      </c>
      <c r="F466" s="172">
        <v>31.0</v>
      </c>
      <c r="G466" s="1026">
        <v>252.0</v>
      </c>
      <c r="H466" s="1025" t="s">
        <v>1172</v>
      </c>
      <c r="I466" s="195"/>
      <c r="J466" s="1027" t="s">
        <v>2093</v>
      </c>
      <c r="K466" s="172">
        <v>31.0</v>
      </c>
      <c r="L466" s="1026">
        <v>252.0</v>
      </c>
      <c r="M466" s="1025"/>
      <c r="N466" s="195"/>
      <c r="O466" s="1027"/>
      <c r="P466" s="172"/>
      <c r="Q466" s="173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</row>
    <row r="467">
      <c r="A467" s="108"/>
      <c r="B467" s="1028" t="s">
        <v>85</v>
      </c>
      <c r="C467" s="180" t="s">
        <v>371</v>
      </c>
      <c r="D467" s="1038"/>
      <c r="E467" s="1029" t="s">
        <v>145</v>
      </c>
      <c r="F467" s="1029">
        <v>31.0</v>
      </c>
      <c r="G467" s="1030">
        <v>0.0</v>
      </c>
      <c r="H467" s="180" t="s">
        <v>1343</v>
      </c>
      <c r="I467" s="1038"/>
      <c r="J467" s="1029" t="s">
        <v>809</v>
      </c>
      <c r="K467" s="1029">
        <v>31.0</v>
      </c>
      <c r="L467" s="1030">
        <v>0.0</v>
      </c>
      <c r="M467" s="180"/>
      <c r="N467" s="1038"/>
      <c r="O467" s="1029"/>
      <c r="P467" s="177"/>
      <c r="Q467" s="178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</row>
    <row r="468">
      <c r="A468" s="101"/>
      <c r="B468" s="1031"/>
      <c r="C468" s="180" t="s">
        <v>494</v>
      </c>
      <c r="D468" s="1038"/>
      <c r="E468" s="1029" t="s">
        <v>716</v>
      </c>
      <c r="F468" s="177">
        <v>31.0</v>
      </c>
      <c r="G468" s="178">
        <v>0.0</v>
      </c>
      <c r="H468" s="180" t="s">
        <v>371</v>
      </c>
      <c r="I468" s="1038"/>
      <c r="J468" s="1029" t="s">
        <v>2094</v>
      </c>
      <c r="K468" s="177">
        <v>31.0</v>
      </c>
      <c r="L468" s="178">
        <v>0.0</v>
      </c>
      <c r="M468" s="180"/>
      <c r="N468" s="1038"/>
      <c r="O468" s="1029"/>
      <c r="P468" s="177"/>
      <c r="Q468" s="178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</row>
    <row r="469">
      <c r="A469" s="101"/>
      <c r="B469" s="1031"/>
      <c r="C469" s="180" t="s">
        <v>394</v>
      </c>
      <c r="D469" s="1038"/>
      <c r="E469" s="1029" t="s">
        <v>118</v>
      </c>
      <c r="F469" s="1029">
        <v>31.0</v>
      </c>
      <c r="G469" s="1030">
        <v>0.0</v>
      </c>
      <c r="H469" s="180" t="s">
        <v>401</v>
      </c>
      <c r="I469" s="1038"/>
      <c r="J469" s="1029" t="s">
        <v>2095</v>
      </c>
      <c r="K469" s="177">
        <v>31.0</v>
      </c>
      <c r="L469" s="1030">
        <v>0.0</v>
      </c>
      <c r="M469" s="180"/>
      <c r="N469" s="1038"/>
      <c r="O469" s="1029"/>
      <c r="P469" s="177"/>
      <c r="Q469" s="103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</row>
    <row r="470">
      <c r="A470" s="101"/>
      <c r="B470" s="1031"/>
      <c r="C470" s="1176" t="s">
        <v>1160</v>
      </c>
      <c r="D470" s="198"/>
      <c r="E470" s="184"/>
      <c r="F470" s="1040" t="s">
        <v>1350</v>
      </c>
      <c r="G470" s="83"/>
      <c r="H470" s="1176" t="s">
        <v>399</v>
      </c>
      <c r="I470" s="198"/>
      <c r="J470" s="184"/>
      <c r="K470" s="1040" t="s">
        <v>970</v>
      </c>
      <c r="L470" s="83"/>
      <c r="M470" s="1176"/>
      <c r="N470" s="198"/>
      <c r="O470" s="184"/>
      <c r="P470" s="1040"/>
      <c r="Q470" s="83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</row>
    <row r="471">
      <c r="A471" s="1043"/>
      <c r="B471" s="1193" t="s">
        <v>2096</v>
      </c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5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</row>
    <row r="473">
      <c r="A473" s="101"/>
      <c r="B473" s="269"/>
      <c r="C473" s="270" t="s">
        <v>2097</v>
      </c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8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</row>
    <row r="474">
      <c r="A474" s="101"/>
      <c r="B474" s="79"/>
      <c r="C474" s="81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3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</row>
    <row r="475">
      <c r="A475" s="101"/>
      <c r="B475" s="79"/>
      <c r="C475" s="269"/>
      <c r="D475" s="77"/>
      <c r="E475" s="104"/>
      <c r="F475" s="271" t="s">
        <v>2098</v>
      </c>
      <c r="G475" s="78"/>
      <c r="H475" s="269"/>
      <c r="I475" s="77"/>
      <c r="J475" s="104"/>
      <c r="K475" s="271" t="s">
        <v>2099</v>
      </c>
      <c r="L475" s="78"/>
      <c r="M475" s="269"/>
      <c r="N475" s="77"/>
      <c r="O475" s="104"/>
      <c r="P475" s="271" t="s">
        <v>744</v>
      </c>
      <c r="Q475" s="78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</row>
    <row r="476">
      <c r="A476" s="101"/>
      <c r="B476" s="79"/>
      <c r="C476" s="79"/>
      <c r="E476" s="106"/>
      <c r="G476" s="80"/>
      <c r="H476" s="79"/>
      <c r="J476" s="106"/>
      <c r="L476" s="80"/>
      <c r="M476" s="79"/>
      <c r="O476" s="106"/>
      <c r="Q476" s="8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</row>
    <row r="477">
      <c r="A477" s="101"/>
      <c r="B477" s="107"/>
      <c r="C477" s="79"/>
      <c r="E477" s="106"/>
      <c r="G477" s="80"/>
      <c r="H477" s="79"/>
      <c r="J477" s="106"/>
      <c r="L477" s="80"/>
      <c r="M477" s="79"/>
      <c r="O477" s="106"/>
      <c r="Q477" s="8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</row>
    <row r="478">
      <c r="A478" s="108"/>
      <c r="B478" s="272" t="s">
        <v>60</v>
      </c>
      <c r="C478" s="79"/>
      <c r="E478" s="106"/>
      <c r="F478" s="110"/>
      <c r="G478" s="111"/>
      <c r="H478" s="79"/>
      <c r="J478" s="106"/>
      <c r="K478" s="110"/>
      <c r="L478" s="111"/>
      <c r="M478" s="79"/>
      <c r="O478" s="106"/>
      <c r="P478" s="110"/>
      <c r="Q478" s="111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</row>
    <row r="479">
      <c r="A479" s="108"/>
      <c r="B479" s="272" t="s">
        <v>61</v>
      </c>
      <c r="C479" s="79"/>
      <c r="E479" s="106"/>
      <c r="F479" s="1189"/>
      <c r="G479" s="140"/>
      <c r="H479" s="79"/>
      <c r="J479" s="106"/>
      <c r="K479" s="1189"/>
      <c r="L479" s="140"/>
      <c r="M479" s="79"/>
      <c r="O479" s="106"/>
      <c r="P479" s="1189"/>
      <c r="Q479" s="14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</row>
    <row r="480">
      <c r="A480" s="108"/>
      <c r="B480" s="79"/>
      <c r="C480" s="81"/>
      <c r="D480" s="82"/>
      <c r="E480" s="54"/>
      <c r="F480" s="1190"/>
      <c r="G480" s="243"/>
      <c r="H480" s="81"/>
      <c r="I480" s="82"/>
      <c r="J480" s="54"/>
      <c r="K480" s="1190"/>
      <c r="L480" s="243"/>
      <c r="M480" s="81"/>
      <c r="N480" s="82"/>
      <c r="O480" s="54"/>
      <c r="P480" s="1190"/>
      <c r="Q480" s="243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</row>
    <row r="481">
      <c r="A481" s="108"/>
      <c r="B481" s="211" t="s">
        <v>62</v>
      </c>
      <c r="C481" s="1023" t="s">
        <v>899</v>
      </c>
      <c r="D481" s="1024"/>
      <c r="E481" s="168" t="s">
        <v>63</v>
      </c>
      <c r="F481" s="168" t="s">
        <v>64</v>
      </c>
      <c r="G481" s="169" t="s">
        <v>65</v>
      </c>
      <c r="H481" s="1023" t="s">
        <v>899</v>
      </c>
      <c r="I481" s="1024"/>
      <c r="J481" s="168" t="s">
        <v>63</v>
      </c>
      <c r="K481" s="168" t="s">
        <v>64</v>
      </c>
      <c r="L481" s="169" t="s">
        <v>65</v>
      </c>
      <c r="M481" s="1023" t="s">
        <v>899</v>
      </c>
      <c r="N481" s="1024"/>
      <c r="O481" s="168" t="s">
        <v>63</v>
      </c>
      <c r="P481" s="168" t="s">
        <v>64</v>
      </c>
      <c r="Q481" s="169" t="s">
        <v>65</v>
      </c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</row>
    <row r="482">
      <c r="A482" s="108"/>
      <c r="B482" s="211" t="s">
        <v>66</v>
      </c>
      <c r="C482" s="1025" t="s">
        <v>128</v>
      </c>
      <c r="D482" s="195"/>
      <c r="E482" s="1027" t="s">
        <v>1430</v>
      </c>
      <c r="F482" s="172">
        <v>31.0</v>
      </c>
      <c r="G482" s="1026">
        <v>6.0</v>
      </c>
      <c r="H482" s="1025" t="s">
        <v>1030</v>
      </c>
      <c r="I482" s="195"/>
      <c r="J482" s="1027" t="s">
        <v>287</v>
      </c>
      <c r="K482" s="172">
        <v>31.0</v>
      </c>
      <c r="L482" s="1026">
        <v>252.0</v>
      </c>
      <c r="M482" s="1025" t="s">
        <v>109</v>
      </c>
      <c r="N482" s="195"/>
      <c r="O482" s="1027" t="s">
        <v>71</v>
      </c>
      <c r="P482" s="172">
        <v>31.0</v>
      </c>
      <c r="Q482" s="1026">
        <v>252.0</v>
      </c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</row>
    <row r="483">
      <c r="A483" s="108"/>
      <c r="B483" s="211" t="s">
        <v>72</v>
      </c>
      <c r="C483" s="1025" t="s">
        <v>690</v>
      </c>
      <c r="D483" s="195"/>
      <c r="E483" s="1027" t="s">
        <v>2100</v>
      </c>
      <c r="F483" s="172">
        <v>31.0</v>
      </c>
      <c r="G483" s="1026">
        <v>252.0</v>
      </c>
      <c r="H483" s="1025" t="s">
        <v>1613</v>
      </c>
      <c r="I483" s="195"/>
      <c r="J483" s="1027" t="s">
        <v>2101</v>
      </c>
      <c r="K483" s="172">
        <v>31.0</v>
      </c>
      <c r="L483" s="1026">
        <v>0.0</v>
      </c>
      <c r="M483" s="1025" t="s">
        <v>111</v>
      </c>
      <c r="N483" s="195"/>
      <c r="O483" s="1027" t="s">
        <v>291</v>
      </c>
      <c r="P483" s="172">
        <v>31.0</v>
      </c>
      <c r="Q483" s="1026">
        <v>6.0</v>
      </c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</row>
    <row r="484">
      <c r="A484" s="108"/>
      <c r="B484" s="211" t="s">
        <v>79</v>
      </c>
      <c r="C484" s="1025" t="s">
        <v>260</v>
      </c>
      <c r="D484" s="195"/>
      <c r="E484" s="1027" t="s">
        <v>2102</v>
      </c>
      <c r="F484" s="172">
        <v>31.0</v>
      </c>
      <c r="G484" s="1026">
        <v>0.0</v>
      </c>
      <c r="H484" s="1025" t="s">
        <v>326</v>
      </c>
      <c r="I484" s="195"/>
      <c r="J484" s="1027" t="s">
        <v>2103</v>
      </c>
      <c r="K484" s="172">
        <v>31.0</v>
      </c>
      <c r="L484" s="1026">
        <v>6.0</v>
      </c>
      <c r="M484" s="1025" t="s">
        <v>293</v>
      </c>
      <c r="N484" s="195"/>
      <c r="O484" s="1027" t="s">
        <v>754</v>
      </c>
      <c r="P484" s="172">
        <v>31.0</v>
      </c>
      <c r="Q484" s="1026">
        <v>252.0</v>
      </c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</row>
    <row r="485">
      <c r="A485" s="108"/>
      <c r="B485" s="1028" t="s">
        <v>85</v>
      </c>
      <c r="C485" s="180" t="s">
        <v>698</v>
      </c>
      <c r="D485" s="176"/>
      <c r="E485" s="1029" t="s">
        <v>1552</v>
      </c>
      <c r="F485" s="177">
        <v>31.0</v>
      </c>
      <c r="G485" s="1030">
        <v>0.0</v>
      </c>
      <c r="H485" s="180" t="s">
        <v>2104</v>
      </c>
      <c r="I485" s="176"/>
      <c r="J485" s="1029" t="s">
        <v>2105</v>
      </c>
      <c r="K485" s="177">
        <v>31.0</v>
      </c>
      <c r="L485" s="1030">
        <v>0.0</v>
      </c>
      <c r="M485" s="180" t="s">
        <v>213</v>
      </c>
      <c r="N485" s="176"/>
      <c r="O485" s="1029" t="s">
        <v>172</v>
      </c>
      <c r="P485" s="177">
        <v>31.0</v>
      </c>
      <c r="Q485" s="1030">
        <v>0.0</v>
      </c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</row>
    <row r="486">
      <c r="A486" s="101"/>
      <c r="B486" s="1031"/>
      <c r="C486" s="180" t="s">
        <v>783</v>
      </c>
      <c r="D486" s="176"/>
      <c r="E486" s="1029" t="s">
        <v>2106</v>
      </c>
      <c r="F486" s="177">
        <v>31.0</v>
      </c>
      <c r="G486" s="178">
        <v>0.0</v>
      </c>
      <c r="H486" s="180" t="s">
        <v>399</v>
      </c>
      <c r="I486" s="176"/>
      <c r="J486" s="1029" t="s">
        <v>2107</v>
      </c>
      <c r="K486" s="177">
        <v>31.0</v>
      </c>
      <c r="L486" s="1030">
        <v>252.0</v>
      </c>
      <c r="M486" s="180" t="s">
        <v>599</v>
      </c>
      <c r="N486" s="176"/>
      <c r="O486" s="1029" t="s">
        <v>206</v>
      </c>
      <c r="P486" s="177">
        <v>31.0</v>
      </c>
      <c r="Q486" s="178">
        <v>0.0</v>
      </c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</row>
    <row r="487">
      <c r="A487" s="101"/>
      <c r="B487" s="1031"/>
      <c r="C487" s="180" t="s">
        <v>1064</v>
      </c>
      <c r="D487" s="176"/>
      <c r="E487" s="1029" t="s">
        <v>272</v>
      </c>
      <c r="F487" s="177">
        <v>31.0</v>
      </c>
      <c r="G487" s="1030">
        <v>252.0</v>
      </c>
      <c r="H487" s="180" t="s">
        <v>401</v>
      </c>
      <c r="I487" s="176"/>
      <c r="J487" s="1029" t="s">
        <v>118</v>
      </c>
      <c r="K487" s="177">
        <v>31.0</v>
      </c>
      <c r="L487" s="1030">
        <v>0.0</v>
      </c>
      <c r="M487" s="180" t="s">
        <v>2108</v>
      </c>
      <c r="N487" s="176"/>
      <c r="O487" s="1029" t="s">
        <v>210</v>
      </c>
      <c r="P487" s="177">
        <v>31.0</v>
      </c>
      <c r="Q487" s="1030">
        <v>0.0</v>
      </c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</row>
    <row r="488">
      <c r="A488" s="101"/>
      <c r="B488" s="1031"/>
      <c r="C488" s="1176" t="s">
        <v>1375</v>
      </c>
      <c r="D488" s="183"/>
      <c r="E488" s="184"/>
      <c r="F488" s="1040" t="s">
        <v>2109</v>
      </c>
      <c r="G488" s="83"/>
      <c r="H488" s="1176" t="s">
        <v>698</v>
      </c>
      <c r="I488" s="183"/>
      <c r="J488" s="184"/>
      <c r="K488" s="1040" t="s">
        <v>1620</v>
      </c>
      <c r="L488" s="83"/>
      <c r="M488" s="1176" t="s">
        <v>698</v>
      </c>
      <c r="N488" s="183"/>
      <c r="O488" s="184"/>
      <c r="P488" s="1040" t="s">
        <v>2110</v>
      </c>
      <c r="Q488" s="83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</row>
    <row r="489">
      <c r="A489" s="101"/>
      <c r="B489" s="295"/>
      <c r="C489" s="269"/>
      <c r="D489" s="77"/>
      <c r="E489" s="104"/>
      <c r="F489" s="271" t="s">
        <v>2111</v>
      </c>
      <c r="G489" s="78"/>
      <c r="H489" s="269"/>
      <c r="I489" s="77"/>
      <c r="J489" s="104"/>
      <c r="K489" s="271" t="s">
        <v>2112</v>
      </c>
      <c r="L489" s="78"/>
      <c r="M489" s="269"/>
      <c r="N489" s="77"/>
      <c r="O489" s="104"/>
      <c r="P489" s="271"/>
      <c r="Q489" s="78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</row>
    <row r="490">
      <c r="A490" s="101"/>
      <c r="B490" s="79"/>
      <c r="C490" s="79"/>
      <c r="E490" s="106"/>
      <c r="G490" s="80"/>
      <c r="H490" s="79"/>
      <c r="J490" s="106"/>
      <c r="L490" s="80"/>
      <c r="M490" s="79"/>
      <c r="O490" s="106"/>
      <c r="Q490" s="8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</row>
    <row r="491">
      <c r="A491" s="101"/>
      <c r="B491" s="79"/>
      <c r="C491" s="79"/>
      <c r="E491" s="106"/>
      <c r="G491" s="80"/>
      <c r="H491" s="79"/>
      <c r="J491" s="106"/>
      <c r="L491" s="80"/>
      <c r="M491" s="79"/>
      <c r="O491" s="106"/>
      <c r="Q491" s="8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</row>
    <row r="492">
      <c r="A492" s="108"/>
      <c r="B492" s="272" t="s">
        <v>60</v>
      </c>
      <c r="C492" s="79"/>
      <c r="E492" s="106"/>
      <c r="F492" s="110"/>
      <c r="G492" s="111"/>
      <c r="H492" s="79"/>
      <c r="J492" s="106"/>
      <c r="K492" s="110"/>
      <c r="L492" s="111"/>
      <c r="M492" s="79"/>
      <c r="O492" s="106"/>
      <c r="P492" s="110"/>
      <c r="Q492" s="111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</row>
    <row r="493">
      <c r="A493" s="108"/>
      <c r="B493" s="272" t="s">
        <v>61</v>
      </c>
      <c r="C493" s="79"/>
      <c r="E493" s="106"/>
      <c r="F493" s="1189"/>
      <c r="G493" s="140"/>
      <c r="H493" s="79"/>
      <c r="J493" s="106"/>
      <c r="K493" s="1189"/>
      <c r="L493" s="140"/>
      <c r="M493" s="79"/>
      <c r="O493" s="106"/>
      <c r="P493" s="1191"/>
      <c r="Q493" s="14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</row>
    <row r="494">
      <c r="A494" s="108"/>
      <c r="B494" s="79"/>
      <c r="C494" s="81"/>
      <c r="D494" s="82"/>
      <c r="E494" s="54"/>
      <c r="F494" s="1190"/>
      <c r="G494" s="243"/>
      <c r="H494" s="81"/>
      <c r="I494" s="82"/>
      <c r="J494" s="54"/>
      <c r="K494" s="1190"/>
      <c r="L494" s="243"/>
      <c r="M494" s="81"/>
      <c r="N494" s="82"/>
      <c r="O494" s="54"/>
      <c r="P494" s="1192"/>
      <c r="Q494" s="243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</row>
    <row r="495">
      <c r="A495" s="108"/>
      <c r="B495" s="211" t="s">
        <v>62</v>
      </c>
      <c r="C495" s="1023" t="s">
        <v>899</v>
      </c>
      <c r="D495" s="1024"/>
      <c r="E495" s="168" t="s">
        <v>63</v>
      </c>
      <c r="F495" s="168" t="s">
        <v>64</v>
      </c>
      <c r="G495" s="169" t="s">
        <v>65</v>
      </c>
      <c r="H495" s="1023" t="s">
        <v>566</v>
      </c>
      <c r="I495" s="1024"/>
      <c r="J495" s="168" t="s">
        <v>63</v>
      </c>
      <c r="K495" s="168" t="s">
        <v>64</v>
      </c>
      <c r="L495" s="169" t="s">
        <v>65</v>
      </c>
      <c r="M495" s="167"/>
      <c r="N495" s="168"/>
      <c r="O495" s="168"/>
      <c r="P495" s="168"/>
      <c r="Q495" s="169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</row>
    <row r="496">
      <c r="A496" s="108"/>
      <c r="B496" s="211" t="s">
        <v>66</v>
      </c>
      <c r="C496" s="1025" t="s">
        <v>128</v>
      </c>
      <c r="D496" s="195"/>
      <c r="E496" s="1027" t="s">
        <v>70</v>
      </c>
      <c r="F496" s="172">
        <v>31.0</v>
      </c>
      <c r="G496" s="1026">
        <v>6.0</v>
      </c>
      <c r="H496" s="1025" t="s">
        <v>128</v>
      </c>
      <c r="I496" s="195"/>
      <c r="J496" s="1027" t="s">
        <v>453</v>
      </c>
      <c r="K496" s="172">
        <v>31.0</v>
      </c>
      <c r="L496" s="1026">
        <v>6.0</v>
      </c>
      <c r="M496" s="1025"/>
      <c r="N496" s="195"/>
      <c r="O496" s="1027"/>
      <c r="P496" s="172"/>
      <c r="Q496" s="1026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</row>
    <row r="497">
      <c r="A497" s="108"/>
      <c r="B497" s="211" t="s">
        <v>72</v>
      </c>
      <c r="C497" s="1025" t="s">
        <v>133</v>
      </c>
      <c r="D497" s="195"/>
      <c r="E497" s="1027" t="s">
        <v>1109</v>
      </c>
      <c r="F497" s="1027">
        <v>31.0</v>
      </c>
      <c r="G497" s="1026">
        <v>252.0</v>
      </c>
      <c r="H497" s="1025" t="s">
        <v>324</v>
      </c>
      <c r="I497" s="195"/>
      <c r="J497" s="1027" t="s">
        <v>802</v>
      </c>
      <c r="K497" s="1027">
        <v>31.0</v>
      </c>
      <c r="L497" s="1026">
        <v>252.0</v>
      </c>
      <c r="M497" s="1025"/>
      <c r="N497" s="195"/>
      <c r="O497" s="1027"/>
      <c r="P497" s="172"/>
      <c r="Q497" s="1026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</row>
    <row r="498">
      <c r="A498" s="108"/>
      <c r="B498" s="211" t="s">
        <v>79</v>
      </c>
      <c r="C498" s="1025" t="s">
        <v>2113</v>
      </c>
      <c r="D498" s="195"/>
      <c r="E498" s="1027" t="s">
        <v>670</v>
      </c>
      <c r="F498" s="172">
        <v>31.0</v>
      </c>
      <c r="G498" s="1026">
        <v>0.0</v>
      </c>
      <c r="H498" s="1025" t="s">
        <v>327</v>
      </c>
      <c r="I498" s="195"/>
      <c r="J498" s="1027" t="s">
        <v>138</v>
      </c>
      <c r="K498" s="172">
        <v>31.0</v>
      </c>
      <c r="L498" s="1026">
        <v>0.0</v>
      </c>
      <c r="M498" s="1025"/>
      <c r="N498" s="195"/>
      <c r="O498" s="1027"/>
      <c r="P498" s="172"/>
      <c r="Q498" s="173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</row>
    <row r="499">
      <c r="A499" s="108"/>
      <c r="B499" s="1028" t="s">
        <v>85</v>
      </c>
      <c r="C499" s="180" t="s">
        <v>903</v>
      </c>
      <c r="D499" s="176"/>
      <c r="E499" s="1029" t="s">
        <v>142</v>
      </c>
      <c r="F499" s="1029">
        <v>31.0</v>
      </c>
      <c r="G499" s="1030">
        <v>0.0</v>
      </c>
      <c r="H499" s="180" t="s">
        <v>698</v>
      </c>
      <c r="I499" s="176"/>
      <c r="J499" s="1029" t="s">
        <v>2114</v>
      </c>
      <c r="K499" s="1029">
        <v>31.0</v>
      </c>
      <c r="L499" s="1030">
        <v>0.0</v>
      </c>
      <c r="M499" s="180"/>
      <c r="N499" s="1038"/>
      <c r="O499" s="1029"/>
      <c r="P499" s="177"/>
      <c r="Q499" s="178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</row>
    <row r="500">
      <c r="A500" s="101"/>
      <c r="B500" s="1031"/>
      <c r="C500" s="180" t="s">
        <v>1111</v>
      </c>
      <c r="D500" s="176"/>
      <c r="E500" s="1029" t="s">
        <v>232</v>
      </c>
      <c r="F500" s="177">
        <v>31.0</v>
      </c>
      <c r="G500" s="178">
        <v>0.0</v>
      </c>
      <c r="H500" s="180" t="s">
        <v>496</v>
      </c>
      <c r="I500" s="176"/>
      <c r="J500" s="1029" t="s">
        <v>206</v>
      </c>
      <c r="K500" s="177">
        <v>31.0</v>
      </c>
      <c r="L500" s="178">
        <v>0.0</v>
      </c>
      <c r="M500" s="180"/>
      <c r="N500" s="1038"/>
      <c r="O500" s="1029"/>
      <c r="P500" s="177"/>
      <c r="Q500" s="178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</row>
    <row r="501">
      <c r="A501" s="101"/>
      <c r="B501" s="1031"/>
      <c r="C501" s="180" t="s">
        <v>2115</v>
      </c>
      <c r="D501" s="176"/>
      <c r="E501" s="1029" t="s">
        <v>153</v>
      </c>
      <c r="F501" s="1029">
        <v>31.0</v>
      </c>
      <c r="G501" s="1030">
        <v>252.0</v>
      </c>
      <c r="H501" s="180" t="s">
        <v>371</v>
      </c>
      <c r="I501" s="176"/>
      <c r="J501" s="1029" t="s">
        <v>1200</v>
      </c>
      <c r="K501" s="177">
        <v>31.0</v>
      </c>
      <c r="L501" s="1030">
        <v>252.0</v>
      </c>
      <c r="M501" s="180"/>
      <c r="N501" s="1038"/>
      <c r="O501" s="1029"/>
      <c r="P501" s="177"/>
      <c r="Q501" s="103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</row>
    <row r="502">
      <c r="A502" s="101"/>
      <c r="B502" s="1031"/>
      <c r="C502" s="1176" t="s">
        <v>698</v>
      </c>
      <c r="D502" s="183"/>
      <c r="E502" s="184"/>
      <c r="F502" s="1040" t="s">
        <v>1969</v>
      </c>
      <c r="G502" s="83"/>
      <c r="H502" s="1176" t="s">
        <v>179</v>
      </c>
      <c r="I502" s="183"/>
      <c r="J502" s="184"/>
      <c r="K502" s="1040" t="s">
        <v>2116</v>
      </c>
      <c r="L502" s="83"/>
      <c r="M502" s="1176"/>
      <c r="N502" s="198"/>
      <c r="O502" s="184"/>
      <c r="P502" s="1040"/>
      <c r="Q502" s="83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</row>
    <row r="503">
      <c r="A503" s="1043"/>
      <c r="B503" s="1193" t="s">
        <v>2117</v>
      </c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5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</row>
    <row r="505">
      <c r="A505" s="101"/>
      <c r="B505" s="269"/>
      <c r="C505" s="270" t="s">
        <v>2118</v>
      </c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8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</row>
    <row r="506">
      <c r="A506" s="101"/>
      <c r="B506" s="79"/>
      <c r="C506" s="81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3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</row>
    <row r="507">
      <c r="A507" s="101"/>
      <c r="B507" s="79"/>
      <c r="C507" s="269"/>
      <c r="D507" s="77"/>
      <c r="E507" s="104"/>
      <c r="F507" s="271" t="s">
        <v>317</v>
      </c>
      <c r="G507" s="78"/>
      <c r="H507" s="269"/>
      <c r="I507" s="77"/>
      <c r="J507" s="104"/>
      <c r="K507" s="271" t="s">
        <v>318</v>
      </c>
      <c r="L507" s="78"/>
      <c r="M507" s="269"/>
      <c r="N507" s="77"/>
      <c r="O507" s="104"/>
      <c r="P507" s="271" t="s">
        <v>319</v>
      </c>
      <c r="Q507" s="78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</row>
    <row r="508">
      <c r="A508" s="101"/>
      <c r="B508" s="79"/>
      <c r="C508" s="79"/>
      <c r="E508" s="106"/>
      <c r="G508" s="80"/>
      <c r="H508" s="79"/>
      <c r="J508" s="106"/>
      <c r="L508" s="80"/>
      <c r="M508" s="79"/>
      <c r="O508" s="106"/>
      <c r="Q508" s="8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</row>
    <row r="509">
      <c r="A509" s="101"/>
      <c r="B509" s="107"/>
      <c r="C509" s="79"/>
      <c r="E509" s="106"/>
      <c r="G509" s="80"/>
      <c r="H509" s="79"/>
      <c r="J509" s="106"/>
      <c r="L509" s="80"/>
      <c r="M509" s="79"/>
      <c r="O509" s="106"/>
      <c r="Q509" s="8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</row>
    <row r="510">
      <c r="A510" s="108"/>
      <c r="B510" s="272" t="s">
        <v>60</v>
      </c>
      <c r="C510" s="79"/>
      <c r="E510" s="106"/>
      <c r="F510" s="110"/>
      <c r="G510" s="111"/>
      <c r="H510" s="79"/>
      <c r="J510" s="106"/>
      <c r="K510" s="110"/>
      <c r="L510" s="111"/>
      <c r="M510" s="79"/>
      <c r="O510" s="106"/>
      <c r="P510" s="110"/>
      <c r="Q510" s="111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</row>
    <row r="511">
      <c r="A511" s="108"/>
      <c r="B511" s="272" t="s">
        <v>61</v>
      </c>
      <c r="C511" s="79"/>
      <c r="E511" s="106"/>
      <c r="F511" s="1189"/>
      <c r="G511" s="140"/>
      <c r="H511" s="79"/>
      <c r="J511" s="106"/>
      <c r="K511" s="1189"/>
      <c r="L511" s="140"/>
      <c r="M511" s="79"/>
      <c r="O511" s="106"/>
      <c r="P511" s="1189"/>
      <c r="Q511" s="14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</row>
    <row r="512">
      <c r="A512" s="108"/>
      <c r="B512" s="79"/>
      <c r="C512" s="81"/>
      <c r="D512" s="82"/>
      <c r="E512" s="54"/>
      <c r="F512" s="1190"/>
      <c r="G512" s="243"/>
      <c r="H512" s="81"/>
      <c r="I512" s="82"/>
      <c r="J512" s="54"/>
      <c r="K512" s="1190"/>
      <c r="L512" s="243"/>
      <c r="M512" s="81"/>
      <c r="N512" s="82"/>
      <c r="O512" s="54"/>
      <c r="P512" s="1190"/>
      <c r="Q512" s="243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</row>
    <row r="513">
      <c r="A513" s="108"/>
      <c r="B513" s="276" t="s">
        <v>62</v>
      </c>
      <c r="C513" s="1194">
        <v>59.0</v>
      </c>
      <c r="D513" s="1195"/>
      <c r="E513" s="278" t="s">
        <v>63</v>
      </c>
      <c r="F513" s="278" t="s">
        <v>64</v>
      </c>
      <c r="G513" s="279" t="s">
        <v>65</v>
      </c>
      <c r="H513" s="1194">
        <v>59.0</v>
      </c>
      <c r="I513" s="1195"/>
      <c r="J513" s="278" t="s">
        <v>63</v>
      </c>
      <c r="K513" s="278" t="s">
        <v>64</v>
      </c>
      <c r="L513" s="279" t="s">
        <v>65</v>
      </c>
      <c r="M513" s="1194">
        <v>59.0</v>
      </c>
      <c r="N513" s="1195"/>
      <c r="O513" s="278" t="s">
        <v>63</v>
      </c>
      <c r="P513" s="278" t="s">
        <v>64</v>
      </c>
      <c r="Q513" s="279" t="s">
        <v>65</v>
      </c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</row>
    <row r="514">
      <c r="A514" s="108"/>
      <c r="B514" s="276" t="s">
        <v>66</v>
      </c>
      <c r="C514" s="1196" t="s">
        <v>126</v>
      </c>
      <c r="D514" s="1197"/>
      <c r="E514" s="1198" t="s">
        <v>70</v>
      </c>
      <c r="F514" s="282">
        <v>31.0</v>
      </c>
      <c r="G514" s="1199">
        <v>6.0</v>
      </c>
      <c r="H514" s="1196" t="s">
        <v>128</v>
      </c>
      <c r="I514" s="1197"/>
      <c r="J514" s="1198" t="s">
        <v>320</v>
      </c>
      <c r="K514" s="282">
        <v>31.0</v>
      </c>
      <c r="L514" s="1199">
        <v>6.0</v>
      </c>
      <c r="M514" s="1196" t="s">
        <v>69</v>
      </c>
      <c r="N514" s="1197"/>
      <c r="O514" s="1198" t="s">
        <v>321</v>
      </c>
      <c r="P514" s="282">
        <v>31.0</v>
      </c>
      <c r="Q514" s="1199">
        <v>6.0</v>
      </c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</row>
    <row r="515">
      <c r="A515" s="108"/>
      <c r="B515" s="276" t="s">
        <v>72</v>
      </c>
      <c r="C515" s="1196" t="s">
        <v>322</v>
      </c>
      <c r="D515" s="1197"/>
      <c r="E515" s="1198" t="s">
        <v>323</v>
      </c>
      <c r="F515" s="282">
        <v>31.0</v>
      </c>
      <c r="G515" s="1199">
        <v>0.0</v>
      </c>
      <c r="H515" s="1196" t="s">
        <v>324</v>
      </c>
      <c r="I515" s="1197"/>
      <c r="J515" s="1198" t="s">
        <v>223</v>
      </c>
      <c r="K515" s="282">
        <v>31.0</v>
      </c>
      <c r="L515" s="1199">
        <v>252.0</v>
      </c>
      <c r="M515" s="1196" t="s">
        <v>325</v>
      </c>
      <c r="N515" s="1197"/>
      <c r="O515" s="1198" t="s">
        <v>192</v>
      </c>
      <c r="P515" s="282">
        <v>30.0</v>
      </c>
      <c r="Q515" s="1199">
        <v>0.0</v>
      </c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</row>
    <row r="516">
      <c r="A516" s="108"/>
      <c r="B516" s="276" t="s">
        <v>79</v>
      </c>
      <c r="C516" s="1196" t="s">
        <v>326</v>
      </c>
      <c r="D516" s="1197"/>
      <c r="E516" s="1198" t="s">
        <v>170</v>
      </c>
      <c r="F516" s="282">
        <v>31.0</v>
      </c>
      <c r="G516" s="1199">
        <v>0.0</v>
      </c>
      <c r="H516" s="1196" t="s">
        <v>327</v>
      </c>
      <c r="I516" s="1197"/>
      <c r="J516" s="1198" t="s">
        <v>225</v>
      </c>
      <c r="K516" s="282">
        <v>31.0</v>
      </c>
      <c r="L516" s="1199">
        <v>0.0</v>
      </c>
      <c r="M516" s="1196" t="s">
        <v>328</v>
      </c>
      <c r="N516" s="1197"/>
      <c r="O516" s="1198" t="s">
        <v>138</v>
      </c>
      <c r="P516" s="282">
        <v>30.0</v>
      </c>
      <c r="Q516" s="1199">
        <v>0.0</v>
      </c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</row>
    <row r="517">
      <c r="A517" s="108"/>
      <c r="B517" s="284" t="s">
        <v>85</v>
      </c>
      <c r="C517" s="1200" t="s">
        <v>329</v>
      </c>
      <c r="D517" s="286"/>
      <c r="E517" s="1201" t="s">
        <v>264</v>
      </c>
      <c r="F517" s="287">
        <v>31.0</v>
      </c>
      <c r="G517" s="1202">
        <v>252.0</v>
      </c>
      <c r="H517" s="1200" t="s">
        <v>306</v>
      </c>
      <c r="I517" s="286"/>
      <c r="J517" s="1201" t="s">
        <v>203</v>
      </c>
      <c r="K517" s="287">
        <v>31.0</v>
      </c>
      <c r="L517" s="1202">
        <v>0.0</v>
      </c>
      <c r="M517" s="1200" t="s">
        <v>330</v>
      </c>
      <c r="N517" s="286"/>
      <c r="O517" s="1201" t="s">
        <v>331</v>
      </c>
      <c r="P517" s="287">
        <v>31.0</v>
      </c>
      <c r="Q517" s="1202">
        <v>252.0</v>
      </c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</row>
    <row r="518">
      <c r="A518" s="101"/>
      <c r="B518" s="289"/>
      <c r="C518" s="1200" t="s">
        <v>332</v>
      </c>
      <c r="D518" s="286"/>
      <c r="E518" s="1201" t="s">
        <v>174</v>
      </c>
      <c r="F518" s="287">
        <v>31.0</v>
      </c>
      <c r="G518" s="288">
        <v>0.0</v>
      </c>
      <c r="H518" s="1200" t="s">
        <v>333</v>
      </c>
      <c r="I518" s="286"/>
      <c r="J518" s="1201" t="s">
        <v>174</v>
      </c>
      <c r="K518" s="287">
        <v>31.0</v>
      </c>
      <c r="L518" s="1202">
        <v>0.0</v>
      </c>
      <c r="M518" s="1200" t="s">
        <v>334</v>
      </c>
      <c r="N518" s="286"/>
      <c r="O518" s="1201" t="s">
        <v>97</v>
      </c>
      <c r="P518" s="287">
        <v>31.0</v>
      </c>
      <c r="Q518" s="288">
        <v>0.0</v>
      </c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</row>
    <row r="519">
      <c r="A519" s="101"/>
      <c r="B519" s="289"/>
      <c r="C519" s="1200" t="s">
        <v>335</v>
      </c>
      <c r="D519" s="286"/>
      <c r="E519" s="1201" t="s">
        <v>153</v>
      </c>
      <c r="F519" s="287">
        <v>31.0</v>
      </c>
      <c r="G519" s="1202">
        <v>252.0</v>
      </c>
      <c r="H519" s="1200" t="s">
        <v>336</v>
      </c>
      <c r="I519" s="286"/>
      <c r="J519" s="1201" t="s">
        <v>337</v>
      </c>
      <c r="K519" s="287">
        <v>31.0</v>
      </c>
      <c r="L519" s="1202">
        <v>252.0</v>
      </c>
      <c r="M519" s="1200" t="s">
        <v>335</v>
      </c>
      <c r="N519" s="286"/>
      <c r="O519" s="1201" t="s">
        <v>338</v>
      </c>
      <c r="P519" s="287">
        <v>31.0</v>
      </c>
      <c r="Q519" s="1202">
        <v>252.0</v>
      </c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</row>
    <row r="520">
      <c r="A520" s="101"/>
      <c r="B520" s="289"/>
      <c r="C520" s="1203" t="s">
        <v>339</v>
      </c>
      <c r="D520" s="291"/>
      <c r="E520" s="292"/>
      <c r="F520" s="1204" t="s">
        <v>340</v>
      </c>
      <c r="G520" s="83"/>
      <c r="H520" s="1203" t="s">
        <v>179</v>
      </c>
      <c r="I520" s="291"/>
      <c r="J520" s="292"/>
      <c r="K520" s="1204" t="s">
        <v>341</v>
      </c>
      <c r="L520" s="83"/>
      <c r="M520" s="294" t="s">
        <v>207</v>
      </c>
      <c r="N520" s="291"/>
      <c r="O520" s="292"/>
      <c r="P520" s="1204" t="s">
        <v>342</v>
      </c>
      <c r="Q520" s="83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</row>
    <row r="521">
      <c r="A521" s="101"/>
      <c r="B521" s="295"/>
      <c r="C521" s="269"/>
      <c r="D521" s="77"/>
      <c r="E521" s="104"/>
      <c r="F521" s="271" t="s">
        <v>343</v>
      </c>
      <c r="G521" s="78"/>
      <c r="H521" s="269"/>
      <c r="I521" s="77"/>
      <c r="J521" s="104"/>
      <c r="K521" s="271" t="s">
        <v>344</v>
      </c>
      <c r="L521" s="78"/>
      <c r="M521" s="269"/>
      <c r="N521" s="77"/>
      <c r="O521" s="104"/>
      <c r="P521" s="271"/>
      <c r="Q521" s="1205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</row>
    <row r="522">
      <c r="A522" s="101"/>
      <c r="B522" s="79"/>
      <c r="C522" s="79"/>
      <c r="E522" s="106"/>
      <c r="G522" s="80"/>
      <c r="H522" s="79"/>
      <c r="J522" s="106"/>
      <c r="L522" s="80"/>
      <c r="M522" s="79"/>
      <c r="O522" s="106"/>
      <c r="P522" s="1206"/>
      <c r="Q522" s="1207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</row>
    <row r="523">
      <c r="A523" s="101"/>
      <c r="B523" s="79"/>
      <c r="C523" s="79"/>
      <c r="E523" s="106"/>
      <c r="G523" s="80"/>
      <c r="H523" s="79"/>
      <c r="J523" s="106"/>
      <c r="L523" s="80"/>
      <c r="M523" s="79"/>
      <c r="O523" s="106"/>
      <c r="P523" s="1206" t="s">
        <v>2119</v>
      </c>
      <c r="Q523" s="8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</row>
    <row r="524">
      <c r="A524" s="108"/>
      <c r="B524" s="272" t="s">
        <v>60</v>
      </c>
      <c r="C524" s="79"/>
      <c r="E524" s="106"/>
      <c r="F524" s="110"/>
      <c r="G524" s="111"/>
      <c r="H524" s="79"/>
      <c r="J524" s="106"/>
      <c r="K524" s="110"/>
      <c r="L524" s="111"/>
      <c r="M524" s="79"/>
      <c r="O524" s="106"/>
      <c r="P524" s="1208" t="s">
        <v>1194</v>
      </c>
      <c r="Q524" s="111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</row>
    <row r="525">
      <c r="A525" s="108"/>
      <c r="B525" s="272" t="s">
        <v>61</v>
      </c>
      <c r="C525" s="79"/>
      <c r="E525" s="106"/>
      <c r="F525" s="1189"/>
      <c r="G525" s="140"/>
      <c r="H525" s="79"/>
      <c r="J525" s="106"/>
      <c r="K525" s="1189"/>
      <c r="L525" s="140"/>
      <c r="M525" s="79"/>
      <c r="O525" s="106"/>
      <c r="P525" s="1189"/>
      <c r="Q525" s="14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</row>
    <row r="526">
      <c r="A526" s="108"/>
      <c r="B526" s="79"/>
      <c r="C526" s="81"/>
      <c r="D526" s="82"/>
      <c r="E526" s="54"/>
      <c r="F526" s="1190"/>
      <c r="G526" s="243"/>
      <c r="H526" s="81"/>
      <c r="I526" s="82"/>
      <c r="J526" s="54"/>
      <c r="K526" s="1192"/>
      <c r="L526" s="243"/>
      <c r="M526" s="81"/>
      <c r="N526" s="82"/>
      <c r="O526" s="54"/>
      <c r="P526" s="1190"/>
      <c r="Q526" s="243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</row>
    <row r="527">
      <c r="A527" s="108"/>
      <c r="B527" s="276" t="s">
        <v>62</v>
      </c>
      <c r="C527" s="1194">
        <v>59.0</v>
      </c>
      <c r="D527" s="1195"/>
      <c r="E527" s="278" t="s">
        <v>63</v>
      </c>
      <c r="F527" s="278" t="s">
        <v>64</v>
      </c>
      <c r="G527" s="279" t="s">
        <v>65</v>
      </c>
      <c r="H527" s="277">
        <v>59.0</v>
      </c>
      <c r="I527" s="278"/>
      <c r="J527" s="278" t="s">
        <v>63</v>
      </c>
      <c r="K527" s="299" t="s">
        <v>64</v>
      </c>
      <c r="L527" s="300" t="s">
        <v>65</v>
      </c>
      <c r="M527" s="1194">
        <v>59.0</v>
      </c>
      <c r="N527" s="1195"/>
      <c r="O527" s="278" t="s">
        <v>63</v>
      </c>
      <c r="P527" s="278" t="s">
        <v>64</v>
      </c>
      <c r="Q527" s="279" t="s">
        <v>65</v>
      </c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</row>
    <row r="528">
      <c r="A528" s="108"/>
      <c r="B528" s="276" t="s">
        <v>66</v>
      </c>
      <c r="C528" s="1196" t="s">
        <v>128</v>
      </c>
      <c r="D528" s="1197"/>
      <c r="E528" s="1198" t="s">
        <v>187</v>
      </c>
      <c r="F528" s="282">
        <v>31.0</v>
      </c>
      <c r="G528" s="1199">
        <v>6.0</v>
      </c>
      <c r="H528" s="1196" t="s">
        <v>128</v>
      </c>
      <c r="I528" s="1197"/>
      <c r="J528" s="1198" t="s">
        <v>346</v>
      </c>
      <c r="K528" s="282">
        <v>31.0</v>
      </c>
      <c r="L528" s="1199">
        <v>6.0</v>
      </c>
      <c r="M528" s="1196" t="s">
        <v>128</v>
      </c>
      <c r="N528" s="1197"/>
      <c r="O528" s="1198" t="s">
        <v>347</v>
      </c>
      <c r="P528" s="282">
        <v>31.0</v>
      </c>
      <c r="Q528" s="1199">
        <v>6.0</v>
      </c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</row>
    <row r="529">
      <c r="A529" s="108"/>
      <c r="B529" s="276" t="s">
        <v>72</v>
      </c>
      <c r="C529" s="1196" t="s">
        <v>348</v>
      </c>
      <c r="D529" s="1197"/>
      <c r="E529" s="1198" t="s">
        <v>349</v>
      </c>
      <c r="F529" s="1198">
        <v>31.0</v>
      </c>
      <c r="G529" s="1199">
        <v>252.0</v>
      </c>
      <c r="H529" s="1196" t="s">
        <v>350</v>
      </c>
      <c r="I529" s="1197"/>
      <c r="J529" s="1198" t="s">
        <v>351</v>
      </c>
      <c r="K529" s="282">
        <v>31.0</v>
      </c>
      <c r="L529" s="1199">
        <v>252.0</v>
      </c>
      <c r="M529" s="302" t="s">
        <v>165</v>
      </c>
      <c r="N529" s="1197"/>
      <c r="O529" s="1198" t="s">
        <v>353</v>
      </c>
      <c r="P529" s="1198">
        <v>31.0</v>
      </c>
      <c r="Q529" s="1199">
        <v>252.0</v>
      </c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</row>
    <row r="530">
      <c r="A530" s="108"/>
      <c r="B530" s="276" t="s">
        <v>79</v>
      </c>
      <c r="C530" s="1196" t="s">
        <v>354</v>
      </c>
      <c r="D530" s="1197"/>
      <c r="E530" s="1198" t="s">
        <v>140</v>
      </c>
      <c r="F530" s="282">
        <v>31.0</v>
      </c>
      <c r="G530" s="1199">
        <v>0.0</v>
      </c>
      <c r="H530" s="1196" t="s">
        <v>2120</v>
      </c>
      <c r="I530" s="1197"/>
      <c r="J530" s="1198" t="s">
        <v>296</v>
      </c>
      <c r="K530" s="282">
        <v>31.0</v>
      </c>
      <c r="L530" s="283">
        <v>0.0</v>
      </c>
      <c r="M530" s="302" t="s">
        <v>260</v>
      </c>
      <c r="N530" s="1197"/>
      <c r="O530" s="1198" t="s">
        <v>356</v>
      </c>
      <c r="P530" s="282">
        <v>31.0</v>
      </c>
      <c r="Q530" s="1199">
        <v>0.0</v>
      </c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</row>
    <row r="531">
      <c r="A531" s="108"/>
      <c r="B531" s="284" t="s">
        <v>85</v>
      </c>
      <c r="C531" s="1200" t="s">
        <v>357</v>
      </c>
      <c r="D531" s="286"/>
      <c r="E531" s="1201" t="s">
        <v>358</v>
      </c>
      <c r="F531" s="1201">
        <v>31.0</v>
      </c>
      <c r="G531" s="1202">
        <v>0.0</v>
      </c>
      <c r="H531" s="1200" t="s">
        <v>359</v>
      </c>
      <c r="I531" s="286"/>
      <c r="J531" s="304" t="s">
        <v>360</v>
      </c>
      <c r="K531" s="287">
        <v>31.0</v>
      </c>
      <c r="L531" s="288">
        <v>0.0</v>
      </c>
      <c r="M531" s="1200" t="s">
        <v>361</v>
      </c>
      <c r="N531" s="286"/>
      <c r="O531" s="1201" t="s">
        <v>362</v>
      </c>
      <c r="P531" s="1201">
        <v>31.0</v>
      </c>
      <c r="Q531" s="1202">
        <v>0.0</v>
      </c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</row>
    <row r="532">
      <c r="A532" s="101"/>
      <c r="B532" s="289"/>
      <c r="C532" s="1200" t="s">
        <v>363</v>
      </c>
      <c r="D532" s="286"/>
      <c r="E532" s="1201" t="s">
        <v>97</v>
      </c>
      <c r="F532" s="287">
        <v>31.0</v>
      </c>
      <c r="G532" s="288">
        <v>0.0</v>
      </c>
      <c r="H532" s="1200" t="s">
        <v>364</v>
      </c>
      <c r="I532" s="286"/>
      <c r="J532" s="304" t="s">
        <v>232</v>
      </c>
      <c r="K532" s="287">
        <v>31.0</v>
      </c>
      <c r="L532" s="288">
        <v>0.0</v>
      </c>
      <c r="M532" s="1200" t="s">
        <v>179</v>
      </c>
      <c r="N532" s="286"/>
      <c r="O532" s="1201" t="s">
        <v>365</v>
      </c>
      <c r="P532" s="287">
        <v>31.0</v>
      </c>
      <c r="Q532" s="288">
        <v>0.0</v>
      </c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</row>
    <row r="533">
      <c r="A533" s="101"/>
      <c r="B533" s="289"/>
      <c r="C533" s="1200" t="s">
        <v>366</v>
      </c>
      <c r="D533" s="286"/>
      <c r="E533" s="1201" t="s">
        <v>367</v>
      </c>
      <c r="F533" s="1201">
        <v>31.0</v>
      </c>
      <c r="G533" s="1202">
        <v>252.0</v>
      </c>
      <c r="H533" s="1200" t="s">
        <v>368</v>
      </c>
      <c r="I533" s="286"/>
      <c r="J533" s="1201" t="s">
        <v>153</v>
      </c>
      <c r="K533" s="287">
        <v>31.0</v>
      </c>
      <c r="L533" s="1202">
        <v>252.0</v>
      </c>
      <c r="M533" s="306" t="s">
        <v>306</v>
      </c>
      <c r="N533" s="286"/>
      <c r="O533" s="1201" t="s">
        <v>369</v>
      </c>
      <c r="P533" s="287">
        <v>31.0</v>
      </c>
      <c r="Q533" s="1202">
        <v>252.0</v>
      </c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</row>
    <row r="534">
      <c r="A534" s="101"/>
      <c r="B534" s="289"/>
      <c r="C534" s="1203" t="s">
        <v>359</v>
      </c>
      <c r="D534" s="291"/>
      <c r="E534" s="292"/>
      <c r="F534" s="1204" t="s">
        <v>370</v>
      </c>
      <c r="G534" s="83"/>
      <c r="H534" s="1203" t="s">
        <v>371</v>
      </c>
      <c r="I534" s="291"/>
      <c r="J534" s="292"/>
      <c r="K534" s="1204" t="s">
        <v>340</v>
      </c>
      <c r="L534" s="83"/>
      <c r="M534" s="294" t="s">
        <v>372</v>
      </c>
      <c r="N534" s="291"/>
      <c r="O534" s="292"/>
      <c r="P534" s="1204" t="s">
        <v>373</v>
      </c>
      <c r="Q534" s="83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</row>
    <row r="535">
      <c r="A535" s="1043"/>
      <c r="B535" s="1193" t="s">
        <v>2121</v>
      </c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5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W966" s="100"/>
      <c r="X966" s="100"/>
      <c r="Y966" s="100"/>
      <c r="Z966" s="100"/>
      <c r="AA966" s="100"/>
      <c r="AB966" s="100"/>
      <c r="AC966" s="100"/>
      <c r="AD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W967" s="100"/>
      <c r="X967" s="100"/>
      <c r="Y967" s="100"/>
      <c r="Z967" s="100"/>
      <c r="AA967" s="100"/>
      <c r="AB967" s="100"/>
      <c r="AC967" s="100"/>
      <c r="AD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W968" s="100"/>
      <c r="X968" s="100"/>
      <c r="Y968" s="100"/>
      <c r="Z968" s="100"/>
      <c r="AA968" s="100"/>
      <c r="AB968" s="100"/>
      <c r="AC968" s="100"/>
      <c r="AD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W969" s="100"/>
      <c r="X969" s="100"/>
      <c r="Y969" s="100"/>
      <c r="Z969" s="100"/>
      <c r="AA969" s="100"/>
      <c r="AB969" s="100"/>
      <c r="AC969" s="100"/>
      <c r="AD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W970" s="100"/>
      <c r="X970" s="100"/>
      <c r="Y970" s="100"/>
      <c r="Z970" s="100"/>
      <c r="AA970" s="100"/>
      <c r="AB970" s="100"/>
      <c r="AC970" s="100"/>
      <c r="AD970" s="100"/>
    </row>
    <row r="97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W971" s="100"/>
      <c r="X971" s="100"/>
      <c r="Y971" s="100"/>
      <c r="Z971" s="100"/>
      <c r="AA971" s="100"/>
      <c r="AB971" s="100"/>
      <c r="AC971" s="100"/>
      <c r="AD971" s="10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W972" s="100"/>
      <c r="X972" s="100"/>
      <c r="Y972" s="100"/>
      <c r="Z972" s="100"/>
      <c r="AA972" s="100"/>
      <c r="AB972" s="100"/>
      <c r="AC972" s="100"/>
      <c r="AD972" s="100"/>
    </row>
    <row r="973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W973" s="100"/>
      <c r="X973" s="100"/>
      <c r="Y973" s="100"/>
      <c r="Z973" s="100"/>
      <c r="AA973" s="100"/>
      <c r="AB973" s="100"/>
      <c r="AC973" s="100"/>
      <c r="AD973" s="100"/>
    </row>
    <row r="974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W974" s="100"/>
      <c r="X974" s="100"/>
      <c r="Y974" s="100"/>
      <c r="Z974" s="100"/>
      <c r="AA974" s="100"/>
      <c r="AB974" s="100"/>
      <c r="AC974" s="100"/>
      <c r="AD974" s="100"/>
    </row>
    <row r="97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W975" s="100"/>
      <c r="X975" s="100"/>
      <c r="Y975" s="100"/>
      <c r="Z975" s="100"/>
      <c r="AA975" s="100"/>
      <c r="AB975" s="100"/>
      <c r="AC975" s="100"/>
      <c r="AD975" s="100"/>
    </row>
    <row r="976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W976" s="100"/>
      <c r="X976" s="100"/>
      <c r="Y976" s="100"/>
      <c r="Z976" s="100"/>
      <c r="AA976" s="100"/>
      <c r="AB976" s="100"/>
      <c r="AC976" s="100"/>
      <c r="AD976" s="100"/>
    </row>
    <row r="977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W977" s="100"/>
      <c r="X977" s="100"/>
      <c r="Y977" s="100"/>
      <c r="Z977" s="100"/>
      <c r="AA977" s="100"/>
      <c r="AB977" s="100"/>
      <c r="AC977" s="100"/>
      <c r="AD977" s="100"/>
    </row>
    <row r="978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W978" s="100"/>
      <c r="X978" s="100"/>
      <c r="Y978" s="100"/>
      <c r="Z978" s="100"/>
      <c r="AA978" s="100"/>
      <c r="AB978" s="100"/>
      <c r="AC978" s="100"/>
      <c r="AD978" s="100"/>
    </row>
    <row r="979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W979" s="100"/>
      <c r="X979" s="100"/>
      <c r="Y979" s="100"/>
      <c r="Z979" s="100"/>
      <c r="AA979" s="100"/>
      <c r="AB979" s="100"/>
      <c r="AC979" s="100"/>
      <c r="AD979" s="100"/>
    </row>
  </sheetData>
  <mergeCells count="576">
    <mergeCell ref="K27:L27"/>
    <mergeCell ref="K28:L28"/>
    <mergeCell ref="K36:L36"/>
    <mergeCell ref="B38:Q38"/>
    <mergeCell ref="C40:Q41"/>
    <mergeCell ref="F23:G26"/>
    <mergeCell ref="F27:G27"/>
    <mergeCell ref="F36:G36"/>
    <mergeCell ref="F42:G45"/>
    <mergeCell ref="H42:J47"/>
    <mergeCell ref="M42:O47"/>
    <mergeCell ref="F46:G46"/>
    <mergeCell ref="F47:G47"/>
    <mergeCell ref="K47:L47"/>
    <mergeCell ref="F55:G55"/>
    <mergeCell ref="K55:L55"/>
    <mergeCell ref="B57:Q57"/>
    <mergeCell ref="C59:Q60"/>
    <mergeCell ref="R59:S60"/>
    <mergeCell ref="B46:B47"/>
    <mergeCell ref="B59:B63"/>
    <mergeCell ref="C61:E66"/>
    <mergeCell ref="F61:G64"/>
    <mergeCell ref="H61:J66"/>
    <mergeCell ref="B65:B66"/>
    <mergeCell ref="F65:G65"/>
    <mergeCell ref="K4:L7"/>
    <mergeCell ref="K8:L8"/>
    <mergeCell ref="K17:L17"/>
    <mergeCell ref="P17:Q17"/>
    <mergeCell ref="B19:Q19"/>
    <mergeCell ref="C21:Q22"/>
    <mergeCell ref="C2:Q3"/>
    <mergeCell ref="C4:E9"/>
    <mergeCell ref="F4:G7"/>
    <mergeCell ref="H4:J9"/>
    <mergeCell ref="M4:O9"/>
    <mergeCell ref="P4:Q7"/>
    <mergeCell ref="P8:Q9"/>
    <mergeCell ref="K9:L9"/>
    <mergeCell ref="F8:G8"/>
    <mergeCell ref="F9:G9"/>
    <mergeCell ref="F17:G17"/>
    <mergeCell ref="H23:J28"/>
    <mergeCell ref="K23:L26"/>
    <mergeCell ref="M23:O28"/>
    <mergeCell ref="F28:G28"/>
    <mergeCell ref="K42:L45"/>
    <mergeCell ref="K46:L46"/>
    <mergeCell ref="K61:L64"/>
    <mergeCell ref="M61:O66"/>
    <mergeCell ref="K65:L65"/>
    <mergeCell ref="K66:L66"/>
    <mergeCell ref="K74:L74"/>
    <mergeCell ref="B2:B6"/>
    <mergeCell ref="B8:B9"/>
    <mergeCell ref="B21:B25"/>
    <mergeCell ref="C23:E28"/>
    <mergeCell ref="B27:B28"/>
    <mergeCell ref="B40:B44"/>
    <mergeCell ref="C42:E47"/>
    <mergeCell ref="P65:Q66"/>
    <mergeCell ref="P74:Q74"/>
    <mergeCell ref="P23:Q26"/>
    <mergeCell ref="P27:Q28"/>
    <mergeCell ref="P36:Q36"/>
    <mergeCell ref="P42:Q45"/>
    <mergeCell ref="P46:Q47"/>
    <mergeCell ref="P55:Q55"/>
    <mergeCell ref="P61:Q64"/>
    <mergeCell ref="K100:L101"/>
    <mergeCell ref="K109:L109"/>
    <mergeCell ref="B111:Q111"/>
    <mergeCell ref="C113:Q114"/>
    <mergeCell ref="P119:Q119"/>
    <mergeCell ref="P120:Q120"/>
    <mergeCell ref="B119:B120"/>
    <mergeCell ref="F120:G120"/>
    <mergeCell ref="F100:G100"/>
    <mergeCell ref="F101:G101"/>
    <mergeCell ref="F109:G109"/>
    <mergeCell ref="B113:B117"/>
    <mergeCell ref="C115:E120"/>
    <mergeCell ref="H115:J120"/>
    <mergeCell ref="K119:L119"/>
    <mergeCell ref="K120:L120"/>
    <mergeCell ref="K131:L134"/>
    <mergeCell ref="K135:L136"/>
    <mergeCell ref="P135:Q135"/>
    <mergeCell ref="P136:Q136"/>
    <mergeCell ref="K115:L118"/>
    <mergeCell ref="M115:O120"/>
    <mergeCell ref="P115:Q118"/>
    <mergeCell ref="K128:L129"/>
    <mergeCell ref="P128:Q129"/>
    <mergeCell ref="M131:O136"/>
    <mergeCell ref="P131:Q134"/>
    <mergeCell ref="F66:G66"/>
    <mergeCell ref="F74:G74"/>
    <mergeCell ref="B76:Q76"/>
    <mergeCell ref="B78:B82"/>
    <mergeCell ref="C78:Q79"/>
    <mergeCell ref="C80:E85"/>
    <mergeCell ref="B84:B85"/>
    <mergeCell ref="F85:G85"/>
    <mergeCell ref="F80:G83"/>
    <mergeCell ref="F84:G84"/>
    <mergeCell ref="F93:G94"/>
    <mergeCell ref="B96:B98"/>
    <mergeCell ref="C96:E101"/>
    <mergeCell ref="F96:G99"/>
    <mergeCell ref="B100:B101"/>
    <mergeCell ref="P100:Q100"/>
    <mergeCell ref="P101:Q101"/>
    <mergeCell ref="P109:Q109"/>
    <mergeCell ref="M80:O85"/>
    <mergeCell ref="P80:Q83"/>
    <mergeCell ref="P84:Q84"/>
    <mergeCell ref="P85:Q85"/>
    <mergeCell ref="P93:Q94"/>
    <mergeCell ref="M96:O101"/>
    <mergeCell ref="P96:Q99"/>
    <mergeCell ref="H80:J85"/>
    <mergeCell ref="K80:L83"/>
    <mergeCell ref="K84:L84"/>
    <mergeCell ref="K85:L85"/>
    <mergeCell ref="K93:L94"/>
    <mergeCell ref="H96:J101"/>
    <mergeCell ref="K96:L99"/>
    <mergeCell ref="F115:G118"/>
    <mergeCell ref="F119:G119"/>
    <mergeCell ref="F128:G129"/>
    <mergeCell ref="B131:B133"/>
    <mergeCell ref="C131:E136"/>
    <mergeCell ref="H131:J136"/>
    <mergeCell ref="B135:B136"/>
    <mergeCell ref="F136:G136"/>
    <mergeCell ref="F150:G153"/>
    <mergeCell ref="F154:G154"/>
    <mergeCell ref="F131:G134"/>
    <mergeCell ref="F135:G135"/>
    <mergeCell ref="F144:G144"/>
    <mergeCell ref="K144:L144"/>
    <mergeCell ref="P144:Q144"/>
    <mergeCell ref="B146:Q146"/>
    <mergeCell ref="C148:Q149"/>
    <mergeCell ref="P150:Q153"/>
    <mergeCell ref="P154:Q154"/>
    <mergeCell ref="P155:Q155"/>
    <mergeCell ref="P163:Q164"/>
    <mergeCell ref="P166:Q169"/>
    <mergeCell ref="P170:Q170"/>
    <mergeCell ref="P171:Q171"/>
    <mergeCell ref="P179:Q179"/>
    <mergeCell ref="B148:B152"/>
    <mergeCell ref="C150:E155"/>
    <mergeCell ref="H150:J155"/>
    <mergeCell ref="K150:L153"/>
    <mergeCell ref="M150:O155"/>
    <mergeCell ref="B154:B155"/>
    <mergeCell ref="F155:G155"/>
    <mergeCell ref="F166:G169"/>
    <mergeCell ref="F170:G170"/>
    <mergeCell ref="F179:G179"/>
    <mergeCell ref="K154:L154"/>
    <mergeCell ref="K155:L155"/>
    <mergeCell ref="F163:G164"/>
    <mergeCell ref="B166:B168"/>
    <mergeCell ref="C166:E171"/>
    <mergeCell ref="H166:J171"/>
    <mergeCell ref="B170:B171"/>
    <mergeCell ref="F171:G171"/>
    <mergeCell ref="B181:Q181"/>
    <mergeCell ref="C183:Q184"/>
    <mergeCell ref="K163:L164"/>
    <mergeCell ref="K166:L169"/>
    <mergeCell ref="M166:O171"/>
    <mergeCell ref="K170:L170"/>
    <mergeCell ref="K171:L171"/>
    <mergeCell ref="K179:L179"/>
    <mergeCell ref="B183:B187"/>
    <mergeCell ref="K315:L318"/>
    <mergeCell ref="M315:O320"/>
    <mergeCell ref="K319:L319"/>
    <mergeCell ref="K320:L320"/>
    <mergeCell ref="B313:B317"/>
    <mergeCell ref="B319:B320"/>
    <mergeCell ref="P315:Q318"/>
    <mergeCell ref="P319:Q319"/>
    <mergeCell ref="F320:G320"/>
    <mergeCell ref="P320:Q320"/>
    <mergeCell ref="F297:G300"/>
    <mergeCell ref="F301:G301"/>
    <mergeCell ref="F310:G310"/>
    <mergeCell ref="B311:Q311"/>
    <mergeCell ref="C313:Q314"/>
    <mergeCell ref="C315:E320"/>
    <mergeCell ref="F319:G319"/>
    <mergeCell ref="F251:G254"/>
    <mergeCell ref="H251:J256"/>
    <mergeCell ref="K251:L254"/>
    <mergeCell ref="M251:O256"/>
    <mergeCell ref="P251:Q254"/>
    <mergeCell ref="K255:L255"/>
    <mergeCell ref="K256:L256"/>
    <mergeCell ref="F265:G268"/>
    <mergeCell ref="F269:G269"/>
    <mergeCell ref="F278:G278"/>
    <mergeCell ref="F255:G255"/>
    <mergeCell ref="F256:G256"/>
    <mergeCell ref="F264:G264"/>
    <mergeCell ref="B265:B267"/>
    <mergeCell ref="C265:E270"/>
    <mergeCell ref="H265:J270"/>
    <mergeCell ref="B269:B270"/>
    <mergeCell ref="F270:G270"/>
    <mergeCell ref="B279:Q279"/>
    <mergeCell ref="C281:Q282"/>
    <mergeCell ref="K264:L264"/>
    <mergeCell ref="K265:L268"/>
    <mergeCell ref="M265:O270"/>
    <mergeCell ref="K269:L269"/>
    <mergeCell ref="K270:L270"/>
    <mergeCell ref="K278:L278"/>
    <mergeCell ref="B281:B285"/>
    <mergeCell ref="F287:G287"/>
    <mergeCell ref="F288:G288"/>
    <mergeCell ref="F296:G296"/>
    <mergeCell ref="B297:B299"/>
    <mergeCell ref="C297:E302"/>
    <mergeCell ref="H297:J302"/>
    <mergeCell ref="B301:B302"/>
    <mergeCell ref="F302:G302"/>
    <mergeCell ref="K333:L333"/>
    <mergeCell ref="K334:L334"/>
    <mergeCell ref="F329:G332"/>
    <mergeCell ref="H329:J334"/>
    <mergeCell ref="P329:Q332"/>
    <mergeCell ref="B333:B334"/>
    <mergeCell ref="F333:G333"/>
    <mergeCell ref="P333:Q333"/>
    <mergeCell ref="F334:G334"/>
    <mergeCell ref="P334:Q334"/>
    <mergeCell ref="F315:G318"/>
    <mergeCell ref="H315:J320"/>
    <mergeCell ref="F328:G328"/>
    <mergeCell ref="K328:L328"/>
    <mergeCell ref="P328:Q328"/>
    <mergeCell ref="B329:B331"/>
    <mergeCell ref="C329:E334"/>
    <mergeCell ref="K329:L332"/>
    <mergeCell ref="M329:O334"/>
    <mergeCell ref="F342:G342"/>
    <mergeCell ref="K342:L342"/>
    <mergeCell ref="P342:Q342"/>
    <mergeCell ref="B343:Q343"/>
    <mergeCell ref="C345:Q346"/>
    <mergeCell ref="P347:Q350"/>
    <mergeCell ref="P351:Q351"/>
    <mergeCell ref="P352:Q352"/>
    <mergeCell ref="P360:Q360"/>
    <mergeCell ref="P361:Q364"/>
    <mergeCell ref="P365:Q365"/>
    <mergeCell ref="P366:Q366"/>
    <mergeCell ref="P374:Q374"/>
    <mergeCell ref="K351:L351"/>
    <mergeCell ref="K352:L352"/>
    <mergeCell ref="K360:L360"/>
    <mergeCell ref="H361:J366"/>
    <mergeCell ref="K361:L364"/>
    <mergeCell ref="M361:O366"/>
    <mergeCell ref="K365:L365"/>
    <mergeCell ref="K366:L366"/>
    <mergeCell ref="B345:B349"/>
    <mergeCell ref="C347:E352"/>
    <mergeCell ref="H347:J352"/>
    <mergeCell ref="K347:L350"/>
    <mergeCell ref="M347:O352"/>
    <mergeCell ref="B351:B352"/>
    <mergeCell ref="F352:G352"/>
    <mergeCell ref="F347:G350"/>
    <mergeCell ref="F351:G351"/>
    <mergeCell ref="F360:G360"/>
    <mergeCell ref="B361:B363"/>
    <mergeCell ref="C361:E366"/>
    <mergeCell ref="F361:G364"/>
    <mergeCell ref="B365:B366"/>
    <mergeCell ref="F379:G382"/>
    <mergeCell ref="F383:G383"/>
    <mergeCell ref="F365:G365"/>
    <mergeCell ref="F366:G366"/>
    <mergeCell ref="F374:G374"/>
    <mergeCell ref="K374:L374"/>
    <mergeCell ref="B375:Q375"/>
    <mergeCell ref="C377:Q378"/>
    <mergeCell ref="P379:Q382"/>
    <mergeCell ref="P383:Q383"/>
    <mergeCell ref="P384:Q384"/>
    <mergeCell ref="P392:Q392"/>
    <mergeCell ref="P393:Q396"/>
    <mergeCell ref="P397:Q397"/>
    <mergeCell ref="P398:Q398"/>
    <mergeCell ref="P406:Q406"/>
    <mergeCell ref="B377:B381"/>
    <mergeCell ref="C379:E384"/>
    <mergeCell ref="H379:J384"/>
    <mergeCell ref="K379:L382"/>
    <mergeCell ref="M379:O384"/>
    <mergeCell ref="B383:B384"/>
    <mergeCell ref="F384:G384"/>
    <mergeCell ref="F393:G396"/>
    <mergeCell ref="F397:G397"/>
    <mergeCell ref="F406:G406"/>
    <mergeCell ref="K383:L383"/>
    <mergeCell ref="K384:L384"/>
    <mergeCell ref="F392:G392"/>
    <mergeCell ref="B393:B395"/>
    <mergeCell ref="C393:E398"/>
    <mergeCell ref="H393:J398"/>
    <mergeCell ref="B397:B398"/>
    <mergeCell ref="F398:G398"/>
    <mergeCell ref="B407:Q407"/>
    <mergeCell ref="C409:Q410"/>
    <mergeCell ref="K392:L392"/>
    <mergeCell ref="K393:L396"/>
    <mergeCell ref="M393:O398"/>
    <mergeCell ref="K397:L397"/>
    <mergeCell ref="K398:L398"/>
    <mergeCell ref="K406:L406"/>
    <mergeCell ref="B409:B413"/>
    <mergeCell ref="K443:L446"/>
    <mergeCell ref="M443:O448"/>
    <mergeCell ref="K447:L447"/>
    <mergeCell ref="K448:L448"/>
    <mergeCell ref="F425:G428"/>
    <mergeCell ref="F429:G429"/>
    <mergeCell ref="F438:G438"/>
    <mergeCell ref="B439:Q439"/>
    <mergeCell ref="C441:Q442"/>
    <mergeCell ref="C443:E448"/>
    <mergeCell ref="P443:Q446"/>
    <mergeCell ref="K411:L414"/>
    <mergeCell ref="K415:L415"/>
    <mergeCell ref="K424:L424"/>
    <mergeCell ref="K425:L428"/>
    <mergeCell ref="K429:L429"/>
    <mergeCell ref="K430:L430"/>
    <mergeCell ref="K438:L438"/>
    <mergeCell ref="P415:Q415"/>
    <mergeCell ref="P416:Q416"/>
    <mergeCell ref="P424:Q424"/>
    <mergeCell ref="M425:O430"/>
    <mergeCell ref="P425:Q428"/>
    <mergeCell ref="P429:Q429"/>
    <mergeCell ref="P430:Q430"/>
    <mergeCell ref="P438:Q438"/>
    <mergeCell ref="C411:E416"/>
    <mergeCell ref="F411:G414"/>
    <mergeCell ref="H411:J416"/>
    <mergeCell ref="M411:O416"/>
    <mergeCell ref="P411:Q414"/>
    <mergeCell ref="B415:B416"/>
    <mergeCell ref="K416:L416"/>
    <mergeCell ref="F415:G415"/>
    <mergeCell ref="F416:G416"/>
    <mergeCell ref="F424:G424"/>
    <mergeCell ref="B425:B427"/>
    <mergeCell ref="C425:E430"/>
    <mergeCell ref="H425:J430"/>
    <mergeCell ref="B429:B430"/>
    <mergeCell ref="F430:G430"/>
    <mergeCell ref="B441:B445"/>
    <mergeCell ref="B447:B448"/>
    <mergeCell ref="B457:B459"/>
    <mergeCell ref="C457:E462"/>
    <mergeCell ref="B461:B462"/>
    <mergeCell ref="P447:Q447"/>
    <mergeCell ref="P448:Q448"/>
    <mergeCell ref="P456:Q456"/>
    <mergeCell ref="P457:Q460"/>
    <mergeCell ref="P461:Q461"/>
    <mergeCell ref="P462:Q462"/>
    <mergeCell ref="K456:L456"/>
    <mergeCell ref="K457:L460"/>
    <mergeCell ref="M457:O462"/>
    <mergeCell ref="K461:L461"/>
    <mergeCell ref="K462:L462"/>
    <mergeCell ref="K219:L222"/>
    <mergeCell ref="M219:O224"/>
    <mergeCell ref="K223:L223"/>
    <mergeCell ref="K224:L224"/>
    <mergeCell ref="F200:G203"/>
    <mergeCell ref="F204:G204"/>
    <mergeCell ref="F213:G213"/>
    <mergeCell ref="B215:Q215"/>
    <mergeCell ref="C217:Q218"/>
    <mergeCell ref="C219:E224"/>
    <mergeCell ref="P219:Q222"/>
    <mergeCell ref="F237:G237"/>
    <mergeCell ref="F238:G238"/>
    <mergeCell ref="F246:G246"/>
    <mergeCell ref="K246:L246"/>
    <mergeCell ref="F219:G222"/>
    <mergeCell ref="H219:J224"/>
    <mergeCell ref="F223:G223"/>
    <mergeCell ref="F224:G224"/>
    <mergeCell ref="F232:G232"/>
    <mergeCell ref="F233:G236"/>
    <mergeCell ref="H233:J238"/>
    <mergeCell ref="K185:L188"/>
    <mergeCell ref="K189:L189"/>
    <mergeCell ref="K198:L198"/>
    <mergeCell ref="K200:L203"/>
    <mergeCell ref="K204:L204"/>
    <mergeCell ref="K205:L205"/>
    <mergeCell ref="K213:L213"/>
    <mergeCell ref="P189:Q189"/>
    <mergeCell ref="P190:Q190"/>
    <mergeCell ref="P198:Q198"/>
    <mergeCell ref="M200:O205"/>
    <mergeCell ref="P200:Q203"/>
    <mergeCell ref="P204:Q204"/>
    <mergeCell ref="P205:Q205"/>
    <mergeCell ref="P213:Q213"/>
    <mergeCell ref="C185:E190"/>
    <mergeCell ref="F185:G188"/>
    <mergeCell ref="H185:J190"/>
    <mergeCell ref="M185:O190"/>
    <mergeCell ref="P185:Q188"/>
    <mergeCell ref="B189:B190"/>
    <mergeCell ref="K190:L190"/>
    <mergeCell ref="F189:G189"/>
    <mergeCell ref="F190:G190"/>
    <mergeCell ref="F198:G198"/>
    <mergeCell ref="B200:B202"/>
    <mergeCell ref="C200:E205"/>
    <mergeCell ref="H200:J205"/>
    <mergeCell ref="B204:B205"/>
    <mergeCell ref="F205:G205"/>
    <mergeCell ref="B217:B221"/>
    <mergeCell ref="B223:B224"/>
    <mergeCell ref="B233:B235"/>
    <mergeCell ref="C233:E238"/>
    <mergeCell ref="B237:B238"/>
    <mergeCell ref="B249:B253"/>
    <mergeCell ref="C251:E256"/>
    <mergeCell ref="B255:B256"/>
    <mergeCell ref="P223:Q223"/>
    <mergeCell ref="P224:Q224"/>
    <mergeCell ref="P232:Q232"/>
    <mergeCell ref="P233:Q236"/>
    <mergeCell ref="P237:Q237"/>
    <mergeCell ref="P238:Q238"/>
    <mergeCell ref="P246:Q246"/>
    <mergeCell ref="K232:L232"/>
    <mergeCell ref="K233:L236"/>
    <mergeCell ref="M233:O238"/>
    <mergeCell ref="K237:L237"/>
    <mergeCell ref="K238:L238"/>
    <mergeCell ref="B247:Q247"/>
    <mergeCell ref="C249:Q250"/>
    <mergeCell ref="K283:L286"/>
    <mergeCell ref="K287:L287"/>
    <mergeCell ref="P287:Q287"/>
    <mergeCell ref="P288:Q288"/>
    <mergeCell ref="C283:E288"/>
    <mergeCell ref="F283:G286"/>
    <mergeCell ref="H283:J288"/>
    <mergeCell ref="M283:O288"/>
    <mergeCell ref="P283:Q286"/>
    <mergeCell ref="B287:B288"/>
    <mergeCell ref="K288:L288"/>
    <mergeCell ref="P296:Q296"/>
    <mergeCell ref="P297:Q300"/>
    <mergeCell ref="P255:Q255"/>
    <mergeCell ref="P256:Q256"/>
    <mergeCell ref="P264:Q264"/>
    <mergeCell ref="P265:Q268"/>
    <mergeCell ref="P269:Q269"/>
    <mergeCell ref="P270:Q270"/>
    <mergeCell ref="P278:Q278"/>
    <mergeCell ref="K310:L310"/>
    <mergeCell ref="P310:Q310"/>
    <mergeCell ref="K296:L296"/>
    <mergeCell ref="K297:L300"/>
    <mergeCell ref="M297:O302"/>
    <mergeCell ref="K301:L301"/>
    <mergeCell ref="P301:Q301"/>
    <mergeCell ref="K302:L302"/>
    <mergeCell ref="P302:Q302"/>
    <mergeCell ref="F493:G493"/>
    <mergeCell ref="F494:G494"/>
    <mergeCell ref="F502:G502"/>
    <mergeCell ref="K502:L502"/>
    <mergeCell ref="B503:Q503"/>
    <mergeCell ref="C505:Q506"/>
    <mergeCell ref="B505:B509"/>
    <mergeCell ref="C507:E512"/>
    <mergeCell ref="H507:J512"/>
    <mergeCell ref="K507:L510"/>
    <mergeCell ref="M507:O512"/>
    <mergeCell ref="B511:B512"/>
    <mergeCell ref="F512:G512"/>
    <mergeCell ref="K520:L520"/>
    <mergeCell ref="K521:L524"/>
    <mergeCell ref="M521:O526"/>
    <mergeCell ref="K525:L525"/>
    <mergeCell ref="K526:L526"/>
    <mergeCell ref="K534:L534"/>
    <mergeCell ref="F521:G524"/>
    <mergeCell ref="F525:G525"/>
    <mergeCell ref="F534:G534"/>
    <mergeCell ref="K511:L511"/>
    <mergeCell ref="K512:L512"/>
    <mergeCell ref="F520:G520"/>
    <mergeCell ref="B521:B523"/>
    <mergeCell ref="C521:E526"/>
    <mergeCell ref="H521:J526"/>
    <mergeCell ref="B525:B526"/>
    <mergeCell ref="F526:G526"/>
    <mergeCell ref="P526:Q526"/>
    <mergeCell ref="P534:Q534"/>
    <mergeCell ref="B535:Q535"/>
    <mergeCell ref="P507:Q510"/>
    <mergeCell ref="P511:Q511"/>
    <mergeCell ref="P512:Q512"/>
    <mergeCell ref="P520:Q520"/>
    <mergeCell ref="P523:Q523"/>
    <mergeCell ref="P524:Q524"/>
    <mergeCell ref="P525:Q525"/>
    <mergeCell ref="F443:G446"/>
    <mergeCell ref="H443:J448"/>
    <mergeCell ref="F447:G447"/>
    <mergeCell ref="F448:G448"/>
    <mergeCell ref="F456:G456"/>
    <mergeCell ref="F457:G460"/>
    <mergeCell ref="H457:J462"/>
    <mergeCell ref="F461:G461"/>
    <mergeCell ref="F462:G462"/>
    <mergeCell ref="F470:G470"/>
    <mergeCell ref="K470:L470"/>
    <mergeCell ref="P470:Q470"/>
    <mergeCell ref="B471:Q471"/>
    <mergeCell ref="C473:Q474"/>
    <mergeCell ref="P475:Q478"/>
    <mergeCell ref="P479:Q479"/>
    <mergeCell ref="P480:Q480"/>
    <mergeCell ref="P488:Q488"/>
    <mergeCell ref="P489:Q492"/>
    <mergeCell ref="P493:Q493"/>
    <mergeCell ref="P494:Q494"/>
    <mergeCell ref="P502:Q502"/>
    <mergeCell ref="K479:L479"/>
    <mergeCell ref="K480:L480"/>
    <mergeCell ref="K488:L488"/>
    <mergeCell ref="H489:J494"/>
    <mergeCell ref="K489:L492"/>
    <mergeCell ref="M489:O494"/>
    <mergeCell ref="K493:L493"/>
    <mergeCell ref="K494:L494"/>
    <mergeCell ref="B473:B477"/>
    <mergeCell ref="C475:E480"/>
    <mergeCell ref="H475:J480"/>
    <mergeCell ref="K475:L478"/>
    <mergeCell ref="M475:O480"/>
    <mergeCell ref="B479:B480"/>
    <mergeCell ref="F480:G480"/>
    <mergeCell ref="F475:G478"/>
    <mergeCell ref="F479:G479"/>
    <mergeCell ref="F488:G488"/>
    <mergeCell ref="B489:B491"/>
    <mergeCell ref="C489:E494"/>
    <mergeCell ref="F489:G492"/>
    <mergeCell ref="B493:B494"/>
    <mergeCell ref="F507:G510"/>
    <mergeCell ref="F511:G511"/>
  </mergeCells>
  <hyperlinks>
    <hyperlink r:id="rId1" ref="B19"/>
    <hyperlink r:id="rId2" ref="B38"/>
    <hyperlink r:id="rId3" ref="B57"/>
    <hyperlink r:id="rId4" ref="B76"/>
    <hyperlink r:id="rId5" ref="B111"/>
    <hyperlink r:id="rId6" ref="B146"/>
    <hyperlink r:id="rId7" ref="B181"/>
    <hyperlink r:id="rId8" ref="B215"/>
    <hyperlink r:id="rId9" ref="B247"/>
    <hyperlink r:id="rId10" ref="B279"/>
    <hyperlink r:id="rId11" ref="B311"/>
    <hyperlink r:id="rId12" ref="B343"/>
    <hyperlink r:id="rId13" ref="B375"/>
    <hyperlink r:id="rId14" ref="B407"/>
    <hyperlink r:id="rId15" ref="B439"/>
    <hyperlink r:id="rId16" ref="B471"/>
    <hyperlink r:id="rId17" ref="B503"/>
    <hyperlink r:id="rId18" ref="B535"/>
  </hyperlinks>
  <drawing r:id="rId19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6.5"/>
    <col customWidth="1" min="4" max="4" width="2.63"/>
    <col customWidth="1" min="5" max="5" width="9.75"/>
    <col customWidth="1" min="6" max="6" width="11.25"/>
    <col customWidth="1" min="7" max="7" width="6.63"/>
    <col customWidth="1" min="8" max="8" width="14.63"/>
    <col customWidth="1" min="9" max="9" width="2.63"/>
    <col customWidth="1" min="10" max="10" width="9.75"/>
    <col customWidth="1" min="12" max="12" width="5.38"/>
    <col customWidth="1" min="13" max="13" width="16.0"/>
    <col customWidth="1" min="14" max="14" width="2.63"/>
    <col customWidth="1" min="15" max="15" width="10.38"/>
    <col customWidth="1" min="17" max="17" width="5.25"/>
    <col customWidth="1" min="18" max="18" width="14.0"/>
  </cols>
  <sheetData>
    <row r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</row>
    <row r="2">
      <c r="A2" s="101"/>
      <c r="B2" s="568"/>
      <c r="C2" s="569" t="s">
        <v>2122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  <c r="R2" s="570" t="s">
        <v>526</v>
      </c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</row>
    <row r="3">
      <c r="A3" s="101"/>
      <c r="B3" s="79"/>
      <c r="C3" s="81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488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</row>
    <row r="4">
      <c r="A4" s="101"/>
      <c r="B4" s="79"/>
      <c r="C4" s="568"/>
      <c r="D4" s="77"/>
      <c r="E4" s="104"/>
      <c r="F4" s="571" t="s">
        <v>705</v>
      </c>
      <c r="G4" s="78"/>
      <c r="H4" s="568"/>
      <c r="I4" s="77"/>
      <c r="J4" s="104"/>
      <c r="K4" s="571" t="s">
        <v>706</v>
      </c>
      <c r="L4" s="78"/>
      <c r="M4" s="568"/>
      <c r="N4" s="77"/>
      <c r="O4" s="104"/>
      <c r="P4" s="571" t="s">
        <v>707</v>
      </c>
      <c r="Q4" s="78"/>
      <c r="R4" s="572" t="s">
        <v>708</v>
      </c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</row>
    <row r="5">
      <c r="A5" s="101"/>
      <c r="B5" s="79"/>
      <c r="C5" s="79"/>
      <c r="E5" s="106"/>
      <c r="G5" s="80"/>
      <c r="H5" s="79"/>
      <c r="J5" s="106"/>
      <c r="L5" s="80"/>
      <c r="M5" s="79"/>
      <c r="O5" s="106"/>
      <c r="Q5" s="80"/>
      <c r="R5" s="572" t="s">
        <v>709</v>
      </c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</row>
    <row r="6">
      <c r="A6" s="101"/>
      <c r="B6" s="107"/>
      <c r="C6" s="79"/>
      <c r="E6" s="106"/>
      <c r="G6" s="80"/>
      <c r="H6" s="79"/>
      <c r="J6" s="106"/>
      <c r="L6" s="80"/>
      <c r="M6" s="79"/>
      <c r="O6" s="106"/>
      <c r="Q6" s="80"/>
      <c r="R6" s="572" t="s">
        <v>710</v>
      </c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</row>
    <row r="7">
      <c r="A7" s="108"/>
      <c r="B7" s="573" t="s">
        <v>60</v>
      </c>
      <c r="C7" s="79"/>
      <c r="E7" s="106"/>
      <c r="F7" s="110"/>
      <c r="G7" s="111"/>
      <c r="H7" s="79"/>
      <c r="J7" s="106"/>
      <c r="K7" s="110"/>
      <c r="L7" s="111"/>
      <c r="M7" s="79"/>
      <c r="O7" s="106"/>
      <c r="P7" s="110"/>
      <c r="Q7" s="111"/>
      <c r="R7" s="572" t="s">
        <v>326</v>
      </c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</row>
    <row r="8">
      <c r="A8" s="108"/>
      <c r="B8" s="573" t="s">
        <v>61</v>
      </c>
      <c r="C8" s="79"/>
      <c r="E8" s="106"/>
      <c r="F8" s="1209"/>
      <c r="G8" s="140"/>
      <c r="H8" s="79"/>
      <c r="J8" s="106"/>
      <c r="K8" s="1209"/>
      <c r="L8" s="140"/>
      <c r="M8" s="79"/>
      <c r="O8" s="106"/>
      <c r="P8" s="1209"/>
      <c r="Q8" s="140"/>
      <c r="R8" s="407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</row>
    <row r="9">
      <c r="A9" s="108"/>
      <c r="B9" s="79"/>
      <c r="C9" s="81"/>
      <c r="D9" s="82"/>
      <c r="E9" s="54"/>
      <c r="F9" s="1210"/>
      <c r="G9" s="83"/>
      <c r="H9" s="81"/>
      <c r="I9" s="82"/>
      <c r="J9" s="54"/>
      <c r="K9" s="576"/>
      <c r="L9" s="83"/>
      <c r="M9" s="81"/>
      <c r="N9" s="82"/>
      <c r="O9" s="54"/>
      <c r="P9" s="576"/>
      <c r="Q9" s="83"/>
      <c r="R9" s="578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</row>
    <row r="10">
      <c r="A10" s="108"/>
      <c r="B10" s="327" t="s">
        <v>62</v>
      </c>
      <c r="C10" s="1211" t="s">
        <v>566</v>
      </c>
      <c r="D10" s="1212"/>
      <c r="E10" s="410" t="s">
        <v>63</v>
      </c>
      <c r="F10" s="411" t="s">
        <v>64</v>
      </c>
      <c r="G10" s="412" t="s">
        <v>65</v>
      </c>
      <c r="H10" s="1211" t="s">
        <v>566</v>
      </c>
      <c r="I10" s="1212"/>
      <c r="J10" s="410" t="s">
        <v>63</v>
      </c>
      <c r="K10" s="411" t="s">
        <v>64</v>
      </c>
      <c r="L10" s="412" t="s">
        <v>65</v>
      </c>
      <c r="M10" s="1211" t="s">
        <v>566</v>
      </c>
      <c r="N10" s="1212"/>
      <c r="O10" s="410" t="s">
        <v>63</v>
      </c>
      <c r="P10" s="411" t="s">
        <v>64</v>
      </c>
      <c r="Q10" s="412" t="s">
        <v>65</v>
      </c>
      <c r="R10" s="579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</row>
    <row r="11">
      <c r="A11" s="108"/>
      <c r="B11" s="327" t="s">
        <v>66</v>
      </c>
      <c r="C11" s="1213" t="s">
        <v>69</v>
      </c>
      <c r="D11" s="1214"/>
      <c r="E11" s="690" t="s">
        <v>453</v>
      </c>
      <c r="F11" s="333">
        <v>31.0</v>
      </c>
      <c r="G11" s="691">
        <v>6.0</v>
      </c>
      <c r="H11" s="1213" t="s">
        <v>128</v>
      </c>
      <c r="I11" s="1214"/>
      <c r="J11" s="690" t="s">
        <v>220</v>
      </c>
      <c r="K11" s="333">
        <v>31.0</v>
      </c>
      <c r="L11" s="691">
        <v>6.0</v>
      </c>
      <c r="M11" s="1213" t="s">
        <v>126</v>
      </c>
      <c r="N11" s="1214"/>
      <c r="O11" s="690" t="s">
        <v>129</v>
      </c>
      <c r="P11" s="333">
        <v>31.0</v>
      </c>
      <c r="Q11" s="691">
        <v>6.0</v>
      </c>
      <c r="R11" s="579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</row>
    <row r="12">
      <c r="A12" s="108"/>
      <c r="B12" s="327" t="s">
        <v>72</v>
      </c>
      <c r="C12" s="1213" t="s">
        <v>711</v>
      </c>
      <c r="D12" s="1214"/>
      <c r="E12" s="690" t="s">
        <v>78</v>
      </c>
      <c r="F12" s="333">
        <v>31.0</v>
      </c>
      <c r="G12" s="691">
        <v>0.0</v>
      </c>
      <c r="H12" s="1213" t="s">
        <v>712</v>
      </c>
      <c r="I12" s="1214"/>
      <c r="J12" s="690" t="s">
        <v>431</v>
      </c>
      <c r="K12" s="333">
        <v>31.0</v>
      </c>
      <c r="L12" s="691">
        <v>252.0</v>
      </c>
      <c r="M12" s="1213" t="s">
        <v>713</v>
      </c>
      <c r="N12" s="1214"/>
      <c r="O12" s="690" t="s">
        <v>349</v>
      </c>
      <c r="P12" s="333">
        <v>31.0</v>
      </c>
      <c r="Q12" s="691">
        <v>0.0</v>
      </c>
      <c r="R12" s="579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</row>
    <row r="13">
      <c r="A13" s="108"/>
      <c r="B13" s="327" t="s">
        <v>79</v>
      </c>
      <c r="C13" s="1213" t="s">
        <v>714</v>
      </c>
      <c r="D13" s="1214"/>
      <c r="E13" s="690" t="s">
        <v>257</v>
      </c>
      <c r="F13" s="333">
        <v>31.0</v>
      </c>
      <c r="G13" s="691">
        <v>0.0</v>
      </c>
      <c r="H13" s="1213" t="s">
        <v>326</v>
      </c>
      <c r="I13" s="1214"/>
      <c r="J13" s="690" t="s">
        <v>227</v>
      </c>
      <c r="K13" s="333">
        <v>31.0</v>
      </c>
      <c r="L13" s="691">
        <v>0.0</v>
      </c>
      <c r="M13" s="1213" t="s">
        <v>260</v>
      </c>
      <c r="N13" s="1214"/>
      <c r="O13" s="690" t="s">
        <v>81</v>
      </c>
      <c r="P13" s="333">
        <v>31.0</v>
      </c>
      <c r="Q13" s="691">
        <v>0.0</v>
      </c>
      <c r="R13" s="579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</row>
    <row r="14">
      <c r="A14" s="108"/>
      <c r="B14" s="335" t="s">
        <v>85</v>
      </c>
      <c r="C14" s="1215" t="s">
        <v>715</v>
      </c>
      <c r="D14" s="337"/>
      <c r="E14" s="1216" t="s">
        <v>610</v>
      </c>
      <c r="F14" s="338">
        <v>31.0</v>
      </c>
      <c r="G14" s="1217">
        <v>252.0</v>
      </c>
      <c r="H14" s="1215" t="s">
        <v>363</v>
      </c>
      <c r="I14" s="337"/>
      <c r="J14" s="1216" t="s">
        <v>362</v>
      </c>
      <c r="K14" s="338">
        <v>31.0</v>
      </c>
      <c r="L14" s="1217">
        <v>0.0</v>
      </c>
      <c r="M14" s="1215" t="s">
        <v>271</v>
      </c>
      <c r="N14" s="337"/>
      <c r="O14" s="1216" t="s">
        <v>360</v>
      </c>
      <c r="P14" s="338">
        <v>31.0</v>
      </c>
      <c r="Q14" s="1217">
        <v>252.0</v>
      </c>
      <c r="R14" s="579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</row>
    <row r="15">
      <c r="A15" s="101"/>
      <c r="B15" s="340"/>
      <c r="C15" s="1215" t="s">
        <v>410</v>
      </c>
      <c r="D15" s="337"/>
      <c r="E15" s="1216" t="s">
        <v>267</v>
      </c>
      <c r="F15" s="338">
        <v>31.0</v>
      </c>
      <c r="G15" s="339">
        <v>0.0</v>
      </c>
      <c r="H15" s="1215" t="s">
        <v>371</v>
      </c>
      <c r="I15" s="337"/>
      <c r="J15" s="1216" t="s">
        <v>267</v>
      </c>
      <c r="K15" s="338">
        <v>31.0</v>
      </c>
      <c r="L15" s="1217">
        <v>0.0</v>
      </c>
      <c r="M15" s="1215" t="s">
        <v>493</v>
      </c>
      <c r="N15" s="337"/>
      <c r="O15" s="1216" t="s">
        <v>716</v>
      </c>
      <c r="P15" s="338">
        <v>31.0</v>
      </c>
      <c r="Q15" s="339">
        <v>0.0</v>
      </c>
      <c r="R15" s="579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</row>
    <row r="16">
      <c r="A16" s="101"/>
      <c r="B16" s="340"/>
      <c r="C16" s="1215" t="s">
        <v>717</v>
      </c>
      <c r="D16" s="337"/>
      <c r="E16" s="1216" t="s">
        <v>210</v>
      </c>
      <c r="F16" s="338">
        <v>31.0</v>
      </c>
      <c r="G16" s="1217">
        <v>252.0</v>
      </c>
      <c r="H16" s="418" t="s">
        <v>241</v>
      </c>
      <c r="I16" s="337"/>
      <c r="J16" s="1216" t="s">
        <v>718</v>
      </c>
      <c r="K16" s="338">
        <v>31.0</v>
      </c>
      <c r="L16" s="1217">
        <v>252.0</v>
      </c>
      <c r="M16" s="1215" t="s">
        <v>719</v>
      </c>
      <c r="N16" s="337"/>
      <c r="O16" s="1216" t="s">
        <v>102</v>
      </c>
      <c r="P16" s="338">
        <v>31.0</v>
      </c>
      <c r="Q16" s="1217">
        <v>252.0</v>
      </c>
      <c r="R16" s="579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</row>
    <row r="17">
      <c r="A17" s="101"/>
      <c r="B17" s="340"/>
      <c r="C17" s="1215" t="s">
        <v>439</v>
      </c>
      <c r="D17" s="337"/>
      <c r="E17" s="421"/>
      <c r="F17" s="426" t="s">
        <v>720</v>
      </c>
      <c r="G17" s="80"/>
      <c r="H17" s="1215" t="s">
        <v>419</v>
      </c>
      <c r="I17" s="337"/>
      <c r="J17" s="421"/>
      <c r="K17" s="426" t="s">
        <v>721</v>
      </c>
      <c r="L17" s="80"/>
      <c r="M17" s="1215" t="s">
        <v>410</v>
      </c>
      <c r="N17" s="337"/>
      <c r="O17" s="421"/>
      <c r="P17" s="426" t="s">
        <v>722</v>
      </c>
      <c r="Q17" s="80"/>
      <c r="R17" s="58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</row>
    <row r="18">
      <c r="A18" s="101"/>
      <c r="B18" s="340"/>
      <c r="C18" s="1215"/>
      <c r="D18" s="1218"/>
      <c r="E18" s="421"/>
      <c r="F18" s="1219"/>
      <c r="G18" s="80"/>
      <c r="H18" s="1218"/>
      <c r="I18" s="1218"/>
      <c r="J18" s="421"/>
      <c r="K18" s="1219"/>
      <c r="L18" s="80"/>
      <c r="M18" s="1218"/>
      <c r="N18" s="1218"/>
      <c r="O18" s="426"/>
      <c r="P18" s="426" t="s">
        <v>2123</v>
      </c>
      <c r="Q18" s="80"/>
      <c r="R18" s="408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</row>
    <row r="19">
      <c r="A19" s="101"/>
      <c r="B19" s="340"/>
      <c r="C19" s="581" t="s">
        <v>725</v>
      </c>
      <c r="D19" s="1220"/>
      <c r="E19" s="343"/>
      <c r="F19" s="1219"/>
      <c r="G19" s="1221"/>
      <c r="H19" s="583" t="s">
        <v>725</v>
      </c>
      <c r="I19" s="1220"/>
      <c r="J19" s="343"/>
      <c r="K19" s="1219"/>
      <c r="L19" s="1221"/>
      <c r="M19" s="583" t="s">
        <v>725</v>
      </c>
      <c r="N19" s="1220"/>
      <c r="O19" s="422"/>
      <c r="P19" s="426"/>
      <c r="Q19" s="427"/>
      <c r="R19" s="423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</row>
    <row r="20">
      <c r="A20" s="101"/>
      <c r="B20" s="584"/>
      <c r="C20" s="568"/>
      <c r="D20" s="77"/>
      <c r="E20" s="104"/>
      <c r="F20" s="571" t="s">
        <v>726</v>
      </c>
      <c r="G20" s="78"/>
      <c r="H20" s="568"/>
      <c r="I20" s="77"/>
      <c r="J20" s="104"/>
      <c r="K20" s="571" t="s">
        <v>727</v>
      </c>
      <c r="L20" s="78"/>
      <c r="M20" s="568"/>
      <c r="N20" s="77"/>
      <c r="O20" s="104"/>
      <c r="P20" s="571" t="s">
        <v>728</v>
      </c>
      <c r="Q20" s="78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</row>
    <row r="21">
      <c r="A21" s="101"/>
      <c r="B21" s="79"/>
      <c r="C21" s="79"/>
      <c r="E21" s="106"/>
      <c r="G21" s="80"/>
      <c r="H21" s="79"/>
      <c r="J21" s="106"/>
      <c r="L21" s="80"/>
      <c r="M21" s="79"/>
      <c r="O21" s="106"/>
      <c r="Q21" s="8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</row>
    <row r="22">
      <c r="A22" s="101"/>
      <c r="B22" s="79"/>
      <c r="C22" s="79"/>
      <c r="E22" s="106"/>
      <c r="G22" s="80"/>
      <c r="H22" s="79"/>
      <c r="J22" s="106"/>
      <c r="L22" s="80"/>
      <c r="M22" s="79"/>
      <c r="O22" s="106"/>
      <c r="Q22" s="8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</row>
    <row r="23">
      <c r="A23" s="108"/>
      <c r="B23" s="573" t="s">
        <v>60</v>
      </c>
      <c r="C23" s="79"/>
      <c r="E23" s="106"/>
      <c r="F23" s="110"/>
      <c r="G23" s="111"/>
      <c r="H23" s="79"/>
      <c r="J23" s="106"/>
      <c r="K23" s="110"/>
      <c r="L23" s="111"/>
      <c r="M23" s="79"/>
      <c r="O23" s="106"/>
      <c r="P23" s="110"/>
      <c r="Q23" s="111"/>
      <c r="R23" s="100"/>
      <c r="S23" s="100"/>
      <c r="T23" s="100"/>
      <c r="U23" s="100"/>
      <c r="X23" s="100"/>
      <c r="Y23" s="100"/>
      <c r="Z23" s="100"/>
      <c r="AA23" s="100"/>
      <c r="AB23" s="100"/>
      <c r="AC23" s="100"/>
      <c r="AD23" s="100"/>
    </row>
    <row r="24">
      <c r="A24" s="108"/>
      <c r="B24" s="573" t="s">
        <v>61</v>
      </c>
      <c r="C24" s="79"/>
      <c r="E24" s="106"/>
      <c r="F24" s="1209"/>
      <c r="G24" s="140"/>
      <c r="H24" s="79"/>
      <c r="J24" s="106"/>
      <c r="K24" s="1209"/>
      <c r="L24" s="140"/>
      <c r="M24" s="79"/>
      <c r="O24" s="106"/>
      <c r="P24" s="1209"/>
      <c r="Q24" s="140"/>
      <c r="R24" s="100"/>
      <c r="S24" s="100"/>
      <c r="T24" s="100"/>
      <c r="U24" s="100"/>
      <c r="X24" s="100"/>
      <c r="Y24" s="100"/>
      <c r="Z24" s="100"/>
      <c r="AA24" s="100"/>
      <c r="AB24" s="100"/>
      <c r="AC24" s="100"/>
      <c r="AD24" s="100"/>
    </row>
    <row r="25">
      <c r="A25" s="108"/>
      <c r="B25" s="79"/>
      <c r="C25" s="81"/>
      <c r="D25" s="82"/>
      <c r="E25" s="54"/>
      <c r="F25" s="576"/>
      <c r="G25" s="83"/>
      <c r="H25" s="81"/>
      <c r="I25" s="82"/>
      <c r="J25" s="54"/>
      <c r="K25" s="576"/>
      <c r="L25" s="83"/>
      <c r="M25" s="81"/>
      <c r="N25" s="82"/>
      <c r="O25" s="54"/>
      <c r="P25" s="576"/>
      <c r="Q25" s="83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</row>
    <row r="26">
      <c r="A26" s="108"/>
      <c r="B26" s="327" t="s">
        <v>62</v>
      </c>
      <c r="C26" s="1211" t="s">
        <v>566</v>
      </c>
      <c r="D26" s="1212"/>
      <c r="E26" s="410" t="s">
        <v>63</v>
      </c>
      <c r="F26" s="411" t="s">
        <v>64</v>
      </c>
      <c r="G26" s="412" t="s">
        <v>65</v>
      </c>
      <c r="H26" s="1211" t="s">
        <v>565</v>
      </c>
      <c r="I26" s="1212"/>
      <c r="J26" s="410" t="s">
        <v>63</v>
      </c>
      <c r="K26" s="411" t="s">
        <v>64</v>
      </c>
      <c r="L26" s="412" t="s">
        <v>65</v>
      </c>
      <c r="M26" s="425" t="s">
        <v>565</v>
      </c>
      <c r="N26" s="410"/>
      <c r="O26" s="410" t="s">
        <v>63</v>
      </c>
      <c r="P26" s="411" t="s">
        <v>64</v>
      </c>
      <c r="Q26" s="412" t="s">
        <v>65</v>
      </c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</row>
    <row r="27">
      <c r="A27" s="108"/>
      <c r="B27" s="327" t="s">
        <v>66</v>
      </c>
      <c r="C27" s="1213" t="s">
        <v>126</v>
      </c>
      <c r="D27" s="1214"/>
      <c r="E27" s="690" t="s">
        <v>68</v>
      </c>
      <c r="F27" s="333">
        <v>31.0</v>
      </c>
      <c r="G27" s="691">
        <v>6.0</v>
      </c>
      <c r="H27" s="1213" t="s">
        <v>128</v>
      </c>
      <c r="I27" s="1214"/>
      <c r="J27" s="690" t="s">
        <v>380</v>
      </c>
      <c r="K27" s="333">
        <v>31.0</v>
      </c>
      <c r="L27" s="691">
        <v>6.0</v>
      </c>
      <c r="M27" s="1213" t="s">
        <v>69</v>
      </c>
      <c r="N27" s="1214"/>
      <c r="O27" s="690" t="s">
        <v>505</v>
      </c>
      <c r="P27" s="333">
        <v>31.0</v>
      </c>
      <c r="Q27" s="691">
        <v>6.0</v>
      </c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</row>
    <row r="28">
      <c r="A28" s="108"/>
      <c r="B28" s="327" t="s">
        <v>72</v>
      </c>
      <c r="C28" s="1213" t="s">
        <v>729</v>
      </c>
      <c r="D28" s="1214"/>
      <c r="E28" s="690" t="s">
        <v>194</v>
      </c>
      <c r="F28" s="690">
        <v>31.0</v>
      </c>
      <c r="G28" s="691">
        <v>0.0</v>
      </c>
      <c r="H28" s="1213" t="s">
        <v>730</v>
      </c>
      <c r="I28" s="1214"/>
      <c r="J28" s="690" t="s">
        <v>223</v>
      </c>
      <c r="K28" s="690">
        <v>31.0</v>
      </c>
      <c r="L28" s="691">
        <v>252.0</v>
      </c>
      <c r="M28" s="1213" t="s">
        <v>731</v>
      </c>
      <c r="N28" s="1214"/>
      <c r="O28" s="690" t="s">
        <v>164</v>
      </c>
      <c r="P28" s="333">
        <v>31.0</v>
      </c>
      <c r="Q28" s="691">
        <v>0.0</v>
      </c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</row>
    <row r="29">
      <c r="A29" s="108"/>
      <c r="B29" s="327" t="s">
        <v>79</v>
      </c>
      <c r="C29" s="1213" t="s">
        <v>386</v>
      </c>
      <c r="D29" s="1214"/>
      <c r="E29" s="690" t="s">
        <v>388</v>
      </c>
      <c r="F29" s="333">
        <v>31.0</v>
      </c>
      <c r="G29" s="691">
        <v>0.0</v>
      </c>
      <c r="H29" s="1213" t="s">
        <v>328</v>
      </c>
      <c r="I29" s="1214"/>
      <c r="J29" s="690" t="s">
        <v>434</v>
      </c>
      <c r="K29" s="333">
        <v>31.0</v>
      </c>
      <c r="L29" s="691">
        <v>0.0</v>
      </c>
      <c r="M29" s="1213" t="s">
        <v>708</v>
      </c>
      <c r="N29" s="1214"/>
      <c r="O29" s="690" t="s">
        <v>225</v>
      </c>
      <c r="P29" s="333">
        <v>31.0</v>
      </c>
      <c r="Q29" s="334">
        <v>0.0</v>
      </c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</row>
    <row r="30">
      <c r="A30" s="108"/>
      <c r="B30" s="335" t="s">
        <v>85</v>
      </c>
      <c r="C30" s="1215" t="s">
        <v>339</v>
      </c>
      <c r="D30" s="337"/>
      <c r="E30" s="1216" t="s">
        <v>610</v>
      </c>
      <c r="F30" s="1216">
        <v>31.0</v>
      </c>
      <c r="G30" s="1217">
        <v>252.0</v>
      </c>
      <c r="H30" s="1215" t="s">
        <v>732</v>
      </c>
      <c r="I30" s="337"/>
      <c r="J30" s="1216" t="s">
        <v>733</v>
      </c>
      <c r="K30" s="1216">
        <v>31.0</v>
      </c>
      <c r="L30" s="1217">
        <v>0.0</v>
      </c>
      <c r="M30" s="1215" t="s">
        <v>734</v>
      </c>
      <c r="N30" s="337"/>
      <c r="O30" s="1216" t="s">
        <v>735</v>
      </c>
      <c r="P30" s="338">
        <v>31.0</v>
      </c>
      <c r="Q30" s="339">
        <v>252.0</v>
      </c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</row>
    <row r="31">
      <c r="A31" s="101"/>
      <c r="B31" s="340"/>
      <c r="C31" s="1215" t="s">
        <v>442</v>
      </c>
      <c r="D31" s="337"/>
      <c r="E31" s="1216" t="s">
        <v>736</v>
      </c>
      <c r="F31" s="338">
        <v>31.0</v>
      </c>
      <c r="G31" s="339">
        <v>0.0</v>
      </c>
      <c r="H31" s="1215" t="s">
        <v>673</v>
      </c>
      <c r="I31" s="337"/>
      <c r="J31" s="1216" t="s">
        <v>174</v>
      </c>
      <c r="K31" s="338">
        <v>31.0</v>
      </c>
      <c r="L31" s="339">
        <v>0.0</v>
      </c>
      <c r="M31" s="1215" t="s">
        <v>271</v>
      </c>
      <c r="N31" s="337"/>
      <c r="O31" s="1216" t="s">
        <v>412</v>
      </c>
      <c r="P31" s="338">
        <v>31.0</v>
      </c>
      <c r="Q31" s="339">
        <v>0.0</v>
      </c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</row>
    <row r="32">
      <c r="A32" s="101"/>
      <c r="B32" s="340"/>
      <c r="C32" s="1215" t="s">
        <v>330</v>
      </c>
      <c r="D32" s="337"/>
      <c r="E32" s="1216" t="s">
        <v>270</v>
      </c>
      <c r="F32" s="1216">
        <v>31.0</v>
      </c>
      <c r="G32" s="1217">
        <v>252.0</v>
      </c>
      <c r="H32" s="1215" t="s">
        <v>737</v>
      </c>
      <c r="I32" s="337"/>
      <c r="J32" s="1216" t="s">
        <v>738</v>
      </c>
      <c r="K32" s="338">
        <v>31.0</v>
      </c>
      <c r="L32" s="1217">
        <v>252.0</v>
      </c>
      <c r="M32" s="1215" t="s">
        <v>299</v>
      </c>
      <c r="N32" s="337"/>
      <c r="O32" s="1216" t="s">
        <v>210</v>
      </c>
      <c r="P32" s="338">
        <v>31.0</v>
      </c>
      <c r="Q32" s="1217">
        <v>252.0</v>
      </c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</row>
    <row r="33">
      <c r="A33" s="101"/>
      <c r="B33" s="340"/>
      <c r="C33" s="1215" t="s">
        <v>235</v>
      </c>
      <c r="D33" s="337"/>
      <c r="E33" s="421"/>
      <c r="F33" s="426" t="s">
        <v>739</v>
      </c>
      <c r="G33" s="80"/>
      <c r="H33" s="1218" t="s">
        <v>336</v>
      </c>
      <c r="I33" s="337"/>
      <c r="J33" s="421"/>
      <c r="K33" s="426" t="s">
        <v>740</v>
      </c>
      <c r="L33" s="80"/>
      <c r="M33" s="1218" t="s">
        <v>410</v>
      </c>
      <c r="N33" s="337"/>
      <c r="O33" s="421"/>
      <c r="P33" s="426" t="s">
        <v>741</v>
      </c>
      <c r="Q33" s="8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</row>
    <row r="34">
      <c r="A34" s="101"/>
      <c r="B34" s="340"/>
      <c r="C34" s="581" t="s">
        <v>725</v>
      </c>
      <c r="D34" s="1220"/>
      <c r="E34" s="343"/>
      <c r="F34" s="422"/>
      <c r="G34" s="427"/>
      <c r="H34" s="583" t="s">
        <v>725</v>
      </c>
      <c r="I34" s="1220"/>
      <c r="J34" s="343"/>
      <c r="K34" s="422"/>
      <c r="L34" s="427"/>
      <c r="M34" s="583" t="s">
        <v>725</v>
      </c>
      <c r="N34" s="1220"/>
      <c r="O34" s="343"/>
      <c r="P34" s="422"/>
      <c r="Q34" s="427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</row>
    <row r="35">
      <c r="A35" s="1043"/>
      <c r="B35" s="1222" t="s">
        <v>2124</v>
      </c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5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</row>
    <row r="36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</row>
    <row r="37">
      <c r="A37" s="101"/>
      <c r="B37" s="1223"/>
      <c r="C37" s="752" t="s">
        <v>2125</v>
      </c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8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</row>
    <row r="38">
      <c r="A38" s="101"/>
      <c r="B38" s="157"/>
      <c r="C38" s="81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3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</row>
    <row r="39">
      <c r="A39" s="101"/>
      <c r="B39" s="157"/>
      <c r="C39" s="1224"/>
      <c r="D39" s="77"/>
      <c r="E39" s="104"/>
      <c r="F39" s="673" t="s">
        <v>2126</v>
      </c>
      <c r="G39" s="78"/>
      <c r="H39" s="1224"/>
      <c r="I39" s="77"/>
      <c r="J39" s="104"/>
      <c r="K39" s="673" t="s">
        <v>2127</v>
      </c>
      <c r="L39" s="78"/>
      <c r="M39" s="1224"/>
      <c r="N39" s="77"/>
      <c r="O39" s="104"/>
      <c r="P39" s="673" t="s">
        <v>2128</v>
      </c>
      <c r="Q39" s="78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</row>
    <row r="40">
      <c r="A40" s="101"/>
      <c r="B40" s="157"/>
      <c r="C40" s="79"/>
      <c r="E40" s="106"/>
      <c r="G40" s="80"/>
      <c r="H40" s="79"/>
      <c r="J40" s="106"/>
      <c r="L40" s="80"/>
      <c r="M40" s="79"/>
      <c r="O40" s="106"/>
      <c r="Q40" s="8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</row>
    <row r="41">
      <c r="A41" s="101"/>
      <c r="B41" s="160"/>
      <c r="C41" s="79"/>
      <c r="E41" s="106"/>
      <c r="G41" s="80"/>
      <c r="H41" s="79"/>
      <c r="J41" s="106"/>
      <c r="L41" s="80"/>
      <c r="M41" s="79"/>
      <c r="O41" s="106"/>
      <c r="Q41" s="8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</row>
    <row r="42">
      <c r="A42" s="108"/>
      <c r="B42" s="1225" t="s">
        <v>60</v>
      </c>
      <c r="C42" s="79"/>
      <c r="E42" s="106"/>
      <c r="F42" s="110"/>
      <c r="G42" s="111"/>
      <c r="H42" s="79"/>
      <c r="J42" s="106"/>
      <c r="K42" s="110"/>
      <c r="L42" s="111"/>
      <c r="M42" s="79"/>
      <c r="O42" s="106"/>
      <c r="P42" s="110"/>
      <c r="Q42" s="111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</row>
    <row r="43">
      <c r="A43" s="108"/>
      <c r="B43" s="1225" t="s">
        <v>61</v>
      </c>
      <c r="C43" s="79"/>
      <c r="E43" s="106"/>
      <c r="F43" s="1226"/>
      <c r="G43" s="140"/>
      <c r="H43" s="79"/>
      <c r="J43" s="106"/>
      <c r="K43" s="1226"/>
      <c r="L43" s="140"/>
      <c r="M43" s="79"/>
      <c r="O43" s="106"/>
      <c r="P43" s="1226"/>
      <c r="Q43" s="14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</row>
    <row r="44">
      <c r="A44" s="108"/>
      <c r="B44" s="157"/>
      <c r="C44" s="81"/>
      <c r="D44" s="82"/>
      <c r="E44" s="54"/>
      <c r="F44" s="1227"/>
      <c r="G44" s="111"/>
      <c r="H44" s="81"/>
      <c r="I44" s="82"/>
      <c r="J44" s="54"/>
      <c r="K44" s="1228"/>
      <c r="L44" s="83"/>
      <c r="M44" s="81"/>
      <c r="N44" s="82"/>
      <c r="O44" s="54"/>
      <c r="P44" s="1228"/>
      <c r="Q44" s="83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</row>
    <row r="45">
      <c r="A45" s="108"/>
      <c r="B45" s="346" t="s">
        <v>62</v>
      </c>
      <c r="C45" s="1229">
        <v>64.0</v>
      </c>
      <c r="D45" s="1230"/>
      <c r="E45" s="1231" t="s">
        <v>63</v>
      </c>
      <c r="F45" s="1231" t="s">
        <v>64</v>
      </c>
      <c r="G45" s="1232" t="s">
        <v>65</v>
      </c>
      <c r="H45" s="1229">
        <v>64.0</v>
      </c>
      <c r="I45" s="1230"/>
      <c r="J45" s="1231" t="s">
        <v>63</v>
      </c>
      <c r="K45" s="682" t="s">
        <v>64</v>
      </c>
      <c r="L45" s="683" t="s">
        <v>65</v>
      </c>
      <c r="M45" s="1229">
        <v>64.0</v>
      </c>
      <c r="N45" s="1230"/>
      <c r="O45" s="1231" t="s">
        <v>63</v>
      </c>
      <c r="P45" s="682" t="s">
        <v>64</v>
      </c>
      <c r="Q45" s="683" t="s">
        <v>65</v>
      </c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</row>
    <row r="46">
      <c r="A46" s="108"/>
      <c r="B46" s="346" t="s">
        <v>66</v>
      </c>
      <c r="C46" s="684" t="s">
        <v>67</v>
      </c>
      <c r="D46" s="685"/>
      <c r="E46" s="686" t="s">
        <v>453</v>
      </c>
      <c r="F46" s="687">
        <v>31.0</v>
      </c>
      <c r="G46" s="688">
        <v>6.0</v>
      </c>
      <c r="H46" s="684" t="s">
        <v>128</v>
      </c>
      <c r="I46" s="685"/>
      <c r="J46" s="686" t="s">
        <v>68</v>
      </c>
      <c r="K46" s="687">
        <v>31.0</v>
      </c>
      <c r="L46" s="688">
        <v>6.0</v>
      </c>
      <c r="M46" s="684" t="s">
        <v>126</v>
      </c>
      <c r="N46" s="685"/>
      <c r="O46" s="686" t="s">
        <v>1588</v>
      </c>
      <c r="P46" s="687">
        <v>31.0</v>
      </c>
      <c r="Q46" s="688">
        <v>6.0</v>
      </c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</row>
    <row r="47">
      <c r="A47" s="108"/>
      <c r="B47" s="346" t="s">
        <v>72</v>
      </c>
      <c r="C47" s="684" t="s">
        <v>2129</v>
      </c>
      <c r="D47" s="685"/>
      <c r="E47" s="686" t="s">
        <v>692</v>
      </c>
      <c r="F47" s="687">
        <v>31.0</v>
      </c>
      <c r="G47" s="688">
        <v>252.0</v>
      </c>
      <c r="H47" s="684" t="s">
        <v>75</v>
      </c>
      <c r="I47" s="685"/>
      <c r="J47" s="686" t="s">
        <v>166</v>
      </c>
      <c r="K47" s="687">
        <v>31.0</v>
      </c>
      <c r="L47" s="688">
        <v>252.0</v>
      </c>
      <c r="M47" s="684" t="s">
        <v>2130</v>
      </c>
      <c r="N47" s="685"/>
      <c r="O47" s="686" t="s">
        <v>349</v>
      </c>
      <c r="P47" s="687">
        <v>31.0</v>
      </c>
      <c r="Q47" s="688">
        <v>0.0</v>
      </c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</row>
    <row r="48">
      <c r="A48" s="108"/>
      <c r="B48" s="346" t="s">
        <v>79</v>
      </c>
      <c r="C48" s="684" t="s">
        <v>662</v>
      </c>
      <c r="D48" s="685"/>
      <c r="E48" s="686" t="s">
        <v>296</v>
      </c>
      <c r="F48" s="687">
        <v>31.0</v>
      </c>
      <c r="G48" s="688">
        <v>0.0</v>
      </c>
      <c r="H48" s="684" t="s">
        <v>2131</v>
      </c>
      <c r="I48" s="685"/>
      <c r="J48" s="686" t="s">
        <v>1033</v>
      </c>
      <c r="K48" s="687">
        <v>31.0</v>
      </c>
      <c r="L48" s="688">
        <v>0.0</v>
      </c>
      <c r="M48" s="684" t="s">
        <v>328</v>
      </c>
      <c r="N48" s="685"/>
      <c r="O48" s="686" t="s">
        <v>2132</v>
      </c>
      <c r="P48" s="687">
        <v>31.0</v>
      </c>
      <c r="Q48" s="688">
        <v>0.0</v>
      </c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</row>
    <row r="49">
      <c r="A49" s="108"/>
      <c r="B49" s="327" t="s">
        <v>85</v>
      </c>
      <c r="C49" s="689" t="s">
        <v>171</v>
      </c>
      <c r="D49" s="393"/>
      <c r="E49" s="690" t="s">
        <v>543</v>
      </c>
      <c r="F49" s="333">
        <v>31.0</v>
      </c>
      <c r="G49" s="691">
        <v>0.0</v>
      </c>
      <c r="H49" s="689" t="s">
        <v>2133</v>
      </c>
      <c r="I49" s="393"/>
      <c r="J49" s="690" t="s">
        <v>362</v>
      </c>
      <c r="K49" s="333">
        <v>31.0</v>
      </c>
      <c r="L49" s="691">
        <v>0.0</v>
      </c>
      <c r="M49" s="689" t="s">
        <v>275</v>
      </c>
      <c r="N49" s="393"/>
      <c r="O49" s="690" t="s">
        <v>1484</v>
      </c>
      <c r="P49" s="333">
        <v>31.0</v>
      </c>
      <c r="Q49" s="691">
        <v>252.0</v>
      </c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</row>
    <row r="50">
      <c r="A50" s="101"/>
      <c r="B50" s="394"/>
      <c r="C50" s="689" t="s">
        <v>673</v>
      </c>
      <c r="D50" s="393"/>
      <c r="E50" s="690" t="s">
        <v>440</v>
      </c>
      <c r="F50" s="333">
        <v>31.0</v>
      </c>
      <c r="G50" s="334">
        <v>0.0</v>
      </c>
      <c r="H50" s="689" t="s">
        <v>2041</v>
      </c>
      <c r="I50" s="393"/>
      <c r="J50" s="690" t="s">
        <v>1592</v>
      </c>
      <c r="K50" s="333">
        <v>31.0</v>
      </c>
      <c r="L50" s="691">
        <v>0.0</v>
      </c>
      <c r="M50" s="689" t="s">
        <v>493</v>
      </c>
      <c r="N50" s="393"/>
      <c r="O50" s="690" t="s">
        <v>677</v>
      </c>
      <c r="P50" s="333">
        <v>31.0</v>
      </c>
      <c r="Q50" s="691">
        <v>0.0</v>
      </c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</row>
    <row r="51">
      <c r="A51" s="101"/>
      <c r="B51" s="394"/>
      <c r="C51" s="689" t="s">
        <v>177</v>
      </c>
      <c r="D51" s="393"/>
      <c r="E51" s="690" t="s">
        <v>274</v>
      </c>
      <c r="F51" s="333">
        <v>31.0</v>
      </c>
      <c r="G51" s="691">
        <v>252.0</v>
      </c>
      <c r="H51" s="689" t="s">
        <v>1314</v>
      </c>
      <c r="I51" s="393"/>
      <c r="J51" s="690" t="s">
        <v>153</v>
      </c>
      <c r="K51" s="333">
        <v>31.0</v>
      </c>
      <c r="L51" s="691">
        <v>252.0</v>
      </c>
      <c r="M51" s="689" t="s">
        <v>410</v>
      </c>
      <c r="N51" s="393"/>
      <c r="O51" s="690" t="s">
        <v>2134</v>
      </c>
      <c r="P51" s="333">
        <v>31.0</v>
      </c>
      <c r="Q51" s="691">
        <v>252.0</v>
      </c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</row>
    <row r="52">
      <c r="A52" s="101"/>
      <c r="B52" s="394"/>
      <c r="C52" s="754" t="s">
        <v>173</v>
      </c>
      <c r="D52" s="396"/>
      <c r="E52" s="397"/>
      <c r="F52" s="755" t="s">
        <v>2135</v>
      </c>
      <c r="G52" s="83"/>
      <c r="H52" s="754" t="s">
        <v>364</v>
      </c>
      <c r="I52" s="396"/>
      <c r="J52" s="397"/>
      <c r="K52" s="755" t="s">
        <v>2136</v>
      </c>
      <c r="L52" s="83"/>
      <c r="M52" s="754" t="s">
        <v>411</v>
      </c>
      <c r="N52" s="396"/>
      <c r="O52" s="397"/>
      <c r="P52" s="755" t="s">
        <v>2137</v>
      </c>
      <c r="Q52" s="83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</row>
    <row r="53">
      <c r="A53" s="101"/>
      <c r="B53" s="1233"/>
      <c r="C53" s="1224"/>
      <c r="D53" s="77"/>
      <c r="E53" s="104"/>
      <c r="F53" s="673" t="s">
        <v>2138</v>
      </c>
      <c r="G53" s="78"/>
      <c r="H53" s="1224"/>
      <c r="I53" s="77"/>
      <c r="J53" s="104"/>
      <c r="K53" s="673" t="s">
        <v>2139</v>
      </c>
      <c r="L53" s="78"/>
      <c r="M53" s="1224"/>
      <c r="N53" s="77"/>
      <c r="O53" s="104"/>
      <c r="P53" s="673" t="s">
        <v>2140</v>
      </c>
      <c r="Q53" s="78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</row>
    <row r="54">
      <c r="A54" s="101"/>
      <c r="B54" s="79"/>
      <c r="C54" s="79"/>
      <c r="E54" s="106"/>
      <c r="G54" s="80"/>
      <c r="H54" s="79"/>
      <c r="J54" s="106"/>
      <c r="L54" s="80"/>
      <c r="M54" s="79"/>
      <c r="O54" s="106"/>
      <c r="Q54" s="8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</row>
    <row r="55">
      <c r="A55" s="101"/>
      <c r="B55" s="79"/>
      <c r="C55" s="79"/>
      <c r="E55" s="106"/>
      <c r="G55" s="80"/>
      <c r="H55" s="79"/>
      <c r="J55" s="106"/>
      <c r="L55" s="80"/>
      <c r="M55" s="79"/>
      <c r="O55" s="106"/>
      <c r="Q55" s="8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</row>
    <row r="56">
      <c r="A56" s="108"/>
      <c r="B56" s="1234" t="s">
        <v>60</v>
      </c>
      <c r="C56" s="79"/>
      <c r="E56" s="106"/>
      <c r="F56" s="110"/>
      <c r="G56" s="111"/>
      <c r="H56" s="79"/>
      <c r="J56" s="106"/>
      <c r="K56" s="110"/>
      <c r="L56" s="111"/>
      <c r="M56" s="79"/>
      <c r="O56" s="106"/>
      <c r="P56" s="110"/>
      <c r="Q56" s="111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</row>
    <row r="57">
      <c r="A57" s="108"/>
      <c r="B57" s="1234" t="s">
        <v>61</v>
      </c>
      <c r="C57" s="79"/>
      <c r="E57" s="106"/>
      <c r="F57" s="1226"/>
      <c r="G57" s="140"/>
      <c r="H57" s="79"/>
      <c r="J57" s="106"/>
      <c r="K57" s="1226"/>
      <c r="L57" s="140"/>
      <c r="M57" s="79"/>
      <c r="O57" s="106"/>
      <c r="P57" s="1226"/>
      <c r="Q57" s="14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</row>
    <row r="58">
      <c r="A58" s="108"/>
      <c r="B58" s="79"/>
      <c r="C58" s="81"/>
      <c r="D58" s="82"/>
      <c r="E58" s="54"/>
      <c r="F58" s="1228"/>
      <c r="G58" s="83"/>
      <c r="H58" s="81"/>
      <c r="I58" s="82"/>
      <c r="J58" s="54"/>
      <c r="K58" s="1228"/>
      <c r="L58" s="83"/>
      <c r="M58" s="81"/>
      <c r="N58" s="82"/>
      <c r="O58" s="54"/>
      <c r="P58" s="1228"/>
      <c r="Q58" s="83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</row>
    <row r="59">
      <c r="A59" s="108"/>
      <c r="B59" s="327" t="s">
        <v>62</v>
      </c>
      <c r="C59" s="1211">
        <v>63.0</v>
      </c>
      <c r="D59" s="1212"/>
      <c r="E59" s="410" t="s">
        <v>63</v>
      </c>
      <c r="F59" s="411" t="s">
        <v>64</v>
      </c>
      <c r="G59" s="412" t="s">
        <v>65</v>
      </c>
      <c r="H59" s="1211">
        <v>63.0</v>
      </c>
      <c r="I59" s="1212"/>
      <c r="J59" s="410" t="s">
        <v>63</v>
      </c>
      <c r="K59" s="411" t="s">
        <v>64</v>
      </c>
      <c r="L59" s="412" t="s">
        <v>65</v>
      </c>
      <c r="M59" s="425">
        <v>63.0</v>
      </c>
      <c r="N59" s="410"/>
      <c r="O59" s="410" t="s">
        <v>63</v>
      </c>
      <c r="P59" s="411" t="s">
        <v>64</v>
      </c>
      <c r="Q59" s="412" t="s">
        <v>65</v>
      </c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</row>
    <row r="60">
      <c r="A60" s="108"/>
      <c r="B60" s="327" t="s">
        <v>66</v>
      </c>
      <c r="C60" s="1213" t="s">
        <v>67</v>
      </c>
      <c r="D60" s="1214"/>
      <c r="E60" s="690" t="s">
        <v>380</v>
      </c>
      <c r="F60" s="333">
        <v>31.0</v>
      </c>
      <c r="G60" s="691">
        <v>6.0</v>
      </c>
      <c r="H60" s="1213" t="s">
        <v>126</v>
      </c>
      <c r="I60" s="1214"/>
      <c r="J60" s="690" t="s">
        <v>287</v>
      </c>
      <c r="K60" s="333">
        <v>31.0</v>
      </c>
      <c r="L60" s="691">
        <v>6.0</v>
      </c>
      <c r="M60" s="1213" t="s">
        <v>126</v>
      </c>
      <c r="N60" s="1214"/>
      <c r="O60" s="690" t="s">
        <v>2141</v>
      </c>
      <c r="P60" s="333">
        <v>31.0</v>
      </c>
      <c r="Q60" s="691">
        <v>6.0</v>
      </c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</row>
    <row r="61">
      <c r="A61" s="108"/>
      <c r="B61" s="327" t="s">
        <v>72</v>
      </c>
      <c r="C61" s="1213" t="s">
        <v>1655</v>
      </c>
      <c r="D61" s="1214"/>
      <c r="E61" s="690" t="s">
        <v>431</v>
      </c>
      <c r="F61" s="690">
        <v>31.0</v>
      </c>
      <c r="G61" s="691">
        <v>252.0</v>
      </c>
      <c r="H61" s="1213" t="s">
        <v>2142</v>
      </c>
      <c r="I61" s="1214"/>
      <c r="J61" s="690" t="s">
        <v>78</v>
      </c>
      <c r="K61" s="690">
        <v>31.0</v>
      </c>
      <c r="L61" s="691">
        <v>0.0</v>
      </c>
      <c r="M61" s="1213" t="s">
        <v>324</v>
      </c>
      <c r="N61" s="1214"/>
      <c r="O61" s="690" t="s">
        <v>291</v>
      </c>
      <c r="P61" s="333">
        <v>31.0</v>
      </c>
      <c r="Q61" s="691">
        <v>0.0</v>
      </c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</row>
    <row r="62">
      <c r="A62" s="108"/>
      <c r="B62" s="327" t="s">
        <v>79</v>
      </c>
      <c r="C62" s="1213" t="s">
        <v>2143</v>
      </c>
      <c r="D62" s="1214"/>
      <c r="E62" s="690" t="s">
        <v>434</v>
      </c>
      <c r="F62" s="333">
        <v>31.0</v>
      </c>
      <c r="G62" s="691">
        <v>0.0</v>
      </c>
      <c r="H62" s="1213" t="s">
        <v>326</v>
      </c>
      <c r="I62" s="1214"/>
      <c r="J62" s="690" t="s">
        <v>168</v>
      </c>
      <c r="K62" s="333">
        <v>31.0</v>
      </c>
      <c r="L62" s="691">
        <v>0.0</v>
      </c>
      <c r="M62" s="1213" t="s">
        <v>260</v>
      </c>
      <c r="N62" s="1214"/>
      <c r="O62" s="690" t="s">
        <v>1078</v>
      </c>
      <c r="P62" s="333">
        <v>31.0</v>
      </c>
      <c r="Q62" s="334">
        <v>0.0</v>
      </c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</row>
    <row r="63">
      <c r="A63" s="108"/>
      <c r="B63" s="335" t="s">
        <v>85</v>
      </c>
      <c r="C63" s="1215" t="s">
        <v>114</v>
      </c>
      <c r="D63" s="337"/>
      <c r="E63" s="1216" t="s">
        <v>115</v>
      </c>
      <c r="F63" s="1216">
        <v>31.0</v>
      </c>
      <c r="G63" s="1217">
        <v>0.0</v>
      </c>
      <c r="H63" s="1215" t="s">
        <v>1702</v>
      </c>
      <c r="I63" s="337"/>
      <c r="J63" s="1216" t="s">
        <v>392</v>
      </c>
      <c r="K63" s="1216">
        <v>31.0</v>
      </c>
      <c r="L63" s="1217">
        <v>252.0</v>
      </c>
      <c r="M63" s="1215" t="s">
        <v>200</v>
      </c>
      <c r="N63" s="337"/>
      <c r="O63" s="1216" t="s">
        <v>2083</v>
      </c>
      <c r="P63" s="338">
        <v>31.0</v>
      </c>
      <c r="Q63" s="339">
        <v>252.0</v>
      </c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</row>
    <row r="64">
      <c r="A64" s="101"/>
      <c r="B64" s="340"/>
      <c r="C64" s="1215" t="s">
        <v>1659</v>
      </c>
      <c r="D64" s="337"/>
      <c r="E64" s="1216" t="s">
        <v>305</v>
      </c>
      <c r="F64" s="338">
        <v>31.0</v>
      </c>
      <c r="G64" s="339">
        <v>0.0</v>
      </c>
      <c r="H64" s="1215" t="s">
        <v>439</v>
      </c>
      <c r="I64" s="337"/>
      <c r="J64" s="1216" t="s">
        <v>695</v>
      </c>
      <c r="K64" s="338">
        <v>31.0</v>
      </c>
      <c r="L64" s="339">
        <v>0.0</v>
      </c>
      <c r="M64" s="1215" t="s">
        <v>275</v>
      </c>
      <c r="N64" s="337"/>
      <c r="O64" s="1216" t="s">
        <v>305</v>
      </c>
      <c r="P64" s="338">
        <v>31.0</v>
      </c>
      <c r="Q64" s="339">
        <v>0.0</v>
      </c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</row>
    <row r="65">
      <c r="A65" s="101"/>
      <c r="B65" s="340"/>
      <c r="C65" s="1215" t="s">
        <v>500</v>
      </c>
      <c r="D65" s="337"/>
      <c r="E65" s="1216" t="s">
        <v>310</v>
      </c>
      <c r="F65" s="1216">
        <v>31.0</v>
      </c>
      <c r="G65" s="1217">
        <v>252.0</v>
      </c>
      <c r="H65" s="1215" t="s">
        <v>410</v>
      </c>
      <c r="I65" s="337"/>
      <c r="J65" s="1216" t="s">
        <v>1668</v>
      </c>
      <c r="K65" s="338">
        <v>31.0</v>
      </c>
      <c r="L65" s="1217">
        <v>252.0</v>
      </c>
      <c r="M65" s="1215" t="s">
        <v>271</v>
      </c>
      <c r="N65" s="337"/>
      <c r="O65" s="1216" t="s">
        <v>1312</v>
      </c>
      <c r="P65" s="338">
        <v>31.0</v>
      </c>
      <c r="Q65" s="1217">
        <v>252.0</v>
      </c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</row>
    <row r="66">
      <c r="A66" s="101"/>
      <c r="B66" s="340"/>
      <c r="C66" s="1235" t="s">
        <v>1104</v>
      </c>
      <c r="D66" s="342"/>
      <c r="E66" s="343"/>
      <c r="F66" s="422" t="s">
        <v>2144</v>
      </c>
      <c r="G66" s="83"/>
      <c r="H66" s="1235" t="s">
        <v>1310</v>
      </c>
      <c r="I66" s="342"/>
      <c r="J66" s="343"/>
      <c r="K66" s="422" t="s">
        <v>2145</v>
      </c>
      <c r="L66" s="83"/>
      <c r="M66" s="1235" t="s">
        <v>330</v>
      </c>
      <c r="N66" s="342"/>
      <c r="O66" s="343"/>
      <c r="P66" s="422" t="s">
        <v>1204</v>
      </c>
      <c r="Q66" s="83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</row>
    <row r="67">
      <c r="A67" s="1043"/>
      <c r="B67" s="1065" t="s">
        <v>2146</v>
      </c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5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</row>
    <row r="68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</row>
    <row r="69">
      <c r="A69" s="101"/>
      <c r="B69" s="1223"/>
      <c r="C69" s="752" t="s">
        <v>2147</v>
      </c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8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</row>
    <row r="70">
      <c r="A70" s="101"/>
      <c r="B70" s="157"/>
      <c r="C70" s="81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3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</row>
    <row r="71">
      <c r="A71" s="101"/>
      <c r="B71" s="157"/>
      <c r="C71" s="1224"/>
      <c r="D71" s="77"/>
      <c r="E71" s="104"/>
      <c r="F71" s="673" t="s">
        <v>2148</v>
      </c>
      <c r="G71" s="78"/>
      <c r="H71" s="1224"/>
      <c r="I71" s="77"/>
      <c r="J71" s="104"/>
      <c r="K71" s="673" t="s">
        <v>2149</v>
      </c>
      <c r="L71" s="78"/>
      <c r="M71" s="1224"/>
      <c r="N71" s="77"/>
      <c r="O71" s="104"/>
      <c r="P71" s="673" t="s">
        <v>2150</v>
      </c>
      <c r="Q71" s="78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</row>
    <row r="72">
      <c r="A72" s="101"/>
      <c r="B72" s="157"/>
      <c r="C72" s="79"/>
      <c r="E72" s="106"/>
      <c r="G72" s="80"/>
      <c r="H72" s="79"/>
      <c r="J72" s="106"/>
      <c r="L72" s="80"/>
      <c r="M72" s="79"/>
      <c r="O72" s="106"/>
      <c r="Q72" s="8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</row>
    <row r="73">
      <c r="A73" s="101"/>
      <c r="B73" s="160"/>
      <c r="C73" s="79"/>
      <c r="E73" s="106"/>
      <c r="G73" s="80"/>
      <c r="H73" s="79"/>
      <c r="J73" s="106"/>
      <c r="L73" s="80"/>
      <c r="M73" s="79"/>
      <c r="O73" s="106"/>
      <c r="Q73" s="8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</row>
    <row r="74">
      <c r="A74" s="108"/>
      <c r="B74" s="1225" t="s">
        <v>60</v>
      </c>
      <c r="C74" s="79"/>
      <c r="E74" s="106"/>
      <c r="F74" s="110"/>
      <c r="G74" s="111"/>
      <c r="H74" s="79"/>
      <c r="J74" s="106"/>
      <c r="K74" s="110"/>
      <c r="L74" s="111"/>
      <c r="M74" s="79"/>
      <c r="O74" s="106"/>
      <c r="P74" s="110"/>
      <c r="Q74" s="111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</row>
    <row r="75">
      <c r="A75" s="108"/>
      <c r="B75" s="1225" t="s">
        <v>61</v>
      </c>
      <c r="C75" s="79"/>
      <c r="E75" s="106"/>
      <c r="F75" s="1226"/>
      <c r="G75" s="140"/>
      <c r="H75" s="79"/>
      <c r="J75" s="106"/>
      <c r="K75" s="1226"/>
      <c r="L75" s="140"/>
      <c r="M75" s="79"/>
      <c r="O75" s="106"/>
      <c r="P75" s="1226"/>
      <c r="Q75" s="14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</row>
    <row r="76">
      <c r="A76" s="108"/>
      <c r="B76" s="157"/>
      <c r="C76" s="81"/>
      <c r="D76" s="82"/>
      <c r="E76" s="54"/>
      <c r="F76" s="1228"/>
      <c r="G76" s="83"/>
      <c r="H76" s="81"/>
      <c r="I76" s="82"/>
      <c r="J76" s="54"/>
      <c r="K76" s="1228"/>
      <c r="L76" s="83"/>
      <c r="M76" s="81"/>
      <c r="N76" s="82"/>
      <c r="O76" s="54"/>
      <c r="P76" s="1236"/>
      <c r="Q76" s="83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</row>
    <row r="77">
      <c r="A77" s="108"/>
      <c r="B77" s="327" t="s">
        <v>62</v>
      </c>
      <c r="C77" s="1211">
        <v>64.0</v>
      </c>
      <c r="D77" s="1212"/>
      <c r="E77" s="410" t="s">
        <v>63</v>
      </c>
      <c r="F77" s="411" t="s">
        <v>64</v>
      </c>
      <c r="G77" s="412" t="s">
        <v>65</v>
      </c>
      <c r="H77" s="1211">
        <v>64.0</v>
      </c>
      <c r="I77" s="1212"/>
      <c r="J77" s="410" t="s">
        <v>63</v>
      </c>
      <c r="K77" s="411" t="s">
        <v>64</v>
      </c>
      <c r="L77" s="412" t="s">
        <v>65</v>
      </c>
      <c r="M77" s="1211">
        <v>64.0</v>
      </c>
      <c r="N77" s="1212"/>
      <c r="O77" s="410" t="s">
        <v>63</v>
      </c>
      <c r="P77" s="411" t="s">
        <v>64</v>
      </c>
      <c r="Q77" s="412" t="s">
        <v>65</v>
      </c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</row>
    <row r="78">
      <c r="A78" s="108"/>
      <c r="B78" s="327" t="s">
        <v>66</v>
      </c>
      <c r="C78" s="1213" t="s">
        <v>128</v>
      </c>
      <c r="D78" s="1214"/>
      <c r="E78" s="690" t="s">
        <v>70</v>
      </c>
      <c r="F78" s="333">
        <v>31.0</v>
      </c>
      <c r="G78" s="691">
        <v>6.0</v>
      </c>
      <c r="H78" s="1213" t="s">
        <v>126</v>
      </c>
      <c r="I78" s="1214"/>
      <c r="J78" s="690" t="s">
        <v>2151</v>
      </c>
      <c r="K78" s="333">
        <v>31.0</v>
      </c>
      <c r="L78" s="691">
        <v>6.0</v>
      </c>
      <c r="M78" s="1213" t="s">
        <v>128</v>
      </c>
      <c r="N78" s="1214"/>
      <c r="O78" s="690" t="s">
        <v>288</v>
      </c>
      <c r="P78" s="333">
        <v>31.0</v>
      </c>
      <c r="Q78" s="691">
        <v>6.0</v>
      </c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</row>
    <row r="79">
      <c r="A79" s="108"/>
      <c r="B79" s="327" t="s">
        <v>72</v>
      </c>
      <c r="C79" s="414" t="s">
        <v>2152</v>
      </c>
      <c r="D79" s="1214"/>
      <c r="E79" s="690" t="s">
        <v>2153</v>
      </c>
      <c r="F79" s="333">
        <v>31.0</v>
      </c>
      <c r="G79" s="691">
        <v>252.0</v>
      </c>
      <c r="H79" s="1213" t="s">
        <v>455</v>
      </c>
      <c r="I79" s="1214"/>
      <c r="J79" s="690" t="s">
        <v>2081</v>
      </c>
      <c r="K79" s="333">
        <v>30.0</v>
      </c>
      <c r="L79" s="691">
        <v>0.0</v>
      </c>
      <c r="M79" s="1213" t="s">
        <v>1060</v>
      </c>
      <c r="N79" s="1214"/>
      <c r="O79" s="690" t="s">
        <v>2154</v>
      </c>
      <c r="P79" s="333">
        <v>31.0</v>
      </c>
      <c r="Q79" s="691">
        <v>252.0</v>
      </c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</row>
    <row r="80">
      <c r="A80" s="108"/>
      <c r="B80" s="327" t="s">
        <v>79</v>
      </c>
      <c r="C80" s="1213" t="s">
        <v>1125</v>
      </c>
      <c r="D80" s="1214"/>
      <c r="E80" s="690" t="s">
        <v>84</v>
      </c>
      <c r="F80" s="333">
        <v>31.0</v>
      </c>
      <c r="G80" s="691">
        <v>0.0</v>
      </c>
      <c r="H80" s="1213" t="s">
        <v>509</v>
      </c>
      <c r="I80" s="1214"/>
      <c r="J80" s="690" t="s">
        <v>225</v>
      </c>
      <c r="K80" s="333">
        <v>31.0</v>
      </c>
      <c r="L80" s="691">
        <v>0.0</v>
      </c>
      <c r="M80" s="1213" t="s">
        <v>1276</v>
      </c>
      <c r="N80" s="1214"/>
      <c r="O80" s="690" t="s">
        <v>225</v>
      </c>
      <c r="P80" s="333">
        <v>31.0</v>
      </c>
      <c r="Q80" s="691">
        <v>0.0</v>
      </c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</row>
    <row r="81">
      <c r="A81" s="108"/>
      <c r="B81" s="335" t="s">
        <v>85</v>
      </c>
      <c r="C81" s="1215" t="s">
        <v>2155</v>
      </c>
      <c r="D81" s="337"/>
      <c r="E81" s="1216" t="s">
        <v>2156</v>
      </c>
      <c r="F81" s="338">
        <v>31.0</v>
      </c>
      <c r="G81" s="1217">
        <v>0.0</v>
      </c>
      <c r="H81" s="1215" t="s">
        <v>2084</v>
      </c>
      <c r="I81" s="337"/>
      <c r="J81" s="1216" t="s">
        <v>2157</v>
      </c>
      <c r="K81" s="338">
        <v>30.0</v>
      </c>
      <c r="L81" s="1217">
        <v>252.0</v>
      </c>
      <c r="M81" s="1215" t="s">
        <v>1135</v>
      </c>
      <c r="N81" s="337"/>
      <c r="O81" s="1216" t="s">
        <v>362</v>
      </c>
      <c r="P81" s="338">
        <v>31.0</v>
      </c>
      <c r="Q81" s="1217">
        <v>0.0</v>
      </c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</row>
    <row r="82">
      <c r="A82" s="101"/>
      <c r="B82" s="340"/>
      <c r="C82" s="1215" t="s">
        <v>444</v>
      </c>
      <c r="D82" s="337"/>
      <c r="E82" s="1216" t="s">
        <v>232</v>
      </c>
      <c r="F82" s="338">
        <v>31.0</v>
      </c>
      <c r="G82" s="339">
        <v>0.0</v>
      </c>
      <c r="H82" s="1215" t="s">
        <v>200</v>
      </c>
      <c r="I82" s="337"/>
      <c r="J82" s="1216" t="s">
        <v>117</v>
      </c>
      <c r="K82" s="338">
        <v>31.0</v>
      </c>
      <c r="L82" s="1217">
        <v>0.0</v>
      </c>
      <c r="M82" s="1215" t="s">
        <v>371</v>
      </c>
      <c r="N82" s="337"/>
      <c r="O82" s="1216" t="s">
        <v>206</v>
      </c>
      <c r="P82" s="338">
        <v>31.0</v>
      </c>
      <c r="Q82" s="1217">
        <v>0.0</v>
      </c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</row>
    <row r="83">
      <c r="A83" s="101"/>
      <c r="B83" s="340"/>
      <c r="C83" s="1215" t="s">
        <v>241</v>
      </c>
      <c r="D83" s="337"/>
      <c r="E83" s="1216" t="s">
        <v>338</v>
      </c>
      <c r="F83" s="338">
        <v>31.0</v>
      </c>
      <c r="G83" s="1217">
        <v>252.0</v>
      </c>
      <c r="H83" s="1215" t="s">
        <v>1702</v>
      </c>
      <c r="I83" s="337"/>
      <c r="J83" s="1216" t="s">
        <v>1312</v>
      </c>
      <c r="K83" s="338">
        <v>31.0</v>
      </c>
      <c r="L83" s="1217">
        <v>252.0</v>
      </c>
      <c r="M83" s="1215" t="s">
        <v>737</v>
      </c>
      <c r="N83" s="337"/>
      <c r="O83" s="1216" t="s">
        <v>738</v>
      </c>
      <c r="P83" s="338">
        <v>31.0</v>
      </c>
      <c r="Q83" s="1217">
        <v>252.0</v>
      </c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</row>
    <row r="84">
      <c r="A84" s="101"/>
      <c r="B84" s="340"/>
      <c r="C84" s="1235" t="s">
        <v>765</v>
      </c>
      <c r="D84" s="342"/>
      <c r="E84" s="343"/>
      <c r="F84" s="422" t="s">
        <v>2158</v>
      </c>
      <c r="G84" s="83"/>
      <c r="H84" s="347" t="s">
        <v>868</v>
      </c>
      <c r="I84" s="342"/>
      <c r="J84" s="343"/>
      <c r="K84" s="422" t="s">
        <v>2159</v>
      </c>
      <c r="L84" s="83"/>
      <c r="M84" s="1235" t="s">
        <v>419</v>
      </c>
      <c r="N84" s="342"/>
      <c r="O84" s="343"/>
      <c r="P84" s="422" t="s">
        <v>740</v>
      </c>
      <c r="Q84" s="83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</row>
    <row r="85">
      <c r="A85" s="101"/>
      <c r="B85" s="1233"/>
      <c r="C85" s="1224"/>
      <c r="D85" s="77"/>
      <c r="E85" s="104"/>
      <c r="F85" s="673" t="s">
        <v>2160</v>
      </c>
      <c r="G85" s="78"/>
      <c r="H85" s="1224"/>
      <c r="I85" s="77"/>
      <c r="J85" s="104"/>
      <c r="K85" s="673" t="s">
        <v>2161</v>
      </c>
      <c r="L85" s="78"/>
      <c r="M85" s="1224"/>
      <c r="N85" s="77"/>
      <c r="O85" s="104"/>
      <c r="P85" s="673" t="s">
        <v>2162</v>
      </c>
      <c r="Q85" s="78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</row>
    <row r="86">
      <c r="A86" s="101"/>
      <c r="B86" s="79"/>
      <c r="C86" s="79"/>
      <c r="E86" s="106"/>
      <c r="G86" s="80"/>
      <c r="H86" s="79"/>
      <c r="J86" s="106"/>
      <c r="L86" s="80"/>
      <c r="M86" s="79"/>
      <c r="O86" s="106"/>
      <c r="Q86" s="8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</row>
    <row r="87">
      <c r="A87" s="101"/>
      <c r="B87" s="79"/>
      <c r="C87" s="79"/>
      <c r="E87" s="106"/>
      <c r="G87" s="80"/>
      <c r="H87" s="79"/>
      <c r="J87" s="106"/>
      <c r="L87" s="80"/>
      <c r="M87" s="79"/>
      <c r="O87" s="106"/>
      <c r="Q87" s="8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</row>
    <row r="88">
      <c r="A88" s="108"/>
      <c r="B88" s="1234" t="s">
        <v>60</v>
      </c>
      <c r="C88" s="79"/>
      <c r="E88" s="106"/>
      <c r="F88" s="110"/>
      <c r="G88" s="111"/>
      <c r="H88" s="79"/>
      <c r="J88" s="106"/>
      <c r="K88" s="110"/>
      <c r="L88" s="111"/>
      <c r="M88" s="79"/>
      <c r="O88" s="106"/>
      <c r="P88" s="110"/>
      <c r="Q88" s="111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</row>
    <row r="89">
      <c r="A89" s="108"/>
      <c r="B89" s="1234" t="s">
        <v>61</v>
      </c>
      <c r="C89" s="79"/>
      <c r="E89" s="106"/>
      <c r="F89" s="1226"/>
      <c r="G89" s="140"/>
      <c r="H89" s="79"/>
      <c r="J89" s="106"/>
      <c r="K89" s="1226"/>
      <c r="L89" s="140"/>
      <c r="M89" s="79"/>
      <c r="O89" s="106"/>
      <c r="P89" s="1226"/>
      <c r="Q89" s="14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</row>
    <row r="90">
      <c r="A90" s="108"/>
      <c r="B90" s="79"/>
      <c r="C90" s="81"/>
      <c r="D90" s="82"/>
      <c r="E90" s="54"/>
      <c r="F90" s="1228"/>
      <c r="G90" s="83"/>
      <c r="H90" s="81"/>
      <c r="I90" s="82"/>
      <c r="J90" s="54"/>
      <c r="K90" s="1228"/>
      <c r="L90" s="83"/>
      <c r="M90" s="81"/>
      <c r="N90" s="82"/>
      <c r="O90" s="54"/>
      <c r="P90" s="1228"/>
      <c r="Q90" s="83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</row>
    <row r="91">
      <c r="A91" s="108"/>
      <c r="B91" s="327" t="s">
        <v>62</v>
      </c>
      <c r="C91" s="1211">
        <v>64.0</v>
      </c>
      <c r="D91" s="1212"/>
      <c r="E91" s="410" t="s">
        <v>63</v>
      </c>
      <c r="F91" s="411" t="s">
        <v>64</v>
      </c>
      <c r="G91" s="412" t="s">
        <v>65</v>
      </c>
      <c r="H91" s="1211">
        <v>64.0</v>
      </c>
      <c r="I91" s="1212"/>
      <c r="J91" s="410" t="s">
        <v>63</v>
      </c>
      <c r="K91" s="410" t="s">
        <v>64</v>
      </c>
      <c r="L91" s="413" t="s">
        <v>65</v>
      </c>
      <c r="M91" s="425">
        <v>64.0</v>
      </c>
      <c r="N91" s="410"/>
      <c r="O91" s="410" t="s">
        <v>63</v>
      </c>
      <c r="P91" s="410" t="s">
        <v>64</v>
      </c>
      <c r="Q91" s="413" t="s">
        <v>65</v>
      </c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</row>
    <row r="92">
      <c r="A92" s="108"/>
      <c r="B92" s="327" t="s">
        <v>66</v>
      </c>
      <c r="C92" s="1213" t="s">
        <v>128</v>
      </c>
      <c r="D92" s="1214"/>
      <c r="E92" s="690" t="s">
        <v>595</v>
      </c>
      <c r="F92" s="333">
        <v>31.0</v>
      </c>
      <c r="G92" s="691">
        <v>6.0</v>
      </c>
      <c r="H92" s="1213" t="s">
        <v>69</v>
      </c>
      <c r="I92" s="1214"/>
      <c r="J92" s="690" t="s">
        <v>800</v>
      </c>
      <c r="K92" s="333">
        <v>31.0</v>
      </c>
      <c r="L92" s="691">
        <v>6.0</v>
      </c>
      <c r="M92" s="1213" t="s">
        <v>128</v>
      </c>
      <c r="N92" s="1214"/>
      <c r="O92" s="690" t="s">
        <v>220</v>
      </c>
      <c r="P92" s="333">
        <v>31.0</v>
      </c>
      <c r="Q92" s="691">
        <v>6.0</v>
      </c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</row>
    <row r="93">
      <c r="A93" s="108"/>
      <c r="B93" s="327"/>
      <c r="C93" s="1213"/>
      <c r="D93" s="1214"/>
      <c r="E93" s="690"/>
      <c r="F93" s="333"/>
      <c r="G93" s="691"/>
      <c r="H93" s="1213"/>
      <c r="I93" s="1214"/>
      <c r="J93" s="690"/>
      <c r="K93" s="333"/>
      <c r="L93" s="691"/>
      <c r="M93" s="414" t="s">
        <v>381</v>
      </c>
      <c r="N93" s="1214"/>
      <c r="O93" s="690"/>
      <c r="P93" s="333"/>
      <c r="Q93" s="691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</row>
    <row r="94">
      <c r="A94" s="108"/>
      <c r="B94" s="327" t="s">
        <v>72</v>
      </c>
      <c r="C94" s="1213" t="s">
        <v>383</v>
      </c>
      <c r="D94" s="1214"/>
      <c r="E94" s="690" t="s">
        <v>2163</v>
      </c>
      <c r="F94" s="690">
        <v>31.0</v>
      </c>
      <c r="G94" s="691">
        <v>252.0</v>
      </c>
      <c r="H94" s="1213" t="s">
        <v>776</v>
      </c>
      <c r="I94" s="1214"/>
      <c r="J94" s="690" t="s">
        <v>190</v>
      </c>
      <c r="K94" s="690">
        <v>31.0</v>
      </c>
      <c r="L94" s="691">
        <v>0.0</v>
      </c>
      <c r="M94" s="414" t="s">
        <v>2164</v>
      </c>
      <c r="N94" s="810"/>
      <c r="O94" s="690" t="s">
        <v>777</v>
      </c>
      <c r="P94" s="333">
        <v>31.0</v>
      </c>
      <c r="Q94" s="691">
        <v>252.0</v>
      </c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</row>
    <row r="95">
      <c r="A95" s="108"/>
      <c r="B95" s="327" t="s">
        <v>79</v>
      </c>
      <c r="C95" s="1213" t="s">
        <v>386</v>
      </c>
      <c r="D95" s="1214"/>
      <c r="E95" s="690" t="s">
        <v>257</v>
      </c>
      <c r="F95" s="333">
        <v>31.0</v>
      </c>
      <c r="G95" s="691">
        <v>0.0</v>
      </c>
      <c r="H95" s="1213" t="s">
        <v>260</v>
      </c>
      <c r="I95" s="1214"/>
      <c r="J95" s="690" t="s">
        <v>388</v>
      </c>
      <c r="K95" s="333">
        <v>31.0</v>
      </c>
      <c r="L95" s="691">
        <v>0.0</v>
      </c>
      <c r="M95" s="1213" t="s">
        <v>710</v>
      </c>
      <c r="N95" s="1214"/>
      <c r="O95" s="690" t="s">
        <v>2165</v>
      </c>
      <c r="P95" s="333">
        <v>31.0</v>
      </c>
      <c r="Q95" s="334">
        <v>0.0</v>
      </c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</row>
    <row r="96">
      <c r="A96" s="108"/>
      <c r="B96" s="335" t="s">
        <v>85</v>
      </c>
      <c r="C96" s="1215" t="s">
        <v>637</v>
      </c>
      <c r="D96" s="337"/>
      <c r="E96" s="1216" t="s">
        <v>360</v>
      </c>
      <c r="F96" s="1216">
        <v>31.0</v>
      </c>
      <c r="G96" s="1217">
        <v>0.0</v>
      </c>
      <c r="H96" s="1215" t="s">
        <v>439</v>
      </c>
      <c r="I96" s="337"/>
      <c r="J96" s="1216" t="s">
        <v>2166</v>
      </c>
      <c r="K96" s="1216">
        <v>31.0</v>
      </c>
      <c r="L96" s="1217">
        <v>252.0</v>
      </c>
      <c r="M96" s="1215" t="s">
        <v>363</v>
      </c>
      <c r="N96" s="337"/>
      <c r="O96" s="1216" t="s">
        <v>463</v>
      </c>
      <c r="P96" s="338">
        <v>31.0</v>
      </c>
      <c r="Q96" s="339">
        <v>0.0</v>
      </c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</row>
    <row r="97">
      <c r="A97" s="101"/>
      <c r="B97" s="340"/>
      <c r="C97" s="1215" t="s">
        <v>2167</v>
      </c>
      <c r="D97" s="337"/>
      <c r="E97" s="1216" t="s">
        <v>695</v>
      </c>
      <c r="F97" s="338">
        <v>31.0</v>
      </c>
      <c r="G97" s="339">
        <v>0.0</v>
      </c>
      <c r="H97" s="1215" t="s">
        <v>200</v>
      </c>
      <c r="I97" s="337"/>
      <c r="J97" s="1216" t="s">
        <v>305</v>
      </c>
      <c r="K97" s="338">
        <v>31.0</v>
      </c>
      <c r="L97" s="339">
        <v>0.0</v>
      </c>
      <c r="M97" s="1215" t="s">
        <v>444</v>
      </c>
      <c r="N97" s="337"/>
      <c r="O97" s="1216" t="s">
        <v>492</v>
      </c>
      <c r="P97" s="338">
        <v>31.0</v>
      </c>
      <c r="Q97" s="339">
        <v>0.0</v>
      </c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</row>
    <row r="98">
      <c r="A98" s="101"/>
      <c r="B98" s="340"/>
      <c r="C98" s="1215" t="s">
        <v>462</v>
      </c>
      <c r="D98" s="337"/>
      <c r="E98" s="1216" t="s">
        <v>270</v>
      </c>
      <c r="F98" s="1216">
        <v>31.0</v>
      </c>
      <c r="G98" s="1217">
        <v>252.0</v>
      </c>
      <c r="H98" s="1215" t="s">
        <v>1188</v>
      </c>
      <c r="I98" s="337"/>
      <c r="J98" s="1216" t="s">
        <v>152</v>
      </c>
      <c r="K98" s="338">
        <v>31.0</v>
      </c>
      <c r="L98" s="1217">
        <v>252.0</v>
      </c>
      <c r="M98" s="1215" t="s">
        <v>371</v>
      </c>
      <c r="N98" s="337"/>
      <c r="O98" s="1216" t="s">
        <v>718</v>
      </c>
      <c r="P98" s="338">
        <v>31.0</v>
      </c>
      <c r="Q98" s="1217">
        <v>252.0</v>
      </c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</row>
    <row r="99">
      <c r="A99" s="101"/>
      <c r="B99" s="340"/>
      <c r="C99" s="1235" t="s">
        <v>2168</v>
      </c>
      <c r="D99" s="342"/>
      <c r="E99" s="343"/>
      <c r="F99" s="422" t="s">
        <v>2169</v>
      </c>
      <c r="G99" s="83"/>
      <c r="H99" s="1235" t="s">
        <v>213</v>
      </c>
      <c r="I99" s="342"/>
      <c r="J99" s="343"/>
      <c r="K99" s="422" t="s">
        <v>2170</v>
      </c>
      <c r="L99" s="83"/>
      <c r="M99" s="1235" t="s">
        <v>419</v>
      </c>
      <c r="N99" s="342"/>
      <c r="O99" s="343"/>
      <c r="P99" s="422" t="s">
        <v>2171</v>
      </c>
      <c r="Q99" s="83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</row>
    <row r="100">
      <c r="A100" s="1043"/>
      <c r="B100" s="1065" t="s">
        <v>2172</v>
      </c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5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</row>
    <row r="10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</row>
    <row r="102">
      <c r="A102" s="101"/>
      <c r="B102" s="926"/>
      <c r="C102" s="758" t="s">
        <v>2173</v>
      </c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8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</row>
    <row r="103">
      <c r="A103" s="101"/>
      <c r="B103" s="157"/>
      <c r="C103" s="81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3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</row>
    <row r="104">
      <c r="A104" s="101"/>
      <c r="B104" s="157"/>
      <c r="C104" s="430"/>
      <c r="D104" s="77"/>
      <c r="E104" s="104"/>
      <c r="F104" s="433" t="s">
        <v>1408</v>
      </c>
      <c r="G104" s="78"/>
      <c r="H104" s="430"/>
      <c r="I104" s="77"/>
      <c r="J104" s="104"/>
      <c r="K104" s="433" t="s">
        <v>2174</v>
      </c>
      <c r="L104" s="78"/>
      <c r="M104" s="430"/>
      <c r="N104" s="77"/>
      <c r="O104" s="104"/>
      <c r="P104" s="433" t="s">
        <v>1410</v>
      </c>
      <c r="Q104" s="78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</row>
    <row r="105">
      <c r="A105" s="101"/>
      <c r="B105" s="157"/>
      <c r="C105" s="79"/>
      <c r="E105" s="106"/>
      <c r="G105" s="80"/>
      <c r="H105" s="79"/>
      <c r="J105" s="106"/>
      <c r="L105" s="80"/>
      <c r="M105" s="79"/>
      <c r="O105" s="106"/>
      <c r="Q105" s="8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</row>
    <row r="106">
      <c r="A106" s="101"/>
      <c r="B106" s="160"/>
      <c r="C106" s="79"/>
      <c r="E106" s="106"/>
      <c r="G106" s="80"/>
      <c r="H106" s="79"/>
      <c r="J106" s="106"/>
      <c r="L106" s="80"/>
      <c r="M106" s="79"/>
      <c r="O106" s="106"/>
      <c r="Q106" s="8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</row>
    <row r="107">
      <c r="A107" s="108"/>
      <c r="B107" s="927" t="s">
        <v>60</v>
      </c>
      <c r="C107" s="79"/>
      <c r="E107" s="106"/>
      <c r="F107" s="110"/>
      <c r="G107" s="111"/>
      <c r="H107" s="79"/>
      <c r="J107" s="106"/>
      <c r="K107" s="110"/>
      <c r="L107" s="111"/>
      <c r="M107" s="79"/>
      <c r="O107" s="106"/>
      <c r="P107" s="110"/>
      <c r="Q107" s="111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</row>
    <row r="108">
      <c r="A108" s="108"/>
      <c r="B108" s="927" t="s">
        <v>61</v>
      </c>
      <c r="C108" s="79"/>
      <c r="E108" s="106"/>
      <c r="F108" s="761"/>
      <c r="G108" s="140"/>
      <c r="H108" s="79"/>
      <c r="J108" s="106"/>
      <c r="K108" s="761"/>
      <c r="L108" s="140"/>
      <c r="M108" s="79"/>
      <c r="O108" s="106"/>
      <c r="P108" s="761"/>
      <c r="Q108" s="14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</row>
    <row r="109">
      <c r="A109" s="108"/>
      <c r="B109" s="157"/>
      <c r="C109" s="81"/>
      <c r="D109" s="82"/>
      <c r="E109" s="54"/>
      <c r="F109" s="995"/>
      <c r="G109" s="243"/>
      <c r="H109" s="81"/>
      <c r="I109" s="82"/>
      <c r="J109" s="54"/>
      <c r="K109" s="995"/>
      <c r="L109" s="243"/>
      <c r="M109" s="81"/>
      <c r="N109" s="82"/>
      <c r="O109" s="54"/>
      <c r="P109" s="995"/>
      <c r="Q109" s="243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</row>
    <row r="110">
      <c r="A110" s="108"/>
      <c r="B110" s="446" t="s">
        <v>62</v>
      </c>
      <c r="C110" s="1237">
        <v>64.0</v>
      </c>
      <c r="D110" s="1238"/>
      <c r="E110" s="1238" t="s">
        <v>63</v>
      </c>
      <c r="F110" s="1238" t="s">
        <v>64</v>
      </c>
      <c r="G110" s="1239" t="s">
        <v>65</v>
      </c>
      <c r="H110" s="1237">
        <v>64.0</v>
      </c>
      <c r="I110" s="1238"/>
      <c r="J110" s="1238" t="s">
        <v>63</v>
      </c>
      <c r="K110" s="1238" t="s">
        <v>64</v>
      </c>
      <c r="L110" s="1239" t="s">
        <v>65</v>
      </c>
      <c r="M110" s="1237">
        <v>64.0</v>
      </c>
      <c r="N110" s="1238"/>
      <c r="O110" s="1238" t="s">
        <v>63</v>
      </c>
      <c r="P110" s="1238" t="s">
        <v>64</v>
      </c>
      <c r="Q110" s="1239" t="s">
        <v>65</v>
      </c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</row>
    <row r="111">
      <c r="A111" s="108"/>
      <c r="B111" s="446" t="s">
        <v>66</v>
      </c>
      <c r="C111" s="449" t="s">
        <v>128</v>
      </c>
      <c r="D111" s="450"/>
      <c r="E111" s="447" t="s">
        <v>161</v>
      </c>
      <c r="F111" s="447">
        <v>31.0</v>
      </c>
      <c r="G111" s="448">
        <v>6.0</v>
      </c>
      <c r="H111" s="449" t="s">
        <v>128</v>
      </c>
      <c r="I111" s="450"/>
      <c r="J111" s="447" t="s">
        <v>2151</v>
      </c>
      <c r="K111" s="447">
        <v>31.0</v>
      </c>
      <c r="L111" s="448">
        <v>6.0</v>
      </c>
      <c r="M111" s="449" t="s">
        <v>69</v>
      </c>
      <c r="N111" s="450"/>
      <c r="O111" s="447" t="s">
        <v>70</v>
      </c>
      <c r="P111" s="447">
        <v>31.0</v>
      </c>
      <c r="Q111" s="448">
        <v>6.0</v>
      </c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</row>
    <row r="112">
      <c r="A112" s="108"/>
      <c r="B112" s="446" t="s">
        <v>72</v>
      </c>
      <c r="C112" s="449" t="s">
        <v>960</v>
      </c>
      <c r="D112" s="450"/>
      <c r="E112" s="447" t="s">
        <v>353</v>
      </c>
      <c r="F112" s="447">
        <v>31.0</v>
      </c>
      <c r="G112" s="448">
        <v>252.0</v>
      </c>
      <c r="H112" s="449" t="s">
        <v>2175</v>
      </c>
      <c r="I112" s="450"/>
      <c r="J112" s="447" t="s">
        <v>1758</v>
      </c>
      <c r="K112" s="447">
        <v>31.0</v>
      </c>
      <c r="L112" s="448">
        <v>252.0</v>
      </c>
      <c r="M112" s="449" t="s">
        <v>1414</v>
      </c>
      <c r="N112" s="450"/>
      <c r="O112" s="447" t="s">
        <v>1413</v>
      </c>
      <c r="P112" s="447">
        <v>31.0</v>
      </c>
      <c r="Q112" s="448">
        <v>0.0</v>
      </c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</row>
    <row r="113">
      <c r="A113" s="108"/>
      <c r="B113" s="446" t="s">
        <v>79</v>
      </c>
      <c r="C113" s="449" t="s">
        <v>1646</v>
      </c>
      <c r="D113" s="450"/>
      <c r="E113" s="447" t="s">
        <v>388</v>
      </c>
      <c r="F113" s="447">
        <v>31.0</v>
      </c>
      <c r="G113" s="448">
        <v>0.0</v>
      </c>
      <c r="H113" s="449" t="s">
        <v>1276</v>
      </c>
      <c r="I113" s="450"/>
      <c r="J113" s="447" t="s">
        <v>81</v>
      </c>
      <c r="K113" s="447">
        <v>31.0</v>
      </c>
      <c r="L113" s="448">
        <v>0.0</v>
      </c>
      <c r="M113" s="449" t="s">
        <v>1125</v>
      </c>
      <c r="N113" s="450"/>
      <c r="O113" s="447" t="s">
        <v>84</v>
      </c>
      <c r="P113" s="447">
        <v>31.0</v>
      </c>
      <c r="Q113" s="448">
        <v>0.0</v>
      </c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</row>
    <row r="114">
      <c r="A114" s="108"/>
      <c r="B114" s="452" t="s">
        <v>85</v>
      </c>
      <c r="C114" s="453" t="s">
        <v>396</v>
      </c>
      <c r="D114" s="454"/>
      <c r="E114" s="455" t="s">
        <v>610</v>
      </c>
      <c r="F114" s="455">
        <v>31.0</v>
      </c>
      <c r="G114" s="456">
        <v>0.0</v>
      </c>
      <c r="H114" s="453" t="s">
        <v>397</v>
      </c>
      <c r="I114" s="454"/>
      <c r="J114" s="455" t="s">
        <v>392</v>
      </c>
      <c r="K114" s="455">
        <v>31.0</v>
      </c>
      <c r="L114" s="456">
        <v>0.0</v>
      </c>
      <c r="M114" s="453" t="s">
        <v>410</v>
      </c>
      <c r="N114" s="454"/>
      <c r="O114" s="455" t="s">
        <v>1415</v>
      </c>
      <c r="P114" s="455">
        <v>31.0</v>
      </c>
      <c r="Q114" s="456">
        <v>252.0</v>
      </c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</row>
    <row r="115">
      <c r="A115" s="101"/>
      <c r="B115" s="457"/>
      <c r="C115" s="453" t="s">
        <v>962</v>
      </c>
      <c r="D115" s="454"/>
      <c r="E115" s="455" t="s">
        <v>305</v>
      </c>
      <c r="F115" s="455">
        <v>31.0</v>
      </c>
      <c r="G115" s="456">
        <v>0.0</v>
      </c>
      <c r="H115" s="453" t="s">
        <v>366</v>
      </c>
      <c r="I115" s="454"/>
      <c r="J115" s="455" t="s">
        <v>267</v>
      </c>
      <c r="K115" s="455">
        <v>31.0</v>
      </c>
      <c r="L115" s="456">
        <v>0.0</v>
      </c>
      <c r="M115" s="453" t="s">
        <v>493</v>
      </c>
      <c r="N115" s="454"/>
      <c r="O115" s="455" t="s">
        <v>232</v>
      </c>
      <c r="P115" s="455">
        <v>31.0</v>
      </c>
      <c r="Q115" s="456">
        <v>0.0</v>
      </c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</row>
    <row r="116">
      <c r="A116" s="101"/>
      <c r="B116" s="457"/>
      <c r="C116" s="453" t="s">
        <v>717</v>
      </c>
      <c r="D116" s="454"/>
      <c r="E116" s="455" t="s">
        <v>238</v>
      </c>
      <c r="F116" s="455">
        <v>31.0</v>
      </c>
      <c r="G116" s="456">
        <v>252.0</v>
      </c>
      <c r="H116" s="453" t="s">
        <v>698</v>
      </c>
      <c r="I116" s="454"/>
      <c r="J116" s="455" t="s">
        <v>414</v>
      </c>
      <c r="K116" s="455">
        <v>31.0</v>
      </c>
      <c r="L116" s="456">
        <v>252.0</v>
      </c>
      <c r="M116" s="453" t="s">
        <v>435</v>
      </c>
      <c r="N116" s="454"/>
      <c r="O116" s="455" t="s">
        <v>338</v>
      </c>
      <c r="P116" s="455">
        <v>31.0</v>
      </c>
      <c r="Q116" s="456">
        <v>252.0</v>
      </c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</row>
    <row r="117">
      <c r="A117" s="101"/>
      <c r="B117" s="457"/>
      <c r="C117" s="924" t="s">
        <v>950</v>
      </c>
      <c r="D117" s="462"/>
      <c r="E117" s="463"/>
      <c r="F117" s="464" t="s">
        <v>2176</v>
      </c>
      <c r="G117" s="83"/>
      <c r="H117" s="924" t="s">
        <v>419</v>
      </c>
      <c r="I117" s="462"/>
      <c r="J117" s="463"/>
      <c r="K117" s="464" t="s">
        <v>1162</v>
      </c>
      <c r="L117" s="83"/>
      <c r="M117" s="924" t="s">
        <v>765</v>
      </c>
      <c r="N117" s="462"/>
      <c r="O117" s="463"/>
      <c r="P117" s="464" t="s">
        <v>2177</v>
      </c>
      <c r="Q117" s="83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</row>
    <row r="118">
      <c r="A118" s="101"/>
      <c r="B118" s="469"/>
      <c r="C118" s="430"/>
      <c r="D118" s="77"/>
      <c r="E118" s="104"/>
      <c r="F118" s="433" t="s">
        <v>2178</v>
      </c>
      <c r="G118" s="78"/>
      <c r="H118" s="430"/>
      <c r="I118" s="77"/>
      <c r="J118" s="104"/>
      <c r="K118" s="433" t="s">
        <v>2179</v>
      </c>
      <c r="L118" s="78"/>
      <c r="M118" s="430"/>
      <c r="N118" s="77"/>
      <c r="O118" s="104"/>
      <c r="P118" s="433" t="s">
        <v>2180</v>
      </c>
      <c r="Q118" s="78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</row>
    <row r="119">
      <c r="A119" s="101"/>
      <c r="B119" s="79"/>
      <c r="C119" s="79"/>
      <c r="E119" s="106"/>
      <c r="G119" s="80"/>
      <c r="H119" s="79"/>
      <c r="J119" s="106"/>
      <c r="L119" s="80"/>
      <c r="M119" s="79"/>
      <c r="O119" s="106"/>
      <c r="Q119" s="8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</row>
    <row r="120">
      <c r="A120" s="101"/>
      <c r="B120" s="79"/>
      <c r="C120" s="79"/>
      <c r="E120" s="106"/>
      <c r="G120" s="80"/>
      <c r="H120" s="79"/>
      <c r="J120" s="106"/>
      <c r="L120" s="80"/>
      <c r="M120" s="79"/>
      <c r="O120" s="106"/>
      <c r="Q120" s="8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</row>
    <row r="121">
      <c r="A121" s="108"/>
      <c r="B121" s="439" t="s">
        <v>60</v>
      </c>
      <c r="C121" s="79"/>
      <c r="E121" s="106"/>
      <c r="F121" s="110"/>
      <c r="G121" s="111"/>
      <c r="H121" s="79"/>
      <c r="J121" s="106"/>
      <c r="K121" s="110"/>
      <c r="L121" s="111"/>
      <c r="M121" s="79"/>
      <c r="O121" s="106"/>
      <c r="P121" s="110"/>
      <c r="Q121" s="111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</row>
    <row r="122">
      <c r="A122" s="108"/>
      <c r="B122" s="439" t="s">
        <v>61</v>
      </c>
      <c r="C122" s="79"/>
      <c r="E122" s="106"/>
      <c r="F122" s="761"/>
      <c r="G122" s="140"/>
      <c r="H122" s="79"/>
      <c r="J122" s="106"/>
      <c r="K122" s="761"/>
      <c r="L122" s="140"/>
      <c r="M122" s="79"/>
      <c r="O122" s="106"/>
      <c r="P122" s="761"/>
      <c r="Q122" s="14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</row>
    <row r="123">
      <c r="A123" s="108"/>
      <c r="B123" s="79"/>
      <c r="C123" s="81"/>
      <c r="D123" s="82"/>
      <c r="E123" s="54"/>
      <c r="F123" s="995"/>
      <c r="G123" s="243"/>
      <c r="H123" s="81"/>
      <c r="I123" s="82"/>
      <c r="J123" s="54"/>
      <c r="K123" s="995"/>
      <c r="L123" s="243"/>
      <c r="M123" s="81"/>
      <c r="N123" s="82"/>
      <c r="O123" s="54"/>
      <c r="P123" s="995"/>
      <c r="Q123" s="243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</row>
    <row r="124">
      <c r="A124" s="108"/>
      <c r="B124" s="446" t="s">
        <v>62</v>
      </c>
      <c r="C124" s="1237">
        <v>64.0</v>
      </c>
      <c r="D124" s="1238"/>
      <c r="E124" s="1238" t="s">
        <v>63</v>
      </c>
      <c r="F124" s="1238" t="s">
        <v>64</v>
      </c>
      <c r="G124" s="1239" t="s">
        <v>65</v>
      </c>
      <c r="H124" s="1237">
        <v>64.0</v>
      </c>
      <c r="I124" s="1238"/>
      <c r="J124" s="1238" t="s">
        <v>63</v>
      </c>
      <c r="K124" s="1238" t="s">
        <v>64</v>
      </c>
      <c r="L124" s="1239" t="s">
        <v>65</v>
      </c>
      <c r="M124" s="1237">
        <v>64.0</v>
      </c>
      <c r="N124" s="1238"/>
      <c r="O124" s="1238" t="s">
        <v>63</v>
      </c>
      <c r="P124" s="1238" t="s">
        <v>64</v>
      </c>
      <c r="Q124" s="1239" t="s">
        <v>65</v>
      </c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</row>
    <row r="125">
      <c r="A125" s="108"/>
      <c r="B125" s="446" t="s">
        <v>66</v>
      </c>
      <c r="C125" s="449" t="s">
        <v>128</v>
      </c>
      <c r="D125" s="450"/>
      <c r="E125" s="447" t="s">
        <v>380</v>
      </c>
      <c r="F125" s="447">
        <v>31.0</v>
      </c>
      <c r="G125" s="448">
        <v>6.0</v>
      </c>
      <c r="H125" s="449" t="s">
        <v>69</v>
      </c>
      <c r="I125" s="450"/>
      <c r="J125" s="447" t="s">
        <v>161</v>
      </c>
      <c r="K125" s="447">
        <v>31.0</v>
      </c>
      <c r="L125" s="448">
        <v>6.0</v>
      </c>
      <c r="M125" s="449" t="s">
        <v>128</v>
      </c>
      <c r="N125" s="450"/>
      <c r="O125" s="447" t="s">
        <v>187</v>
      </c>
      <c r="P125" s="447">
        <v>31.0</v>
      </c>
      <c r="Q125" s="448">
        <v>6.0</v>
      </c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</row>
    <row r="126">
      <c r="A126" s="108"/>
      <c r="B126" s="446" t="s">
        <v>72</v>
      </c>
      <c r="C126" s="449" t="s">
        <v>730</v>
      </c>
      <c r="D126" s="450"/>
      <c r="E126" s="447" t="s">
        <v>223</v>
      </c>
      <c r="F126" s="447">
        <v>31.0</v>
      </c>
      <c r="G126" s="448">
        <v>252.0</v>
      </c>
      <c r="H126" s="449" t="s">
        <v>1322</v>
      </c>
      <c r="I126" s="450"/>
      <c r="J126" s="447" t="s">
        <v>194</v>
      </c>
      <c r="K126" s="447">
        <v>31.0</v>
      </c>
      <c r="L126" s="448">
        <v>0.0</v>
      </c>
      <c r="M126" s="449" t="s">
        <v>608</v>
      </c>
      <c r="N126" s="450"/>
      <c r="O126" s="447" t="s">
        <v>694</v>
      </c>
      <c r="P126" s="447">
        <v>31.0</v>
      </c>
      <c r="Q126" s="448">
        <v>252.0</v>
      </c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</row>
    <row r="127">
      <c r="A127" s="108"/>
      <c r="B127" s="446" t="s">
        <v>79</v>
      </c>
      <c r="C127" s="449" t="s">
        <v>328</v>
      </c>
      <c r="D127" s="450"/>
      <c r="E127" s="447" t="s">
        <v>434</v>
      </c>
      <c r="F127" s="447">
        <v>31.0</v>
      </c>
      <c r="G127" s="448">
        <v>0.0</v>
      </c>
      <c r="H127" s="449" t="s">
        <v>260</v>
      </c>
      <c r="I127" s="450"/>
      <c r="J127" s="447" t="s">
        <v>434</v>
      </c>
      <c r="K127" s="447">
        <v>31.0</v>
      </c>
      <c r="L127" s="448">
        <v>0.0</v>
      </c>
      <c r="M127" s="449" t="s">
        <v>1134</v>
      </c>
      <c r="N127" s="450"/>
      <c r="O127" s="447" t="s">
        <v>257</v>
      </c>
      <c r="P127" s="447">
        <v>31.0</v>
      </c>
      <c r="Q127" s="448">
        <v>0.0</v>
      </c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</row>
    <row r="128">
      <c r="A128" s="108"/>
      <c r="B128" s="452" t="s">
        <v>85</v>
      </c>
      <c r="C128" s="453" t="s">
        <v>673</v>
      </c>
      <c r="D128" s="454"/>
      <c r="E128" s="455" t="s">
        <v>733</v>
      </c>
      <c r="F128" s="455">
        <v>31.0</v>
      </c>
      <c r="G128" s="456">
        <v>0.0</v>
      </c>
      <c r="H128" s="453" t="s">
        <v>1327</v>
      </c>
      <c r="I128" s="454"/>
      <c r="J128" s="455" t="s">
        <v>264</v>
      </c>
      <c r="K128" s="455">
        <v>31.0</v>
      </c>
      <c r="L128" s="456">
        <v>252.0</v>
      </c>
      <c r="M128" s="453" t="s">
        <v>1135</v>
      </c>
      <c r="N128" s="454"/>
      <c r="O128" s="455" t="s">
        <v>231</v>
      </c>
      <c r="P128" s="455">
        <v>31.0</v>
      </c>
      <c r="Q128" s="456">
        <v>0.0</v>
      </c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</row>
    <row r="129">
      <c r="A129" s="101"/>
      <c r="B129" s="457"/>
      <c r="C129" s="453" t="s">
        <v>372</v>
      </c>
      <c r="D129" s="454"/>
      <c r="E129" s="455" t="s">
        <v>174</v>
      </c>
      <c r="F129" s="455">
        <v>31.0</v>
      </c>
      <c r="G129" s="456">
        <v>0.0</v>
      </c>
      <c r="H129" s="453" t="s">
        <v>332</v>
      </c>
      <c r="I129" s="454"/>
      <c r="J129" s="455" t="s">
        <v>305</v>
      </c>
      <c r="K129" s="455">
        <v>31.0</v>
      </c>
      <c r="L129" s="456">
        <v>0.0</v>
      </c>
      <c r="M129" s="453" t="s">
        <v>972</v>
      </c>
      <c r="N129" s="454"/>
      <c r="O129" s="455" t="s">
        <v>695</v>
      </c>
      <c r="P129" s="455">
        <v>31.0</v>
      </c>
      <c r="Q129" s="456">
        <v>0.0</v>
      </c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</row>
    <row r="130">
      <c r="A130" s="101"/>
      <c r="B130" s="457"/>
      <c r="C130" s="453" t="s">
        <v>2005</v>
      </c>
      <c r="D130" s="454"/>
      <c r="E130" s="455" t="s">
        <v>738</v>
      </c>
      <c r="F130" s="455">
        <v>31.0</v>
      </c>
      <c r="G130" s="456">
        <v>252.0</v>
      </c>
      <c r="H130" s="453" t="s">
        <v>439</v>
      </c>
      <c r="I130" s="454"/>
      <c r="J130" s="455" t="s">
        <v>274</v>
      </c>
      <c r="K130" s="455">
        <v>31.0</v>
      </c>
      <c r="L130" s="456">
        <v>252.0</v>
      </c>
      <c r="M130" s="453" t="s">
        <v>371</v>
      </c>
      <c r="N130" s="454"/>
      <c r="O130" s="455" t="s">
        <v>1136</v>
      </c>
      <c r="P130" s="455">
        <v>31.0</v>
      </c>
      <c r="Q130" s="456">
        <v>252.0</v>
      </c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</row>
    <row r="131">
      <c r="A131" s="101"/>
      <c r="B131" s="457"/>
      <c r="C131" s="924" t="s">
        <v>788</v>
      </c>
      <c r="D131" s="462"/>
      <c r="E131" s="463"/>
      <c r="F131" s="464" t="s">
        <v>740</v>
      </c>
      <c r="G131" s="83"/>
      <c r="H131" s="924" t="s">
        <v>477</v>
      </c>
      <c r="I131" s="462"/>
      <c r="J131" s="463"/>
      <c r="K131" s="464" t="s">
        <v>2135</v>
      </c>
      <c r="L131" s="83"/>
      <c r="M131" s="924" t="s">
        <v>500</v>
      </c>
      <c r="N131" s="462"/>
      <c r="O131" s="463"/>
      <c r="P131" s="464" t="s">
        <v>2181</v>
      </c>
      <c r="Q131" s="83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</row>
    <row r="132">
      <c r="A132" s="643"/>
      <c r="B132" s="925" t="s">
        <v>2182</v>
      </c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5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</row>
    <row r="133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</row>
    <row r="134">
      <c r="A134" s="101"/>
      <c r="B134" s="926"/>
      <c r="C134" s="758" t="s">
        <v>2183</v>
      </c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8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</row>
    <row r="135">
      <c r="A135" s="101"/>
      <c r="B135" s="157"/>
      <c r="C135" s="81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3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</row>
    <row r="136">
      <c r="A136" s="101"/>
      <c r="B136" s="157"/>
      <c r="C136" s="430"/>
      <c r="D136" s="77"/>
      <c r="E136" s="104"/>
      <c r="F136" s="433" t="s">
        <v>1408</v>
      </c>
      <c r="G136" s="78"/>
      <c r="H136" s="430"/>
      <c r="I136" s="77"/>
      <c r="J136" s="104"/>
      <c r="K136" s="433" t="s">
        <v>2184</v>
      </c>
      <c r="L136" s="78"/>
      <c r="M136" s="430"/>
      <c r="N136" s="77"/>
      <c r="O136" s="104"/>
      <c r="P136" s="433" t="s">
        <v>1422</v>
      </c>
      <c r="Q136" s="78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</row>
    <row r="137">
      <c r="A137" s="101"/>
      <c r="B137" s="157"/>
      <c r="C137" s="79"/>
      <c r="E137" s="106"/>
      <c r="G137" s="80"/>
      <c r="H137" s="79"/>
      <c r="J137" s="106"/>
      <c r="L137" s="80"/>
      <c r="M137" s="79"/>
      <c r="O137" s="106"/>
      <c r="Q137" s="8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</row>
    <row r="138">
      <c r="A138" s="101"/>
      <c r="B138" s="160"/>
      <c r="C138" s="79"/>
      <c r="E138" s="106"/>
      <c r="G138" s="80"/>
      <c r="H138" s="79"/>
      <c r="J138" s="106"/>
      <c r="L138" s="80"/>
      <c r="M138" s="79"/>
      <c r="O138" s="106"/>
      <c r="Q138" s="8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</row>
    <row r="139">
      <c r="A139" s="108"/>
      <c r="B139" s="927" t="s">
        <v>60</v>
      </c>
      <c r="C139" s="79"/>
      <c r="E139" s="106"/>
      <c r="F139" s="110"/>
      <c r="G139" s="111"/>
      <c r="H139" s="79"/>
      <c r="J139" s="106"/>
      <c r="K139" s="110"/>
      <c r="L139" s="111"/>
      <c r="M139" s="79"/>
      <c r="O139" s="106"/>
      <c r="P139" s="110"/>
      <c r="Q139" s="111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</row>
    <row r="140">
      <c r="A140" s="108"/>
      <c r="B140" s="927" t="s">
        <v>61</v>
      </c>
      <c r="C140" s="79"/>
      <c r="E140" s="106"/>
      <c r="F140" s="761"/>
      <c r="G140" s="140"/>
      <c r="H140" s="79"/>
      <c r="J140" s="106"/>
      <c r="K140" s="761"/>
      <c r="L140" s="140"/>
      <c r="M140" s="79"/>
      <c r="O140" s="106"/>
      <c r="P140" s="761"/>
      <c r="Q140" s="14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</row>
    <row r="141">
      <c r="A141" s="108"/>
      <c r="B141" s="157"/>
      <c r="C141" s="81"/>
      <c r="D141" s="82"/>
      <c r="E141" s="54"/>
      <c r="F141" s="995"/>
      <c r="G141" s="243"/>
      <c r="H141" s="81"/>
      <c r="I141" s="82"/>
      <c r="J141" s="54"/>
      <c r="K141" s="995"/>
      <c r="L141" s="243"/>
      <c r="M141" s="81"/>
      <c r="N141" s="82"/>
      <c r="O141" s="54"/>
      <c r="P141" s="995"/>
      <c r="Q141" s="243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</row>
    <row r="142">
      <c r="A142" s="108"/>
      <c r="B142" s="446" t="s">
        <v>62</v>
      </c>
      <c r="C142" s="1237">
        <v>64.0</v>
      </c>
      <c r="D142" s="1238"/>
      <c r="E142" s="1238" t="s">
        <v>63</v>
      </c>
      <c r="F142" s="1238" t="s">
        <v>64</v>
      </c>
      <c r="G142" s="1239" t="s">
        <v>65</v>
      </c>
      <c r="H142" s="1237">
        <v>64.0</v>
      </c>
      <c r="I142" s="1238"/>
      <c r="J142" s="1238" t="s">
        <v>63</v>
      </c>
      <c r="K142" s="1238" t="s">
        <v>64</v>
      </c>
      <c r="L142" s="1239" t="s">
        <v>65</v>
      </c>
      <c r="M142" s="1237">
        <v>64.0</v>
      </c>
      <c r="N142" s="1238"/>
      <c r="O142" s="1238" t="s">
        <v>63</v>
      </c>
      <c r="P142" s="1238" t="s">
        <v>64</v>
      </c>
      <c r="Q142" s="1239" t="s">
        <v>65</v>
      </c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</row>
    <row r="143">
      <c r="A143" s="108"/>
      <c r="B143" s="446" t="s">
        <v>66</v>
      </c>
      <c r="C143" s="449" t="s">
        <v>128</v>
      </c>
      <c r="D143" s="450"/>
      <c r="E143" s="447" t="s">
        <v>161</v>
      </c>
      <c r="F143" s="447">
        <v>31.0</v>
      </c>
      <c r="G143" s="448">
        <v>6.0</v>
      </c>
      <c r="H143" s="449" t="s">
        <v>67</v>
      </c>
      <c r="I143" s="450"/>
      <c r="J143" s="447" t="s">
        <v>68</v>
      </c>
      <c r="K143" s="447">
        <v>31.0</v>
      </c>
      <c r="L143" s="448">
        <v>6.0</v>
      </c>
      <c r="M143" s="449" t="s">
        <v>126</v>
      </c>
      <c r="N143" s="450"/>
      <c r="O143" s="447" t="s">
        <v>287</v>
      </c>
      <c r="P143" s="447">
        <v>31.0</v>
      </c>
      <c r="Q143" s="448">
        <v>6.0</v>
      </c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</row>
    <row r="144">
      <c r="A144" s="108"/>
      <c r="B144" s="446" t="s">
        <v>72</v>
      </c>
      <c r="C144" s="449" t="s">
        <v>960</v>
      </c>
      <c r="D144" s="450"/>
      <c r="E144" s="447" t="s">
        <v>353</v>
      </c>
      <c r="F144" s="447">
        <v>31.0</v>
      </c>
      <c r="G144" s="448">
        <v>252.0</v>
      </c>
      <c r="H144" s="449" t="s">
        <v>133</v>
      </c>
      <c r="I144" s="450"/>
      <c r="J144" s="447" t="s">
        <v>694</v>
      </c>
      <c r="K144" s="447">
        <v>31.0</v>
      </c>
      <c r="L144" s="448">
        <v>252.0</v>
      </c>
      <c r="M144" s="449" t="s">
        <v>644</v>
      </c>
      <c r="N144" s="450"/>
      <c r="O144" s="447" t="s">
        <v>1423</v>
      </c>
      <c r="P144" s="447">
        <v>31.0</v>
      </c>
      <c r="Q144" s="448">
        <v>0.0</v>
      </c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</row>
    <row r="145">
      <c r="A145" s="108"/>
      <c r="B145" s="446" t="s">
        <v>79</v>
      </c>
      <c r="C145" s="449" t="s">
        <v>1646</v>
      </c>
      <c r="D145" s="450"/>
      <c r="E145" s="447" t="s">
        <v>388</v>
      </c>
      <c r="F145" s="447">
        <v>31.0</v>
      </c>
      <c r="G145" s="448">
        <v>0.0</v>
      </c>
      <c r="H145" s="449" t="s">
        <v>1172</v>
      </c>
      <c r="I145" s="450"/>
      <c r="J145" s="447" t="s">
        <v>670</v>
      </c>
      <c r="K145" s="447">
        <v>31.0</v>
      </c>
      <c r="L145" s="448">
        <v>0.0</v>
      </c>
      <c r="M145" s="449" t="s">
        <v>293</v>
      </c>
      <c r="N145" s="450"/>
      <c r="O145" s="447" t="s">
        <v>168</v>
      </c>
      <c r="P145" s="447">
        <v>31.0</v>
      </c>
      <c r="Q145" s="448">
        <v>0.0</v>
      </c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</row>
    <row r="146">
      <c r="A146" s="108"/>
      <c r="B146" s="452" t="s">
        <v>85</v>
      </c>
      <c r="C146" s="453" t="s">
        <v>396</v>
      </c>
      <c r="D146" s="454"/>
      <c r="E146" s="455" t="s">
        <v>610</v>
      </c>
      <c r="F146" s="455">
        <v>31.0</v>
      </c>
      <c r="G146" s="456">
        <v>0.0</v>
      </c>
      <c r="H146" s="453" t="s">
        <v>2185</v>
      </c>
      <c r="I146" s="454"/>
      <c r="J146" s="455" t="s">
        <v>360</v>
      </c>
      <c r="K146" s="455">
        <v>31.0</v>
      </c>
      <c r="L146" s="456">
        <v>0.0</v>
      </c>
      <c r="M146" s="453" t="s">
        <v>265</v>
      </c>
      <c r="N146" s="454"/>
      <c r="O146" s="455" t="s">
        <v>672</v>
      </c>
      <c r="P146" s="455">
        <v>31.0</v>
      </c>
      <c r="Q146" s="456">
        <v>252.0</v>
      </c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</row>
    <row r="147">
      <c r="A147" s="101"/>
      <c r="B147" s="457"/>
      <c r="C147" s="453" t="s">
        <v>962</v>
      </c>
      <c r="D147" s="454"/>
      <c r="E147" s="455" t="s">
        <v>305</v>
      </c>
      <c r="F147" s="455">
        <v>31.0</v>
      </c>
      <c r="G147" s="456">
        <v>0.0</v>
      </c>
      <c r="H147" s="453" t="s">
        <v>371</v>
      </c>
      <c r="I147" s="454"/>
      <c r="J147" s="455" t="s">
        <v>117</v>
      </c>
      <c r="K147" s="455">
        <v>31.0</v>
      </c>
      <c r="L147" s="456">
        <v>0.0</v>
      </c>
      <c r="M147" s="453" t="s">
        <v>435</v>
      </c>
      <c r="N147" s="454"/>
      <c r="O147" s="455" t="s">
        <v>232</v>
      </c>
      <c r="P147" s="455">
        <v>31.0</v>
      </c>
      <c r="Q147" s="456">
        <v>0.0</v>
      </c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</row>
    <row r="148">
      <c r="A148" s="101"/>
      <c r="B148" s="457"/>
      <c r="C148" s="453" t="s">
        <v>717</v>
      </c>
      <c r="D148" s="454"/>
      <c r="E148" s="455" t="s">
        <v>238</v>
      </c>
      <c r="F148" s="455">
        <v>31.0</v>
      </c>
      <c r="G148" s="456">
        <v>252.0</v>
      </c>
      <c r="H148" s="453" t="s">
        <v>630</v>
      </c>
      <c r="I148" s="454"/>
      <c r="J148" s="455" t="s">
        <v>210</v>
      </c>
      <c r="K148" s="455">
        <v>31.0</v>
      </c>
      <c r="L148" s="456">
        <v>252.0</v>
      </c>
      <c r="M148" s="453" t="s">
        <v>572</v>
      </c>
      <c r="N148" s="454"/>
      <c r="O148" s="455" t="s">
        <v>337</v>
      </c>
      <c r="P148" s="455">
        <v>31.0</v>
      </c>
      <c r="Q148" s="456">
        <v>252.0</v>
      </c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</row>
    <row r="149">
      <c r="A149" s="101"/>
      <c r="B149" s="457"/>
      <c r="C149" s="924" t="s">
        <v>950</v>
      </c>
      <c r="D149" s="462"/>
      <c r="E149" s="463"/>
      <c r="F149" s="464" t="s">
        <v>2176</v>
      </c>
      <c r="G149" s="83"/>
      <c r="H149" s="924" t="s">
        <v>780</v>
      </c>
      <c r="I149" s="462"/>
      <c r="J149" s="463"/>
      <c r="K149" s="464" t="s">
        <v>741</v>
      </c>
      <c r="L149" s="83"/>
      <c r="M149" s="924" t="s">
        <v>585</v>
      </c>
      <c r="N149" s="462"/>
      <c r="O149" s="463"/>
      <c r="P149" s="464" t="s">
        <v>2186</v>
      </c>
      <c r="Q149" s="83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</row>
    <row r="150">
      <c r="A150" s="101"/>
      <c r="B150" s="469"/>
      <c r="C150" s="430"/>
      <c r="D150" s="77"/>
      <c r="E150" s="104"/>
      <c r="F150" s="433" t="s">
        <v>2178</v>
      </c>
      <c r="G150" s="78"/>
      <c r="H150" s="430"/>
      <c r="I150" s="77"/>
      <c r="J150" s="104"/>
      <c r="K150" s="433" t="s">
        <v>2187</v>
      </c>
      <c r="L150" s="78"/>
      <c r="M150" s="430"/>
      <c r="N150" s="77"/>
      <c r="O150" s="104"/>
      <c r="P150" s="433" t="s">
        <v>2188</v>
      </c>
      <c r="Q150" s="78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</row>
    <row r="151">
      <c r="A151" s="101"/>
      <c r="B151" s="79"/>
      <c r="C151" s="79"/>
      <c r="E151" s="106"/>
      <c r="G151" s="80"/>
      <c r="H151" s="79"/>
      <c r="J151" s="106"/>
      <c r="L151" s="80"/>
      <c r="M151" s="79"/>
      <c r="O151" s="106"/>
      <c r="Q151" s="8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</row>
    <row r="152">
      <c r="A152" s="101"/>
      <c r="B152" s="79"/>
      <c r="C152" s="79"/>
      <c r="E152" s="106"/>
      <c r="G152" s="80"/>
      <c r="H152" s="79"/>
      <c r="J152" s="106"/>
      <c r="L152" s="80"/>
      <c r="M152" s="79"/>
      <c r="O152" s="106"/>
      <c r="Q152" s="8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</row>
    <row r="153">
      <c r="A153" s="108"/>
      <c r="B153" s="439" t="s">
        <v>60</v>
      </c>
      <c r="C153" s="79"/>
      <c r="E153" s="106"/>
      <c r="F153" s="110"/>
      <c r="G153" s="111"/>
      <c r="H153" s="79"/>
      <c r="J153" s="106"/>
      <c r="K153" s="110"/>
      <c r="L153" s="111"/>
      <c r="M153" s="79"/>
      <c r="O153" s="106"/>
      <c r="P153" s="110"/>
      <c r="Q153" s="111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</row>
    <row r="154">
      <c r="A154" s="108"/>
      <c r="B154" s="439" t="s">
        <v>61</v>
      </c>
      <c r="C154" s="79"/>
      <c r="E154" s="106"/>
      <c r="F154" s="761"/>
      <c r="G154" s="140"/>
      <c r="H154" s="79"/>
      <c r="J154" s="106"/>
      <c r="K154" s="761"/>
      <c r="L154" s="140"/>
      <c r="M154" s="79"/>
      <c r="O154" s="106"/>
      <c r="P154" s="761"/>
      <c r="Q154" s="14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</row>
    <row r="155">
      <c r="A155" s="108"/>
      <c r="B155" s="79"/>
      <c r="C155" s="81"/>
      <c r="D155" s="82"/>
      <c r="E155" s="54"/>
      <c r="F155" s="995"/>
      <c r="G155" s="243"/>
      <c r="H155" s="81"/>
      <c r="I155" s="82"/>
      <c r="J155" s="54"/>
      <c r="K155" s="995"/>
      <c r="L155" s="243"/>
      <c r="M155" s="81"/>
      <c r="N155" s="82"/>
      <c r="O155" s="54"/>
      <c r="P155" s="995"/>
      <c r="Q155" s="243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</row>
    <row r="156">
      <c r="A156" s="108"/>
      <c r="B156" s="446" t="s">
        <v>62</v>
      </c>
      <c r="C156" s="1237">
        <v>64.0</v>
      </c>
      <c r="D156" s="1238"/>
      <c r="E156" s="1238" t="s">
        <v>63</v>
      </c>
      <c r="F156" s="1238" t="s">
        <v>64</v>
      </c>
      <c r="G156" s="1239" t="s">
        <v>65</v>
      </c>
      <c r="H156" s="1237">
        <v>64.0</v>
      </c>
      <c r="I156" s="1238"/>
      <c r="J156" s="1238" t="s">
        <v>63</v>
      </c>
      <c r="K156" s="1238" t="s">
        <v>64</v>
      </c>
      <c r="L156" s="1239" t="s">
        <v>65</v>
      </c>
      <c r="M156" s="1237">
        <v>64.0</v>
      </c>
      <c r="N156" s="1238"/>
      <c r="O156" s="1238" t="s">
        <v>63</v>
      </c>
      <c r="P156" s="1238" t="s">
        <v>64</v>
      </c>
      <c r="Q156" s="1239" t="s">
        <v>65</v>
      </c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</row>
    <row r="157">
      <c r="A157" s="108"/>
      <c r="B157" s="446" t="s">
        <v>66</v>
      </c>
      <c r="C157" s="449" t="s">
        <v>128</v>
      </c>
      <c r="D157" s="450"/>
      <c r="E157" s="447" t="s">
        <v>380</v>
      </c>
      <c r="F157" s="447">
        <v>31.0</v>
      </c>
      <c r="G157" s="448">
        <v>6.0</v>
      </c>
      <c r="H157" s="449" t="s">
        <v>69</v>
      </c>
      <c r="I157" s="450"/>
      <c r="J157" s="447" t="s">
        <v>454</v>
      </c>
      <c r="K157" s="447">
        <v>31.0</v>
      </c>
      <c r="L157" s="448">
        <v>6.0</v>
      </c>
      <c r="M157" s="449" t="s">
        <v>128</v>
      </c>
      <c r="N157" s="450"/>
      <c r="O157" s="447" t="s">
        <v>68</v>
      </c>
      <c r="P157" s="447">
        <v>31.0</v>
      </c>
      <c r="Q157" s="448">
        <v>6.0</v>
      </c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</row>
    <row r="158">
      <c r="A158" s="108"/>
      <c r="B158" s="446" t="s">
        <v>72</v>
      </c>
      <c r="C158" s="449" t="s">
        <v>730</v>
      </c>
      <c r="D158" s="450"/>
      <c r="E158" s="447" t="s">
        <v>223</v>
      </c>
      <c r="F158" s="447">
        <v>31.0</v>
      </c>
      <c r="G158" s="448">
        <v>252.0</v>
      </c>
      <c r="H158" s="449" t="s">
        <v>691</v>
      </c>
      <c r="I158" s="450"/>
      <c r="J158" s="447" t="s">
        <v>1514</v>
      </c>
      <c r="K158" s="447">
        <v>31.0</v>
      </c>
      <c r="L158" s="448">
        <v>0.0</v>
      </c>
      <c r="M158" s="449" t="s">
        <v>978</v>
      </c>
      <c r="N158" s="450"/>
      <c r="O158" s="447" t="s">
        <v>351</v>
      </c>
      <c r="P158" s="447">
        <v>31.0</v>
      </c>
      <c r="Q158" s="448">
        <v>252.0</v>
      </c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</row>
    <row r="159">
      <c r="A159" s="108"/>
      <c r="B159" s="446" t="s">
        <v>79</v>
      </c>
      <c r="C159" s="449" t="s">
        <v>328</v>
      </c>
      <c r="D159" s="450"/>
      <c r="E159" s="447" t="s">
        <v>434</v>
      </c>
      <c r="F159" s="447">
        <v>31.0</v>
      </c>
      <c r="G159" s="448">
        <v>0.0</v>
      </c>
      <c r="H159" s="449" t="s">
        <v>260</v>
      </c>
      <c r="I159" s="450"/>
      <c r="J159" s="447" t="s">
        <v>140</v>
      </c>
      <c r="K159" s="447">
        <v>31.0</v>
      </c>
      <c r="L159" s="448">
        <v>0.0</v>
      </c>
      <c r="M159" s="449" t="s">
        <v>1089</v>
      </c>
      <c r="N159" s="450"/>
      <c r="O159" s="447" t="s">
        <v>388</v>
      </c>
      <c r="P159" s="447">
        <v>31.0</v>
      </c>
      <c r="Q159" s="448">
        <v>0.0</v>
      </c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</row>
    <row r="160">
      <c r="A160" s="108"/>
      <c r="B160" s="452" t="s">
        <v>85</v>
      </c>
      <c r="C160" s="453" t="s">
        <v>673</v>
      </c>
      <c r="D160" s="454"/>
      <c r="E160" s="455" t="s">
        <v>733</v>
      </c>
      <c r="F160" s="455">
        <v>31.0</v>
      </c>
      <c r="G160" s="456">
        <v>0.0</v>
      </c>
      <c r="H160" s="453" t="s">
        <v>715</v>
      </c>
      <c r="I160" s="454"/>
      <c r="J160" s="455" t="s">
        <v>392</v>
      </c>
      <c r="K160" s="455">
        <v>31.0</v>
      </c>
      <c r="L160" s="456">
        <v>252.0</v>
      </c>
      <c r="M160" s="453" t="s">
        <v>1090</v>
      </c>
      <c r="N160" s="454"/>
      <c r="O160" s="455" t="s">
        <v>436</v>
      </c>
      <c r="P160" s="455">
        <v>31.0</v>
      </c>
      <c r="Q160" s="456">
        <v>0.0</v>
      </c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</row>
    <row r="161">
      <c r="A161" s="101"/>
      <c r="B161" s="457"/>
      <c r="C161" s="453" t="s">
        <v>372</v>
      </c>
      <c r="D161" s="454"/>
      <c r="E161" s="455" t="s">
        <v>174</v>
      </c>
      <c r="F161" s="455">
        <v>31.0</v>
      </c>
      <c r="G161" s="456">
        <v>0.0</v>
      </c>
      <c r="H161" s="453" t="s">
        <v>410</v>
      </c>
      <c r="I161" s="454"/>
      <c r="J161" s="455" t="s">
        <v>232</v>
      </c>
      <c r="K161" s="455">
        <v>31.0</v>
      </c>
      <c r="L161" s="456">
        <v>0.0</v>
      </c>
      <c r="M161" s="453" t="s">
        <v>1091</v>
      </c>
      <c r="N161" s="454"/>
      <c r="O161" s="455" t="s">
        <v>305</v>
      </c>
      <c r="P161" s="455">
        <v>31.0</v>
      </c>
      <c r="Q161" s="456">
        <v>0.0</v>
      </c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</row>
    <row r="162">
      <c r="A162" s="101"/>
      <c r="B162" s="457"/>
      <c r="C162" s="453" t="s">
        <v>2005</v>
      </c>
      <c r="D162" s="454"/>
      <c r="E162" s="455" t="s">
        <v>738</v>
      </c>
      <c r="F162" s="455">
        <v>31.0</v>
      </c>
      <c r="G162" s="456">
        <v>252.0</v>
      </c>
      <c r="H162" s="453" t="s">
        <v>439</v>
      </c>
      <c r="I162" s="454"/>
      <c r="J162" s="455" t="s">
        <v>2189</v>
      </c>
      <c r="K162" s="455">
        <v>31.0</v>
      </c>
      <c r="L162" s="456">
        <v>252.0</v>
      </c>
      <c r="M162" s="453" t="s">
        <v>177</v>
      </c>
      <c r="N162" s="454"/>
      <c r="O162" s="455" t="s">
        <v>270</v>
      </c>
      <c r="P162" s="455">
        <v>31.0</v>
      </c>
      <c r="Q162" s="456">
        <v>252.0</v>
      </c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</row>
    <row r="163">
      <c r="A163" s="101"/>
      <c r="B163" s="457"/>
      <c r="C163" s="924" t="s">
        <v>788</v>
      </c>
      <c r="D163" s="462"/>
      <c r="E163" s="463"/>
      <c r="F163" s="464" t="s">
        <v>740</v>
      </c>
      <c r="G163" s="83"/>
      <c r="H163" s="924" t="s">
        <v>477</v>
      </c>
      <c r="I163" s="462"/>
      <c r="J163" s="463"/>
      <c r="K163" s="464" t="s">
        <v>2190</v>
      </c>
      <c r="L163" s="83"/>
      <c r="M163" s="924" t="s">
        <v>336</v>
      </c>
      <c r="N163" s="462"/>
      <c r="O163" s="463"/>
      <c r="P163" s="464" t="s">
        <v>2169</v>
      </c>
      <c r="Q163" s="83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</row>
    <row r="164">
      <c r="A164" s="643"/>
      <c r="B164" s="925" t="s">
        <v>2191</v>
      </c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5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</row>
    <row r="165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</row>
    <row r="166">
      <c r="A166" s="101"/>
      <c r="B166" s="926"/>
      <c r="C166" s="929" t="s">
        <v>2192</v>
      </c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8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</row>
    <row r="167">
      <c r="A167" s="101"/>
      <c r="B167" s="157"/>
      <c r="C167" s="81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3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</row>
    <row r="168">
      <c r="A168" s="101"/>
      <c r="B168" s="157"/>
      <c r="C168" s="430"/>
      <c r="D168" s="77"/>
      <c r="E168" s="104"/>
      <c r="F168" s="433" t="s">
        <v>1408</v>
      </c>
      <c r="G168" s="78"/>
      <c r="H168" s="430"/>
      <c r="I168" s="77"/>
      <c r="J168" s="104"/>
      <c r="K168" s="433" t="s">
        <v>2193</v>
      </c>
      <c r="L168" s="78"/>
      <c r="M168" s="430"/>
      <c r="N168" s="77"/>
      <c r="O168" s="104"/>
      <c r="P168" s="433" t="s">
        <v>483</v>
      </c>
      <c r="Q168" s="78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</row>
    <row r="169">
      <c r="A169" s="101"/>
      <c r="B169" s="157"/>
      <c r="C169" s="79"/>
      <c r="E169" s="106"/>
      <c r="G169" s="80"/>
      <c r="H169" s="79"/>
      <c r="J169" s="106"/>
      <c r="L169" s="80"/>
      <c r="M169" s="79"/>
      <c r="O169" s="106"/>
      <c r="Q169" s="8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</row>
    <row r="170">
      <c r="A170" s="101"/>
      <c r="B170" s="160"/>
      <c r="C170" s="79"/>
      <c r="E170" s="106"/>
      <c r="G170" s="80"/>
      <c r="H170" s="79"/>
      <c r="J170" s="106"/>
      <c r="L170" s="80"/>
      <c r="M170" s="79"/>
      <c r="O170" s="106"/>
      <c r="Q170" s="8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</row>
    <row r="171">
      <c r="A171" s="108"/>
      <c r="B171" s="927" t="s">
        <v>60</v>
      </c>
      <c r="C171" s="79"/>
      <c r="E171" s="106"/>
      <c r="F171" s="110"/>
      <c r="G171" s="111"/>
      <c r="H171" s="79"/>
      <c r="J171" s="106"/>
      <c r="K171" s="110"/>
      <c r="L171" s="111"/>
      <c r="M171" s="79"/>
      <c r="O171" s="106"/>
      <c r="P171" s="110"/>
      <c r="Q171" s="111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</row>
    <row r="172">
      <c r="A172" s="108"/>
      <c r="B172" s="927" t="s">
        <v>61</v>
      </c>
      <c r="C172" s="79"/>
      <c r="E172" s="106"/>
      <c r="F172" s="761"/>
      <c r="G172" s="140"/>
      <c r="H172" s="79"/>
      <c r="J172" s="106"/>
      <c r="K172" s="761"/>
      <c r="L172" s="140"/>
      <c r="M172" s="79"/>
      <c r="O172" s="106"/>
      <c r="P172" s="761"/>
      <c r="Q172" s="14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</row>
    <row r="173">
      <c r="A173" s="108"/>
      <c r="B173" s="157"/>
      <c r="C173" s="81"/>
      <c r="D173" s="82"/>
      <c r="E173" s="54"/>
      <c r="F173" s="995"/>
      <c r="G173" s="243"/>
      <c r="H173" s="81"/>
      <c r="I173" s="82"/>
      <c r="J173" s="54"/>
      <c r="K173" s="995"/>
      <c r="L173" s="243"/>
      <c r="M173" s="81"/>
      <c r="N173" s="82"/>
      <c r="O173" s="54"/>
      <c r="P173" s="995"/>
      <c r="Q173" s="243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</row>
    <row r="174">
      <c r="A174" s="108"/>
      <c r="B174" s="446" t="s">
        <v>62</v>
      </c>
      <c r="C174" s="1237">
        <v>64.0</v>
      </c>
      <c r="D174" s="1238"/>
      <c r="E174" s="1238" t="s">
        <v>63</v>
      </c>
      <c r="F174" s="1238" t="s">
        <v>64</v>
      </c>
      <c r="G174" s="1239" t="s">
        <v>65</v>
      </c>
      <c r="H174" s="1237">
        <v>64.0</v>
      </c>
      <c r="I174" s="1238"/>
      <c r="J174" s="1238" t="s">
        <v>63</v>
      </c>
      <c r="K174" s="1238" t="s">
        <v>64</v>
      </c>
      <c r="L174" s="1239" t="s">
        <v>65</v>
      </c>
      <c r="M174" s="1237">
        <v>64.0</v>
      </c>
      <c r="N174" s="1238"/>
      <c r="O174" s="1238" t="s">
        <v>63</v>
      </c>
      <c r="P174" s="1238" t="s">
        <v>64</v>
      </c>
      <c r="Q174" s="1239" t="s">
        <v>65</v>
      </c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</row>
    <row r="175">
      <c r="A175" s="108"/>
      <c r="B175" s="446" t="s">
        <v>66</v>
      </c>
      <c r="C175" s="449" t="s">
        <v>128</v>
      </c>
      <c r="D175" s="450"/>
      <c r="E175" s="447" t="s">
        <v>161</v>
      </c>
      <c r="F175" s="447">
        <v>31.0</v>
      </c>
      <c r="G175" s="448">
        <v>6.0</v>
      </c>
      <c r="H175" s="449" t="s">
        <v>531</v>
      </c>
      <c r="I175" s="450"/>
      <c r="J175" s="447" t="s">
        <v>68</v>
      </c>
      <c r="K175" s="447">
        <v>31.0</v>
      </c>
      <c r="L175" s="448">
        <v>252.0</v>
      </c>
      <c r="M175" s="449" t="s">
        <v>128</v>
      </c>
      <c r="N175" s="450"/>
      <c r="O175" s="447" t="s">
        <v>71</v>
      </c>
      <c r="P175" s="447">
        <v>31.0</v>
      </c>
      <c r="Q175" s="448">
        <v>6.0</v>
      </c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</row>
    <row r="176">
      <c r="A176" s="108"/>
      <c r="B176" s="446" t="s">
        <v>72</v>
      </c>
      <c r="C176" s="449" t="s">
        <v>960</v>
      </c>
      <c r="D176" s="450"/>
      <c r="E176" s="447" t="s">
        <v>353</v>
      </c>
      <c r="F176" s="447">
        <v>31.0</v>
      </c>
      <c r="G176" s="448">
        <v>252.0</v>
      </c>
      <c r="H176" s="449" t="s">
        <v>1100</v>
      </c>
      <c r="I176" s="450"/>
      <c r="J176" s="447" t="s">
        <v>323</v>
      </c>
      <c r="K176" s="447">
        <v>31.0</v>
      </c>
      <c r="L176" s="448">
        <v>0.0</v>
      </c>
      <c r="M176" s="449" t="s">
        <v>486</v>
      </c>
      <c r="N176" s="450"/>
      <c r="O176" s="447" t="s">
        <v>323</v>
      </c>
      <c r="P176" s="447">
        <v>31.0</v>
      </c>
      <c r="Q176" s="448">
        <v>252.0</v>
      </c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</row>
    <row r="177">
      <c r="A177" s="108"/>
      <c r="B177" s="446" t="s">
        <v>79</v>
      </c>
      <c r="C177" s="449" t="s">
        <v>1646</v>
      </c>
      <c r="D177" s="450"/>
      <c r="E177" s="447" t="s">
        <v>388</v>
      </c>
      <c r="F177" s="447">
        <v>31.0</v>
      </c>
      <c r="G177" s="448">
        <v>0.0</v>
      </c>
      <c r="H177" s="449" t="s">
        <v>293</v>
      </c>
      <c r="I177" s="450"/>
      <c r="J177" s="447" t="s">
        <v>434</v>
      </c>
      <c r="K177" s="447">
        <v>31.0</v>
      </c>
      <c r="L177" s="448">
        <v>0.0</v>
      </c>
      <c r="M177" s="449" t="s">
        <v>2194</v>
      </c>
      <c r="N177" s="450"/>
      <c r="O177" s="447" t="s">
        <v>385</v>
      </c>
      <c r="P177" s="447">
        <v>31.0</v>
      </c>
      <c r="Q177" s="448">
        <v>0.0</v>
      </c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</row>
    <row r="178">
      <c r="A178" s="108"/>
      <c r="B178" s="452" t="s">
        <v>85</v>
      </c>
      <c r="C178" s="453" t="s">
        <v>396</v>
      </c>
      <c r="D178" s="454"/>
      <c r="E178" s="455" t="s">
        <v>610</v>
      </c>
      <c r="F178" s="455">
        <v>31.0</v>
      </c>
      <c r="G178" s="456">
        <v>0.0</v>
      </c>
      <c r="H178" s="453" t="s">
        <v>271</v>
      </c>
      <c r="I178" s="454"/>
      <c r="J178" s="455" t="s">
        <v>231</v>
      </c>
      <c r="K178" s="455">
        <v>31.0</v>
      </c>
      <c r="L178" s="456">
        <v>6.0</v>
      </c>
      <c r="M178" s="453" t="s">
        <v>1768</v>
      </c>
      <c r="N178" s="454"/>
      <c r="O178" s="455" t="s">
        <v>491</v>
      </c>
      <c r="P178" s="455">
        <v>31.0</v>
      </c>
      <c r="Q178" s="456">
        <v>0.0</v>
      </c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</row>
    <row r="179">
      <c r="A179" s="101"/>
      <c r="B179" s="457"/>
      <c r="C179" s="453" t="s">
        <v>962</v>
      </c>
      <c r="D179" s="454"/>
      <c r="E179" s="455" t="s">
        <v>305</v>
      </c>
      <c r="F179" s="455">
        <v>31.0</v>
      </c>
      <c r="G179" s="456">
        <v>0.0</v>
      </c>
      <c r="H179" s="453" t="s">
        <v>2195</v>
      </c>
      <c r="I179" s="454"/>
      <c r="J179" s="455" t="s">
        <v>1174</v>
      </c>
      <c r="K179" s="455">
        <v>31.0</v>
      </c>
      <c r="L179" s="456">
        <v>252.0</v>
      </c>
      <c r="M179" s="453" t="s">
        <v>1436</v>
      </c>
      <c r="N179" s="454"/>
      <c r="O179" s="455" t="s">
        <v>305</v>
      </c>
      <c r="P179" s="455">
        <v>31.0</v>
      </c>
      <c r="Q179" s="456">
        <v>0.0</v>
      </c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</row>
    <row r="180">
      <c r="A180" s="101"/>
      <c r="B180" s="457"/>
      <c r="C180" s="453" t="s">
        <v>717</v>
      </c>
      <c r="D180" s="454"/>
      <c r="E180" s="455" t="s">
        <v>238</v>
      </c>
      <c r="F180" s="455">
        <v>31.0</v>
      </c>
      <c r="G180" s="456">
        <v>252.0</v>
      </c>
      <c r="H180" s="453" t="s">
        <v>442</v>
      </c>
      <c r="I180" s="454"/>
      <c r="J180" s="455" t="s">
        <v>471</v>
      </c>
      <c r="K180" s="455">
        <v>31.0</v>
      </c>
      <c r="L180" s="456">
        <v>0.0</v>
      </c>
      <c r="M180" s="453" t="s">
        <v>364</v>
      </c>
      <c r="N180" s="454"/>
      <c r="O180" s="455" t="s">
        <v>209</v>
      </c>
      <c r="P180" s="455">
        <v>31.0</v>
      </c>
      <c r="Q180" s="456">
        <v>252.0</v>
      </c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</row>
    <row r="181">
      <c r="A181" s="101"/>
      <c r="B181" s="457"/>
      <c r="C181" s="924" t="s">
        <v>950</v>
      </c>
      <c r="D181" s="462"/>
      <c r="E181" s="463"/>
      <c r="F181" s="464" t="s">
        <v>2176</v>
      </c>
      <c r="G181" s="83"/>
      <c r="H181" s="924" t="s">
        <v>599</v>
      </c>
      <c r="I181" s="462"/>
      <c r="J181" s="463"/>
      <c r="K181" s="467" t="s">
        <v>1180</v>
      </c>
      <c r="L181" s="83"/>
      <c r="M181" s="924" t="s">
        <v>496</v>
      </c>
      <c r="N181" s="462"/>
      <c r="O181" s="463"/>
      <c r="P181" s="464" t="s">
        <v>1201</v>
      </c>
      <c r="Q181" s="83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</row>
    <row r="182">
      <c r="A182" s="101"/>
      <c r="B182" s="469"/>
      <c r="C182" s="430"/>
      <c r="D182" s="77"/>
      <c r="E182" s="104"/>
      <c r="F182" s="433" t="s">
        <v>2178</v>
      </c>
      <c r="G182" s="78"/>
      <c r="H182" s="430"/>
      <c r="I182" s="77"/>
      <c r="J182" s="104"/>
      <c r="K182" s="433" t="s">
        <v>2021</v>
      </c>
      <c r="L182" s="78"/>
      <c r="M182" s="430"/>
      <c r="N182" s="77"/>
      <c r="O182" s="104"/>
      <c r="P182" s="433" t="s">
        <v>2196</v>
      </c>
      <c r="Q182" s="78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</row>
    <row r="183">
      <c r="A183" s="101"/>
      <c r="B183" s="79"/>
      <c r="C183" s="79"/>
      <c r="E183" s="106"/>
      <c r="G183" s="80"/>
      <c r="H183" s="79"/>
      <c r="J183" s="106"/>
      <c r="L183" s="80"/>
      <c r="M183" s="79"/>
      <c r="O183" s="106"/>
      <c r="Q183" s="8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</row>
    <row r="184">
      <c r="A184" s="101"/>
      <c r="B184" s="79"/>
      <c r="C184" s="79"/>
      <c r="E184" s="106"/>
      <c r="G184" s="80"/>
      <c r="H184" s="79"/>
      <c r="J184" s="106"/>
      <c r="L184" s="80"/>
      <c r="M184" s="79"/>
      <c r="O184" s="106"/>
      <c r="Q184" s="8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</row>
    <row r="185">
      <c r="A185" s="108"/>
      <c r="B185" s="439" t="s">
        <v>60</v>
      </c>
      <c r="C185" s="79"/>
      <c r="E185" s="106"/>
      <c r="F185" s="110"/>
      <c r="G185" s="111"/>
      <c r="H185" s="79"/>
      <c r="J185" s="106"/>
      <c r="K185" s="110"/>
      <c r="L185" s="111"/>
      <c r="M185" s="79"/>
      <c r="O185" s="106"/>
      <c r="P185" s="110"/>
      <c r="Q185" s="111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</row>
    <row r="186">
      <c r="A186" s="108"/>
      <c r="B186" s="439" t="s">
        <v>61</v>
      </c>
      <c r="C186" s="79"/>
      <c r="E186" s="106"/>
      <c r="F186" s="761"/>
      <c r="G186" s="140"/>
      <c r="H186" s="79"/>
      <c r="J186" s="106"/>
      <c r="K186" s="761"/>
      <c r="L186" s="140"/>
      <c r="M186" s="79"/>
      <c r="O186" s="106"/>
      <c r="P186" s="761"/>
      <c r="Q186" s="14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</row>
    <row r="187">
      <c r="A187" s="108"/>
      <c r="B187" s="79"/>
      <c r="C187" s="81"/>
      <c r="D187" s="82"/>
      <c r="E187" s="54"/>
      <c r="F187" s="995"/>
      <c r="G187" s="243"/>
      <c r="H187" s="81"/>
      <c r="I187" s="82"/>
      <c r="J187" s="54"/>
      <c r="K187" s="995"/>
      <c r="L187" s="243"/>
      <c r="M187" s="81"/>
      <c r="N187" s="82"/>
      <c r="O187" s="54"/>
      <c r="P187" s="995"/>
      <c r="Q187" s="243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</row>
    <row r="188">
      <c r="A188" s="108"/>
      <c r="B188" s="446" t="s">
        <v>62</v>
      </c>
      <c r="C188" s="1237">
        <v>64.0</v>
      </c>
      <c r="D188" s="1238"/>
      <c r="E188" s="1238" t="s">
        <v>63</v>
      </c>
      <c r="F188" s="1238" t="s">
        <v>64</v>
      </c>
      <c r="G188" s="1239" t="s">
        <v>65</v>
      </c>
      <c r="H188" s="1237">
        <v>64.0</v>
      </c>
      <c r="I188" s="1238"/>
      <c r="J188" s="1238" t="s">
        <v>63</v>
      </c>
      <c r="K188" s="1238" t="s">
        <v>64</v>
      </c>
      <c r="L188" s="1239" t="s">
        <v>65</v>
      </c>
      <c r="M188" s="1237">
        <v>64.0</v>
      </c>
      <c r="N188" s="1238"/>
      <c r="O188" s="1238" t="s">
        <v>63</v>
      </c>
      <c r="P188" s="1238" t="s">
        <v>64</v>
      </c>
      <c r="Q188" s="1239" t="s">
        <v>65</v>
      </c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</row>
    <row r="189">
      <c r="A189" s="108"/>
      <c r="B189" s="446" t="s">
        <v>66</v>
      </c>
      <c r="C189" s="449" t="s">
        <v>128</v>
      </c>
      <c r="D189" s="450"/>
      <c r="E189" s="447" t="s">
        <v>380</v>
      </c>
      <c r="F189" s="447">
        <v>31.0</v>
      </c>
      <c r="G189" s="448">
        <v>6.0</v>
      </c>
      <c r="H189" s="449" t="s">
        <v>69</v>
      </c>
      <c r="I189" s="450"/>
      <c r="J189" s="447" t="s">
        <v>287</v>
      </c>
      <c r="K189" s="447">
        <v>31.0</v>
      </c>
      <c r="L189" s="448">
        <v>6.0</v>
      </c>
      <c r="M189" s="449" t="s">
        <v>67</v>
      </c>
      <c r="N189" s="450"/>
      <c r="O189" s="447" t="s">
        <v>380</v>
      </c>
      <c r="P189" s="447">
        <v>31.0</v>
      </c>
      <c r="Q189" s="448">
        <v>6.0</v>
      </c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</row>
    <row r="190">
      <c r="A190" s="108"/>
      <c r="B190" s="446" t="s">
        <v>72</v>
      </c>
      <c r="C190" s="449" t="s">
        <v>730</v>
      </c>
      <c r="D190" s="450"/>
      <c r="E190" s="447" t="s">
        <v>223</v>
      </c>
      <c r="F190" s="447">
        <v>31.0</v>
      </c>
      <c r="G190" s="448">
        <v>252.0</v>
      </c>
      <c r="H190" s="449" t="s">
        <v>2023</v>
      </c>
      <c r="I190" s="450"/>
      <c r="J190" s="447" t="s">
        <v>130</v>
      </c>
      <c r="K190" s="451">
        <v>30.0</v>
      </c>
      <c r="L190" s="448">
        <v>0.0</v>
      </c>
      <c r="M190" s="449" t="s">
        <v>713</v>
      </c>
      <c r="N190" s="450"/>
      <c r="O190" s="447" t="s">
        <v>1109</v>
      </c>
      <c r="P190" s="447">
        <v>31.0</v>
      </c>
      <c r="Q190" s="448">
        <v>252.0</v>
      </c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</row>
    <row r="191">
      <c r="A191" s="108"/>
      <c r="B191" s="446" t="s">
        <v>79</v>
      </c>
      <c r="C191" s="449" t="s">
        <v>328</v>
      </c>
      <c r="D191" s="450"/>
      <c r="E191" s="447" t="s">
        <v>434</v>
      </c>
      <c r="F191" s="447">
        <v>31.0</v>
      </c>
      <c r="G191" s="448">
        <v>0.0</v>
      </c>
      <c r="H191" s="449" t="s">
        <v>260</v>
      </c>
      <c r="I191" s="450"/>
      <c r="J191" s="447" t="s">
        <v>385</v>
      </c>
      <c r="K191" s="451">
        <v>30.0</v>
      </c>
      <c r="L191" s="448">
        <v>0.0</v>
      </c>
      <c r="M191" s="449" t="s">
        <v>1110</v>
      </c>
      <c r="N191" s="450"/>
      <c r="O191" s="447" t="s">
        <v>296</v>
      </c>
      <c r="P191" s="447">
        <v>31.0</v>
      </c>
      <c r="Q191" s="448">
        <v>0.0</v>
      </c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</row>
    <row r="192">
      <c r="A192" s="108"/>
      <c r="B192" s="452" t="s">
        <v>85</v>
      </c>
      <c r="C192" s="453" t="s">
        <v>673</v>
      </c>
      <c r="D192" s="454"/>
      <c r="E192" s="455" t="s">
        <v>733</v>
      </c>
      <c r="F192" s="455">
        <v>31.0</v>
      </c>
      <c r="G192" s="456">
        <v>0.0</v>
      </c>
      <c r="H192" s="453" t="s">
        <v>299</v>
      </c>
      <c r="I192" s="454"/>
      <c r="J192" s="455" t="s">
        <v>360</v>
      </c>
      <c r="K192" s="455">
        <v>31.0</v>
      </c>
      <c r="L192" s="456">
        <v>252.0</v>
      </c>
      <c r="M192" s="453" t="s">
        <v>1111</v>
      </c>
      <c r="N192" s="454"/>
      <c r="O192" s="455" t="s">
        <v>360</v>
      </c>
      <c r="P192" s="455">
        <v>31.0</v>
      </c>
      <c r="Q192" s="456">
        <v>0.0</v>
      </c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</row>
    <row r="193">
      <c r="A193" s="101"/>
      <c r="B193" s="457"/>
      <c r="C193" s="453" t="s">
        <v>372</v>
      </c>
      <c r="D193" s="454"/>
      <c r="E193" s="455" t="s">
        <v>174</v>
      </c>
      <c r="F193" s="455">
        <v>31.0</v>
      </c>
      <c r="G193" s="456">
        <v>0.0</v>
      </c>
      <c r="H193" s="453" t="s">
        <v>2024</v>
      </c>
      <c r="I193" s="454"/>
      <c r="J193" s="455" t="s">
        <v>305</v>
      </c>
      <c r="K193" s="455">
        <v>31.0</v>
      </c>
      <c r="L193" s="456">
        <v>0.0</v>
      </c>
      <c r="M193" s="453" t="s">
        <v>371</v>
      </c>
      <c r="N193" s="454"/>
      <c r="O193" s="455" t="s">
        <v>516</v>
      </c>
      <c r="P193" s="455">
        <v>31.0</v>
      </c>
      <c r="Q193" s="456">
        <v>0.0</v>
      </c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</row>
    <row r="194">
      <c r="A194" s="101"/>
      <c r="B194" s="457"/>
      <c r="C194" s="453" t="s">
        <v>2005</v>
      </c>
      <c r="D194" s="454"/>
      <c r="E194" s="455" t="s">
        <v>738</v>
      </c>
      <c r="F194" s="455">
        <v>31.0</v>
      </c>
      <c r="G194" s="456">
        <v>252.0</v>
      </c>
      <c r="H194" s="453" t="s">
        <v>198</v>
      </c>
      <c r="I194" s="454"/>
      <c r="J194" s="455" t="s">
        <v>473</v>
      </c>
      <c r="K194" s="455">
        <v>31.0</v>
      </c>
      <c r="L194" s="456">
        <v>252.0</v>
      </c>
      <c r="M194" s="453" t="s">
        <v>368</v>
      </c>
      <c r="N194" s="454"/>
      <c r="O194" s="455" t="s">
        <v>210</v>
      </c>
      <c r="P194" s="455">
        <v>31.0</v>
      </c>
      <c r="Q194" s="456">
        <v>252.0</v>
      </c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</row>
    <row r="195">
      <c r="A195" s="101"/>
      <c r="B195" s="457"/>
      <c r="C195" s="458" t="s">
        <v>788</v>
      </c>
      <c r="D195" s="454"/>
      <c r="E195" s="459"/>
      <c r="F195" s="460" t="s">
        <v>740</v>
      </c>
      <c r="G195" s="80"/>
      <c r="H195" s="500" t="s">
        <v>442</v>
      </c>
      <c r="I195" s="454"/>
      <c r="J195" s="459"/>
      <c r="K195" s="460" t="s">
        <v>2197</v>
      </c>
      <c r="L195" s="80"/>
      <c r="M195" s="500" t="s">
        <v>1112</v>
      </c>
      <c r="N195" s="454"/>
      <c r="O195" s="459"/>
      <c r="P195" s="460" t="s">
        <v>741</v>
      </c>
      <c r="Q195" s="8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</row>
    <row r="196">
      <c r="A196" s="101"/>
      <c r="B196" s="457"/>
      <c r="C196" s="924"/>
      <c r="D196" s="462"/>
      <c r="E196" s="463"/>
      <c r="F196" s="464"/>
      <c r="G196" s="83"/>
      <c r="H196" s="924"/>
      <c r="I196" s="462"/>
      <c r="J196" s="463"/>
      <c r="K196" s="464"/>
      <c r="L196" s="83"/>
      <c r="M196" s="924"/>
      <c r="N196" s="462"/>
      <c r="O196" s="464"/>
      <c r="P196" s="464" t="s">
        <v>2198</v>
      </c>
      <c r="Q196" s="83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</row>
    <row r="197">
      <c r="A197" s="643"/>
      <c r="B197" s="925" t="s">
        <v>2199</v>
      </c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5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</row>
    <row r="198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</row>
    <row r="199">
      <c r="A199" s="101"/>
      <c r="B199" s="1240"/>
      <c r="C199" s="1241" t="s">
        <v>2200</v>
      </c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8"/>
      <c r="R199" s="1242" t="s">
        <v>526</v>
      </c>
      <c r="S199" s="78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</row>
    <row r="200">
      <c r="A200" s="101"/>
      <c r="B200" s="157"/>
      <c r="C200" s="81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3"/>
      <c r="R200" s="81"/>
      <c r="S200" s="83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</row>
    <row r="201">
      <c r="A201" s="101"/>
      <c r="B201" s="157"/>
      <c r="C201" s="1243"/>
      <c r="D201" s="77"/>
      <c r="E201" s="104"/>
      <c r="F201" s="1244" t="s">
        <v>2201</v>
      </c>
      <c r="G201" s="78"/>
      <c r="H201" s="1243"/>
      <c r="I201" s="77"/>
      <c r="J201" s="104"/>
      <c r="K201" s="1244" t="s">
        <v>2202</v>
      </c>
      <c r="L201" s="78"/>
      <c r="M201" s="1243"/>
      <c r="N201" s="77"/>
      <c r="O201" s="104"/>
      <c r="P201" s="1244" t="s">
        <v>2203</v>
      </c>
      <c r="Q201" s="78"/>
      <c r="R201" s="1124" t="s">
        <v>2204</v>
      </c>
      <c r="S201" s="78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</row>
    <row r="202">
      <c r="A202" s="101"/>
      <c r="B202" s="157"/>
      <c r="C202" s="79"/>
      <c r="E202" s="106"/>
      <c r="G202" s="80"/>
      <c r="H202" s="79"/>
      <c r="J202" s="106"/>
      <c r="L202" s="80"/>
      <c r="M202" s="79"/>
      <c r="O202" s="106"/>
      <c r="Q202" s="80"/>
      <c r="R202" s="449" t="s">
        <v>2205</v>
      </c>
      <c r="S202" s="8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</row>
    <row r="203">
      <c r="A203" s="101"/>
      <c r="B203" s="160"/>
      <c r="C203" s="79"/>
      <c r="E203" s="106"/>
      <c r="G203" s="80"/>
      <c r="H203" s="79"/>
      <c r="J203" s="106"/>
      <c r="L203" s="80"/>
      <c r="M203" s="79"/>
      <c r="O203" s="106"/>
      <c r="Q203" s="80"/>
      <c r="R203" s="449" t="s">
        <v>1110</v>
      </c>
      <c r="S203" s="8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</row>
    <row r="204">
      <c r="A204" s="108"/>
      <c r="B204" s="1245" t="s">
        <v>60</v>
      </c>
      <c r="C204" s="79"/>
      <c r="E204" s="106"/>
      <c r="F204" s="110"/>
      <c r="G204" s="111"/>
      <c r="H204" s="79"/>
      <c r="J204" s="106"/>
      <c r="K204" s="110"/>
      <c r="L204" s="111"/>
      <c r="M204" s="79"/>
      <c r="O204" s="106"/>
      <c r="P204" s="110"/>
      <c r="Q204" s="111"/>
      <c r="R204" s="449" t="s">
        <v>2206</v>
      </c>
      <c r="S204" s="8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</row>
    <row r="205">
      <c r="A205" s="108"/>
      <c r="B205" s="1245" t="s">
        <v>61</v>
      </c>
      <c r="C205" s="79"/>
      <c r="E205" s="106"/>
      <c r="F205" s="1246"/>
      <c r="G205" s="138"/>
      <c r="H205" s="79"/>
      <c r="J205" s="106"/>
      <c r="K205" s="1246"/>
      <c r="L205" s="114"/>
      <c r="M205" s="79"/>
      <c r="O205" s="106"/>
      <c r="P205" s="1247"/>
      <c r="Q205" s="140"/>
      <c r="R205" s="449" t="s">
        <v>258</v>
      </c>
      <c r="S205" s="8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</row>
    <row r="206">
      <c r="A206" s="108"/>
      <c r="B206" s="157"/>
      <c r="C206" s="81"/>
      <c r="D206" s="82"/>
      <c r="E206" s="54"/>
      <c r="F206" s="1248"/>
      <c r="G206" s="1249"/>
      <c r="H206" s="81"/>
      <c r="I206" s="82"/>
      <c r="J206" s="54"/>
      <c r="K206" s="1248"/>
      <c r="L206" s="1250"/>
      <c r="M206" s="81"/>
      <c r="N206" s="82"/>
      <c r="O206" s="54"/>
      <c r="P206" s="1251"/>
      <c r="Q206" s="243"/>
      <c r="R206" s="449"/>
      <c r="S206" s="8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</row>
    <row r="207">
      <c r="A207" s="108"/>
      <c r="B207" s="439" t="s">
        <v>62</v>
      </c>
      <c r="C207" s="1252" t="s">
        <v>565</v>
      </c>
      <c r="D207" s="1253"/>
      <c r="E207" s="1253" t="s">
        <v>63</v>
      </c>
      <c r="F207" s="1254" t="s">
        <v>64</v>
      </c>
      <c r="G207" s="1255" t="s">
        <v>65</v>
      </c>
      <c r="H207" s="1252" t="s">
        <v>565</v>
      </c>
      <c r="I207" s="1253"/>
      <c r="J207" s="1253" t="s">
        <v>63</v>
      </c>
      <c r="K207" s="1254" t="s">
        <v>64</v>
      </c>
      <c r="L207" s="1255" t="s">
        <v>65</v>
      </c>
      <c r="M207" s="1252" t="s">
        <v>565</v>
      </c>
      <c r="N207" s="1253"/>
      <c r="O207" s="1253" t="s">
        <v>63</v>
      </c>
      <c r="P207" s="1253" t="s">
        <v>64</v>
      </c>
      <c r="Q207" s="1256" t="s">
        <v>65</v>
      </c>
      <c r="R207" s="79"/>
      <c r="S207" s="8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</row>
    <row r="208">
      <c r="A208" s="108"/>
      <c r="B208" s="439" t="s">
        <v>66</v>
      </c>
      <c r="C208" s="1049" t="s">
        <v>67</v>
      </c>
      <c r="D208" s="1050"/>
      <c r="E208" s="1051" t="s">
        <v>380</v>
      </c>
      <c r="F208" s="1051">
        <v>31.0</v>
      </c>
      <c r="G208" s="1052">
        <v>6.0</v>
      </c>
      <c r="H208" s="1049" t="s">
        <v>126</v>
      </c>
      <c r="I208" s="1050"/>
      <c r="J208" s="1051" t="s">
        <v>70</v>
      </c>
      <c r="K208" s="1051">
        <v>31.0</v>
      </c>
      <c r="L208" s="1052">
        <v>6.0</v>
      </c>
      <c r="M208" s="1049" t="s">
        <v>67</v>
      </c>
      <c r="N208" s="1050"/>
      <c r="O208" s="1051" t="s">
        <v>380</v>
      </c>
      <c r="P208" s="1051">
        <v>31.0</v>
      </c>
      <c r="Q208" s="1052">
        <v>6.0</v>
      </c>
      <c r="R208" s="79"/>
      <c r="S208" s="8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</row>
    <row r="209">
      <c r="A209" s="108"/>
      <c r="B209" s="439" t="s">
        <v>72</v>
      </c>
      <c r="C209" s="1049" t="s">
        <v>2207</v>
      </c>
      <c r="D209" s="1050"/>
      <c r="E209" s="1051" t="s">
        <v>431</v>
      </c>
      <c r="F209" s="1051">
        <v>31.0</v>
      </c>
      <c r="G209" s="1052">
        <v>252.0</v>
      </c>
      <c r="H209" s="1049" t="s">
        <v>430</v>
      </c>
      <c r="I209" s="1050"/>
      <c r="J209" s="1051" t="s">
        <v>459</v>
      </c>
      <c r="K209" s="1051">
        <v>31.0</v>
      </c>
      <c r="L209" s="1052">
        <v>0.0</v>
      </c>
      <c r="M209" s="1049" t="s">
        <v>1323</v>
      </c>
      <c r="N209" s="1050"/>
      <c r="O209" s="1051" t="s">
        <v>1758</v>
      </c>
      <c r="P209" s="1051">
        <v>31.0</v>
      </c>
      <c r="Q209" s="1052">
        <v>252.0</v>
      </c>
      <c r="R209" s="79"/>
      <c r="S209" s="8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</row>
    <row r="210">
      <c r="A210" s="108"/>
      <c r="B210" s="439" t="s">
        <v>79</v>
      </c>
      <c r="C210" s="1049" t="s">
        <v>195</v>
      </c>
      <c r="D210" s="1050"/>
      <c r="E210" s="1051" t="s">
        <v>225</v>
      </c>
      <c r="F210" s="1051">
        <v>31.0</v>
      </c>
      <c r="G210" s="1052">
        <v>0.0</v>
      </c>
      <c r="H210" s="1049" t="s">
        <v>326</v>
      </c>
      <c r="I210" s="1050"/>
      <c r="J210" s="1051" t="s">
        <v>83</v>
      </c>
      <c r="K210" s="1051">
        <v>31.0</v>
      </c>
      <c r="L210" s="1052">
        <v>0.0</v>
      </c>
      <c r="M210" s="1049" t="s">
        <v>137</v>
      </c>
      <c r="N210" s="1050"/>
      <c r="O210" s="1051" t="s">
        <v>296</v>
      </c>
      <c r="P210" s="1051">
        <v>31.0</v>
      </c>
      <c r="Q210" s="1052">
        <v>0.0</v>
      </c>
      <c r="R210" s="79"/>
      <c r="S210" s="8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</row>
    <row r="211">
      <c r="A211" s="108"/>
      <c r="B211" s="446" t="s">
        <v>85</v>
      </c>
      <c r="C211" s="1257" t="s">
        <v>601</v>
      </c>
      <c r="D211" s="1258"/>
      <c r="E211" s="451" t="s">
        <v>362</v>
      </c>
      <c r="F211" s="451">
        <v>31.0</v>
      </c>
      <c r="G211" s="1259">
        <v>0.0</v>
      </c>
      <c r="H211" s="1257" t="s">
        <v>439</v>
      </c>
      <c r="I211" s="1258"/>
      <c r="J211" s="451" t="s">
        <v>512</v>
      </c>
      <c r="K211" s="451">
        <v>31.0</v>
      </c>
      <c r="L211" s="1259">
        <v>252.0</v>
      </c>
      <c r="M211" s="1257" t="s">
        <v>444</v>
      </c>
      <c r="N211" s="1258"/>
      <c r="O211" s="451" t="s">
        <v>360</v>
      </c>
      <c r="P211" s="451">
        <v>31.0</v>
      </c>
      <c r="Q211" s="1259">
        <v>0.0</v>
      </c>
      <c r="R211" s="79"/>
      <c r="S211" s="8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</row>
    <row r="212">
      <c r="A212" s="101"/>
      <c r="B212" s="481"/>
      <c r="C212" s="1257" t="s">
        <v>1187</v>
      </c>
      <c r="D212" s="1258"/>
      <c r="E212" s="451" t="s">
        <v>206</v>
      </c>
      <c r="F212" s="451">
        <v>31.0</v>
      </c>
      <c r="G212" s="1259">
        <v>0.0</v>
      </c>
      <c r="H212" s="1257" t="s">
        <v>477</v>
      </c>
      <c r="I212" s="1258"/>
      <c r="J212" s="451" t="s">
        <v>716</v>
      </c>
      <c r="K212" s="451">
        <v>31.0</v>
      </c>
      <c r="L212" s="1259">
        <v>0.0</v>
      </c>
      <c r="M212" s="1257" t="s">
        <v>401</v>
      </c>
      <c r="N212" s="1258"/>
      <c r="O212" s="451" t="s">
        <v>267</v>
      </c>
      <c r="P212" s="451">
        <v>31.0</v>
      </c>
      <c r="Q212" s="1259">
        <v>0.0</v>
      </c>
      <c r="R212" s="79"/>
      <c r="S212" s="8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</row>
    <row r="213">
      <c r="A213" s="101"/>
      <c r="B213" s="481"/>
      <c r="C213" s="1257" t="s">
        <v>851</v>
      </c>
      <c r="D213" s="1258"/>
      <c r="E213" s="451" t="s">
        <v>102</v>
      </c>
      <c r="F213" s="451">
        <v>31.0</v>
      </c>
      <c r="G213" s="1259">
        <v>252.0</v>
      </c>
      <c r="H213" s="1257" t="s">
        <v>411</v>
      </c>
      <c r="I213" s="1258"/>
      <c r="J213" s="451" t="s">
        <v>311</v>
      </c>
      <c r="K213" s="451">
        <v>31.0</v>
      </c>
      <c r="L213" s="1259">
        <v>252.0</v>
      </c>
      <c r="M213" s="1257" t="s">
        <v>601</v>
      </c>
      <c r="N213" s="1258"/>
      <c r="O213" s="451" t="s">
        <v>2208</v>
      </c>
      <c r="P213" s="451">
        <v>31.0</v>
      </c>
      <c r="Q213" s="1259">
        <v>252.0</v>
      </c>
      <c r="R213" s="79"/>
      <c r="S213" s="8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</row>
    <row r="214">
      <c r="A214" s="101"/>
      <c r="B214" s="481"/>
      <c r="C214" s="1257" t="s">
        <v>673</v>
      </c>
      <c r="D214" s="1258"/>
      <c r="E214" s="482"/>
      <c r="F214" s="1260" t="s">
        <v>2209</v>
      </c>
      <c r="G214" s="80"/>
      <c r="H214" s="1261" t="s">
        <v>472</v>
      </c>
      <c r="I214" s="1258"/>
      <c r="J214" s="482"/>
      <c r="K214" s="1260" t="s">
        <v>2210</v>
      </c>
      <c r="L214" s="80"/>
      <c r="M214" s="1261" t="s">
        <v>419</v>
      </c>
      <c r="N214" s="1258"/>
      <c r="O214" s="482"/>
      <c r="P214" s="1260" t="s">
        <v>2211</v>
      </c>
      <c r="Q214" s="80"/>
      <c r="R214" s="79"/>
      <c r="S214" s="8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</row>
    <row r="215">
      <c r="A215" s="101"/>
      <c r="B215" s="481"/>
      <c r="C215" s="1262" t="s">
        <v>2212</v>
      </c>
      <c r="D215" s="1263"/>
      <c r="E215" s="1264"/>
      <c r="F215" s="1260"/>
      <c r="G215" s="1126"/>
      <c r="H215" s="1265" t="s">
        <v>2212</v>
      </c>
      <c r="I215" s="1263"/>
      <c r="J215" s="1264"/>
      <c r="K215" s="1260"/>
      <c r="L215" s="1126"/>
      <c r="M215" s="1265" t="s">
        <v>2212</v>
      </c>
      <c r="N215" s="1263"/>
      <c r="O215" s="1264"/>
      <c r="P215" s="1260"/>
      <c r="Q215" s="1126"/>
      <c r="R215" s="81"/>
      <c r="S215" s="83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</row>
    <row r="216">
      <c r="A216" s="101"/>
      <c r="B216" s="923"/>
      <c r="C216" s="1243"/>
      <c r="D216" s="77"/>
      <c r="E216" s="104"/>
      <c r="F216" s="1244" t="s">
        <v>2213</v>
      </c>
      <c r="G216" s="78"/>
      <c r="H216" s="1243"/>
      <c r="I216" s="77"/>
      <c r="J216" s="104"/>
      <c r="K216" s="1244" t="s">
        <v>2214</v>
      </c>
      <c r="L216" s="78"/>
      <c r="M216" s="1243"/>
      <c r="N216" s="77"/>
      <c r="O216" s="104"/>
      <c r="P216" s="1244" t="s">
        <v>2215</v>
      </c>
      <c r="Q216" s="78"/>
      <c r="R216" s="305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</row>
    <row r="217">
      <c r="A217" s="101"/>
      <c r="B217" s="79"/>
      <c r="C217" s="79"/>
      <c r="E217" s="106"/>
      <c r="G217" s="80"/>
      <c r="H217" s="79"/>
      <c r="J217" s="106"/>
      <c r="L217" s="80"/>
      <c r="M217" s="79"/>
      <c r="O217" s="106"/>
      <c r="Q217" s="8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</row>
    <row r="218">
      <c r="A218" s="101"/>
      <c r="B218" s="79"/>
      <c r="C218" s="79"/>
      <c r="E218" s="106"/>
      <c r="G218" s="80"/>
      <c r="H218" s="79"/>
      <c r="J218" s="106"/>
      <c r="L218" s="80"/>
      <c r="M218" s="79"/>
      <c r="O218" s="106"/>
      <c r="Q218" s="8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</row>
    <row r="219">
      <c r="A219" s="108"/>
      <c r="B219" s="906" t="s">
        <v>60</v>
      </c>
      <c r="C219" s="79"/>
      <c r="E219" s="106"/>
      <c r="F219" s="110"/>
      <c r="G219" s="111"/>
      <c r="H219" s="79"/>
      <c r="J219" s="106"/>
      <c r="K219" s="110"/>
      <c r="L219" s="111"/>
      <c r="M219" s="79"/>
      <c r="O219" s="106"/>
      <c r="P219" s="110"/>
      <c r="Q219" s="111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</row>
    <row r="220">
      <c r="A220" s="108"/>
      <c r="B220" s="906" t="s">
        <v>61</v>
      </c>
      <c r="C220" s="79"/>
      <c r="E220" s="106"/>
      <c r="F220" s="1246"/>
      <c r="G220" s="138"/>
      <c r="H220" s="79"/>
      <c r="J220" s="106"/>
      <c r="K220" s="1246"/>
      <c r="L220" s="138"/>
      <c r="M220" s="79"/>
      <c r="O220" s="106"/>
      <c r="P220" s="1247"/>
      <c r="Q220" s="14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</row>
    <row r="221">
      <c r="A221" s="108"/>
      <c r="B221" s="79"/>
      <c r="C221" s="81"/>
      <c r="D221" s="82"/>
      <c r="E221" s="54"/>
      <c r="F221" s="1248"/>
      <c r="G221" s="1249"/>
      <c r="H221" s="81"/>
      <c r="I221" s="82"/>
      <c r="J221" s="54"/>
      <c r="K221" s="1248"/>
      <c r="L221" s="1249"/>
      <c r="M221" s="81"/>
      <c r="N221" s="82"/>
      <c r="O221" s="54"/>
      <c r="P221" s="1251"/>
      <c r="Q221" s="243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</row>
    <row r="222">
      <c r="A222" s="108"/>
      <c r="B222" s="439" t="s">
        <v>62</v>
      </c>
      <c r="C222" s="1252" t="s">
        <v>565</v>
      </c>
      <c r="D222" s="1253"/>
      <c r="E222" s="1253" t="s">
        <v>63</v>
      </c>
      <c r="F222" s="1254" t="s">
        <v>64</v>
      </c>
      <c r="G222" s="1255" t="s">
        <v>65</v>
      </c>
      <c r="H222" s="1252" t="s">
        <v>565</v>
      </c>
      <c r="I222" s="1253"/>
      <c r="J222" s="1253" t="s">
        <v>63</v>
      </c>
      <c r="K222" s="1254" t="s">
        <v>64</v>
      </c>
      <c r="L222" s="1255" t="s">
        <v>65</v>
      </c>
      <c r="M222" s="1252" t="s">
        <v>565</v>
      </c>
      <c r="N222" s="1253"/>
      <c r="O222" s="1253" t="s">
        <v>63</v>
      </c>
      <c r="P222" s="1253" t="s">
        <v>64</v>
      </c>
      <c r="Q222" s="1256" t="s">
        <v>65</v>
      </c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</row>
    <row r="223">
      <c r="A223" s="108"/>
      <c r="B223" s="439" t="s">
        <v>66</v>
      </c>
      <c r="C223" s="1049" t="s">
        <v>69</v>
      </c>
      <c r="D223" s="1050"/>
      <c r="E223" s="1051" t="s">
        <v>453</v>
      </c>
      <c r="F223" s="1051">
        <v>31.0</v>
      </c>
      <c r="G223" s="1052">
        <v>6.0</v>
      </c>
      <c r="H223" s="1049" t="s">
        <v>69</v>
      </c>
      <c r="I223" s="1050"/>
      <c r="J223" s="1051" t="s">
        <v>595</v>
      </c>
      <c r="K223" s="1051">
        <v>31.0</v>
      </c>
      <c r="L223" s="1052">
        <v>6.0</v>
      </c>
      <c r="M223" s="1049" t="s">
        <v>128</v>
      </c>
      <c r="N223" s="1050"/>
      <c r="O223" s="1051" t="s">
        <v>1498</v>
      </c>
      <c r="P223" s="1051">
        <v>31.0</v>
      </c>
      <c r="Q223" s="1052">
        <v>6.0</v>
      </c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</row>
    <row r="224">
      <c r="A224" s="108"/>
      <c r="B224" s="439" t="s">
        <v>72</v>
      </c>
      <c r="C224" s="1049" t="s">
        <v>2216</v>
      </c>
      <c r="D224" s="1050"/>
      <c r="E224" s="1051" t="s">
        <v>78</v>
      </c>
      <c r="F224" s="1051">
        <v>31.0</v>
      </c>
      <c r="G224" s="1052">
        <v>0.0</v>
      </c>
      <c r="H224" s="1049" t="s">
        <v>568</v>
      </c>
      <c r="I224" s="1050"/>
      <c r="J224" s="1051" t="s">
        <v>289</v>
      </c>
      <c r="K224" s="1051">
        <v>30.0</v>
      </c>
      <c r="L224" s="1052">
        <v>0.0</v>
      </c>
      <c r="M224" s="1049" t="s">
        <v>2217</v>
      </c>
      <c r="N224" s="1050"/>
      <c r="O224" s="1051" t="s">
        <v>1109</v>
      </c>
      <c r="P224" s="1051">
        <v>31.0</v>
      </c>
      <c r="Q224" s="1052">
        <v>252.0</v>
      </c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</row>
    <row r="225">
      <c r="A225" s="108"/>
      <c r="B225" s="439" t="s">
        <v>79</v>
      </c>
      <c r="C225" s="1049" t="s">
        <v>260</v>
      </c>
      <c r="D225" s="1050"/>
      <c r="E225" s="1051" t="s">
        <v>168</v>
      </c>
      <c r="F225" s="1051">
        <v>31.0</v>
      </c>
      <c r="G225" s="1052">
        <v>0.0</v>
      </c>
      <c r="H225" s="1049" t="s">
        <v>293</v>
      </c>
      <c r="I225" s="1050"/>
      <c r="J225" s="1051" t="s">
        <v>1899</v>
      </c>
      <c r="K225" s="1051">
        <v>31.0</v>
      </c>
      <c r="L225" s="1052">
        <v>0.0</v>
      </c>
      <c r="M225" s="1049" t="s">
        <v>2204</v>
      </c>
      <c r="N225" s="1050"/>
      <c r="O225" s="1051" t="s">
        <v>1432</v>
      </c>
      <c r="P225" s="1051">
        <v>31.0</v>
      </c>
      <c r="Q225" s="1052">
        <v>0.0</v>
      </c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</row>
    <row r="226">
      <c r="A226" s="108"/>
      <c r="B226" s="446" t="s">
        <v>85</v>
      </c>
      <c r="C226" s="1257" t="s">
        <v>299</v>
      </c>
      <c r="D226" s="1258"/>
      <c r="E226" s="451" t="s">
        <v>735</v>
      </c>
      <c r="F226" s="451">
        <v>31.0</v>
      </c>
      <c r="G226" s="1259">
        <v>252.0</v>
      </c>
      <c r="H226" s="1257" t="s">
        <v>435</v>
      </c>
      <c r="I226" s="1258"/>
      <c r="J226" s="451" t="s">
        <v>2166</v>
      </c>
      <c r="K226" s="451">
        <v>30.0</v>
      </c>
      <c r="L226" s="1259">
        <v>252.0</v>
      </c>
      <c r="M226" s="1257" t="s">
        <v>698</v>
      </c>
      <c r="N226" s="1258"/>
      <c r="O226" s="451" t="s">
        <v>231</v>
      </c>
      <c r="P226" s="451">
        <v>31.0</v>
      </c>
      <c r="Q226" s="1259">
        <v>0.0</v>
      </c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</row>
    <row r="227">
      <c r="A227" s="101"/>
      <c r="B227" s="481"/>
      <c r="C227" s="1257" t="s">
        <v>271</v>
      </c>
      <c r="D227" s="1258"/>
      <c r="E227" s="451" t="s">
        <v>117</v>
      </c>
      <c r="F227" s="451">
        <v>31.0</v>
      </c>
      <c r="G227" s="1259">
        <v>0.0</v>
      </c>
      <c r="H227" s="1257" t="s">
        <v>235</v>
      </c>
      <c r="I227" s="1258"/>
      <c r="J227" s="451" t="s">
        <v>2218</v>
      </c>
      <c r="K227" s="451">
        <v>31.0</v>
      </c>
      <c r="L227" s="1259">
        <v>0.0</v>
      </c>
      <c r="M227" s="1257" t="s">
        <v>1111</v>
      </c>
      <c r="N227" s="1258"/>
      <c r="O227" s="451" t="s">
        <v>268</v>
      </c>
      <c r="P227" s="451">
        <v>31.0</v>
      </c>
      <c r="Q227" s="1259">
        <v>0.0</v>
      </c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</row>
    <row r="228">
      <c r="A228" s="101"/>
      <c r="B228" s="481"/>
      <c r="C228" s="1257" t="s">
        <v>548</v>
      </c>
      <c r="D228" s="1258"/>
      <c r="E228" s="451" t="s">
        <v>633</v>
      </c>
      <c r="F228" s="451">
        <v>31.0</v>
      </c>
      <c r="G228" s="1259">
        <v>252.0</v>
      </c>
      <c r="H228" s="1257" t="s">
        <v>2195</v>
      </c>
      <c r="I228" s="1258"/>
      <c r="J228" s="451" t="s">
        <v>274</v>
      </c>
      <c r="K228" s="451">
        <v>30.0</v>
      </c>
      <c r="L228" s="1259">
        <v>252.0</v>
      </c>
      <c r="M228" s="1257" t="s">
        <v>762</v>
      </c>
      <c r="N228" s="1258"/>
      <c r="O228" s="451" t="s">
        <v>311</v>
      </c>
      <c r="P228" s="451">
        <v>31.0</v>
      </c>
      <c r="Q228" s="1259">
        <v>252.0</v>
      </c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</row>
    <row r="229">
      <c r="A229" s="101"/>
      <c r="B229" s="481"/>
      <c r="C229" s="1257" t="s">
        <v>332</v>
      </c>
      <c r="D229" s="1258"/>
      <c r="E229" s="482"/>
      <c r="F229" s="1260" t="s">
        <v>2219</v>
      </c>
      <c r="G229" s="80"/>
      <c r="H229" s="1261" t="s">
        <v>579</v>
      </c>
      <c r="I229" s="1258"/>
      <c r="J229" s="482"/>
      <c r="K229" s="1260" t="s">
        <v>2220</v>
      </c>
      <c r="L229" s="80"/>
      <c r="M229" s="1261" t="s">
        <v>448</v>
      </c>
      <c r="N229" s="1258"/>
      <c r="O229" s="482"/>
      <c r="P229" s="1260" t="s">
        <v>2210</v>
      </c>
      <c r="Q229" s="8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</row>
    <row r="230">
      <c r="A230" s="101"/>
      <c r="B230" s="481"/>
      <c r="C230" s="1262" t="s">
        <v>2212</v>
      </c>
      <c r="D230" s="1263"/>
      <c r="E230" s="1264"/>
      <c r="F230" s="1266"/>
      <c r="G230" s="1126"/>
      <c r="H230" s="1265" t="s">
        <v>2212</v>
      </c>
      <c r="I230" s="1263"/>
      <c r="J230" s="1264"/>
      <c r="K230" s="1266"/>
      <c r="L230" s="1126"/>
      <c r="M230" s="1265" t="s">
        <v>2212</v>
      </c>
      <c r="N230" s="1263"/>
      <c r="O230" s="1264"/>
      <c r="P230" s="1266"/>
      <c r="Q230" s="1126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</row>
    <row r="231">
      <c r="A231" s="643"/>
      <c r="B231" s="925" t="s">
        <v>2221</v>
      </c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5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</row>
    <row r="232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</row>
    <row r="233">
      <c r="A233" s="101"/>
      <c r="B233" s="1240"/>
      <c r="C233" s="1241" t="s">
        <v>2222</v>
      </c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8"/>
      <c r="R233" s="1242" t="s">
        <v>526</v>
      </c>
      <c r="S233" s="78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</row>
    <row r="234">
      <c r="A234" s="101"/>
      <c r="B234" s="157"/>
      <c r="C234" s="81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3"/>
      <c r="R234" s="81"/>
      <c r="S234" s="83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</row>
    <row r="235">
      <c r="A235" s="101"/>
      <c r="B235" s="157"/>
      <c r="C235" s="1243"/>
      <c r="D235" s="77"/>
      <c r="E235" s="104"/>
      <c r="F235" s="1244" t="s">
        <v>1946</v>
      </c>
      <c r="G235" s="78"/>
      <c r="H235" s="1243"/>
      <c r="I235" s="77"/>
      <c r="J235" s="104"/>
      <c r="K235" s="1244" t="s">
        <v>2223</v>
      </c>
      <c r="L235" s="78"/>
      <c r="M235" s="1243"/>
      <c r="N235" s="77"/>
      <c r="O235" s="104"/>
      <c r="P235" s="1244" t="s">
        <v>1953</v>
      </c>
      <c r="Q235" s="78"/>
      <c r="R235" s="1124" t="s">
        <v>2224</v>
      </c>
      <c r="S235" s="78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</row>
    <row r="236">
      <c r="A236" s="101"/>
      <c r="B236" s="157"/>
      <c r="C236" s="79"/>
      <c r="E236" s="106"/>
      <c r="G236" s="80"/>
      <c r="H236" s="79"/>
      <c r="J236" s="106"/>
      <c r="L236" s="80"/>
      <c r="M236" s="79"/>
      <c r="O236" s="106"/>
      <c r="Q236" s="80"/>
      <c r="R236" s="449" t="s">
        <v>2225</v>
      </c>
      <c r="S236" s="8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</row>
    <row r="237">
      <c r="A237" s="101"/>
      <c r="B237" s="160"/>
      <c r="C237" s="79"/>
      <c r="E237" s="106"/>
      <c r="G237" s="80"/>
      <c r="H237" s="79"/>
      <c r="J237" s="106"/>
      <c r="L237" s="80"/>
      <c r="M237" s="79"/>
      <c r="O237" s="106"/>
      <c r="Q237" s="80"/>
      <c r="R237" s="449" t="s">
        <v>1134</v>
      </c>
      <c r="S237" s="8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</row>
    <row r="238">
      <c r="A238" s="108"/>
      <c r="B238" s="1245" t="s">
        <v>60</v>
      </c>
      <c r="C238" s="79"/>
      <c r="E238" s="106"/>
      <c r="F238" s="110"/>
      <c r="G238" s="111"/>
      <c r="H238" s="79"/>
      <c r="J238" s="106"/>
      <c r="K238" s="110"/>
      <c r="L238" s="111"/>
      <c r="M238" s="79"/>
      <c r="O238" s="106"/>
      <c r="P238" s="110"/>
      <c r="Q238" s="111"/>
      <c r="R238" s="449" t="s">
        <v>2226</v>
      </c>
      <c r="S238" s="8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</row>
    <row r="239">
      <c r="A239" s="108"/>
      <c r="B239" s="1245" t="s">
        <v>61</v>
      </c>
      <c r="C239" s="79"/>
      <c r="E239" s="106"/>
      <c r="F239" s="1267"/>
      <c r="G239" s="140"/>
      <c r="H239" s="79"/>
      <c r="J239" s="106"/>
      <c r="K239" s="1247"/>
      <c r="L239" s="140"/>
      <c r="M239" s="79"/>
      <c r="O239" s="106"/>
      <c r="P239" s="1246"/>
      <c r="Q239" s="138"/>
      <c r="R239" s="449" t="s">
        <v>384</v>
      </c>
      <c r="S239" s="8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</row>
    <row r="240">
      <c r="A240" s="108"/>
      <c r="B240" s="157"/>
      <c r="C240" s="81"/>
      <c r="D240" s="82"/>
      <c r="E240" s="54"/>
      <c r="F240" s="1251"/>
      <c r="G240" s="243"/>
      <c r="H240" s="81"/>
      <c r="I240" s="82"/>
      <c r="J240" s="54"/>
      <c r="K240" s="1251"/>
      <c r="L240" s="243"/>
      <c r="M240" s="81"/>
      <c r="N240" s="82"/>
      <c r="O240" s="54"/>
      <c r="P240" s="1248"/>
      <c r="Q240" s="1249"/>
      <c r="R240" s="449"/>
      <c r="S240" s="8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</row>
    <row r="241">
      <c r="A241" s="108"/>
      <c r="B241" s="439" t="s">
        <v>62</v>
      </c>
      <c r="C241" s="1252" t="s">
        <v>565</v>
      </c>
      <c r="D241" s="1253"/>
      <c r="E241" s="1253" t="s">
        <v>63</v>
      </c>
      <c r="F241" s="1253" t="s">
        <v>64</v>
      </c>
      <c r="G241" s="1256" t="s">
        <v>65</v>
      </c>
      <c r="H241" s="1252" t="s">
        <v>565</v>
      </c>
      <c r="I241" s="1253"/>
      <c r="J241" s="1253" t="s">
        <v>63</v>
      </c>
      <c r="K241" s="1253" t="s">
        <v>64</v>
      </c>
      <c r="L241" s="1256" t="s">
        <v>65</v>
      </c>
      <c r="M241" s="1252" t="s">
        <v>565</v>
      </c>
      <c r="N241" s="1253"/>
      <c r="O241" s="1253" t="s">
        <v>63</v>
      </c>
      <c r="P241" s="1254" t="s">
        <v>64</v>
      </c>
      <c r="Q241" s="1255" t="s">
        <v>65</v>
      </c>
      <c r="R241" s="79"/>
      <c r="S241" s="8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</row>
    <row r="242">
      <c r="A242" s="108"/>
      <c r="B242" s="439" t="s">
        <v>66</v>
      </c>
      <c r="C242" s="1049" t="s">
        <v>126</v>
      </c>
      <c r="D242" s="1050"/>
      <c r="E242" s="1051" t="s">
        <v>187</v>
      </c>
      <c r="F242" s="1051">
        <v>31.0</v>
      </c>
      <c r="G242" s="1052">
        <v>6.0</v>
      </c>
      <c r="H242" s="1049" t="s">
        <v>128</v>
      </c>
      <c r="I242" s="1050"/>
      <c r="J242" s="1051" t="s">
        <v>1075</v>
      </c>
      <c r="K242" s="1051">
        <v>31.0</v>
      </c>
      <c r="L242" s="1052">
        <v>6.0</v>
      </c>
      <c r="M242" s="1049" t="s">
        <v>128</v>
      </c>
      <c r="N242" s="1050"/>
      <c r="O242" s="1051" t="s">
        <v>427</v>
      </c>
      <c r="P242" s="1051">
        <v>31.0</v>
      </c>
      <c r="Q242" s="1052">
        <v>6.0</v>
      </c>
      <c r="R242" s="79"/>
      <c r="S242" s="8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</row>
    <row r="243">
      <c r="A243" s="108"/>
      <c r="B243" s="439" t="s">
        <v>72</v>
      </c>
      <c r="C243" s="1049" t="s">
        <v>1302</v>
      </c>
      <c r="D243" s="1050"/>
      <c r="E243" s="1051" t="s">
        <v>1303</v>
      </c>
      <c r="F243" s="1051">
        <v>31.0</v>
      </c>
      <c r="G243" s="1052">
        <v>0.0</v>
      </c>
      <c r="H243" s="1049" t="s">
        <v>1766</v>
      </c>
      <c r="I243" s="1050"/>
      <c r="J243" s="1051" t="s">
        <v>1514</v>
      </c>
      <c r="K243" s="1051">
        <v>31.0</v>
      </c>
      <c r="L243" s="1052">
        <v>252.0</v>
      </c>
      <c r="M243" s="1049" t="s">
        <v>776</v>
      </c>
      <c r="N243" s="1050"/>
      <c r="O243" s="1051" t="s">
        <v>844</v>
      </c>
      <c r="P243" s="1051">
        <v>31.0</v>
      </c>
      <c r="Q243" s="1052">
        <v>252.0</v>
      </c>
      <c r="R243" s="79"/>
      <c r="S243" s="8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</row>
    <row r="244">
      <c r="A244" s="108"/>
      <c r="B244" s="439" t="s">
        <v>79</v>
      </c>
      <c r="C244" s="1049" t="s">
        <v>326</v>
      </c>
      <c r="D244" s="1050"/>
      <c r="E244" s="1051" t="s">
        <v>170</v>
      </c>
      <c r="F244" s="1051">
        <v>31.0</v>
      </c>
      <c r="G244" s="1052">
        <v>0.0</v>
      </c>
      <c r="H244" s="1049" t="s">
        <v>293</v>
      </c>
      <c r="I244" s="1050"/>
      <c r="J244" s="1051" t="s">
        <v>460</v>
      </c>
      <c r="K244" s="1051">
        <v>31.0</v>
      </c>
      <c r="L244" s="1052">
        <v>0.0</v>
      </c>
      <c r="M244" s="1049" t="s">
        <v>260</v>
      </c>
      <c r="N244" s="1050"/>
      <c r="O244" s="1051" t="s">
        <v>510</v>
      </c>
      <c r="P244" s="1051">
        <v>31.0</v>
      </c>
      <c r="Q244" s="1052">
        <v>0.0</v>
      </c>
      <c r="R244" s="79"/>
      <c r="S244" s="8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</row>
    <row r="245">
      <c r="A245" s="108"/>
      <c r="B245" s="446" t="s">
        <v>85</v>
      </c>
      <c r="C245" s="1257" t="s">
        <v>1308</v>
      </c>
      <c r="D245" s="1258"/>
      <c r="E245" s="451" t="s">
        <v>1063</v>
      </c>
      <c r="F245" s="451">
        <v>31.0</v>
      </c>
      <c r="G245" s="1259">
        <v>252.0</v>
      </c>
      <c r="H245" s="1257" t="s">
        <v>783</v>
      </c>
      <c r="I245" s="1258"/>
      <c r="J245" s="451" t="s">
        <v>807</v>
      </c>
      <c r="K245" s="451">
        <v>31.0</v>
      </c>
      <c r="L245" s="1259">
        <v>0.0</v>
      </c>
      <c r="M245" s="1257" t="s">
        <v>309</v>
      </c>
      <c r="N245" s="1258"/>
      <c r="O245" s="451" t="s">
        <v>362</v>
      </c>
      <c r="P245" s="451">
        <v>31.0</v>
      </c>
      <c r="Q245" s="1259">
        <v>0.0</v>
      </c>
      <c r="R245" s="79"/>
      <c r="S245" s="8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</row>
    <row r="246">
      <c r="A246" s="101"/>
      <c r="B246" s="481"/>
      <c r="C246" s="1257" t="s">
        <v>1310</v>
      </c>
      <c r="D246" s="1258"/>
      <c r="E246" s="451" t="s">
        <v>174</v>
      </c>
      <c r="F246" s="451">
        <v>31.0</v>
      </c>
      <c r="G246" s="1259">
        <v>0.0</v>
      </c>
      <c r="H246" s="1257" t="s">
        <v>474</v>
      </c>
      <c r="I246" s="1258"/>
      <c r="J246" s="451" t="s">
        <v>232</v>
      </c>
      <c r="K246" s="451">
        <v>31.0</v>
      </c>
      <c r="L246" s="1259">
        <v>0.0</v>
      </c>
      <c r="M246" s="1257" t="s">
        <v>401</v>
      </c>
      <c r="N246" s="1258"/>
      <c r="O246" s="451" t="s">
        <v>761</v>
      </c>
      <c r="P246" s="451">
        <v>31.0</v>
      </c>
      <c r="Q246" s="1259">
        <v>0.0</v>
      </c>
      <c r="R246" s="79"/>
      <c r="S246" s="8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</row>
    <row r="247">
      <c r="A247" s="101"/>
      <c r="B247" s="481"/>
      <c r="C247" s="1257" t="s">
        <v>228</v>
      </c>
      <c r="D247" s="1258"/>
      <c r="E247" s="451" t="s">
        <v>1312</v>
      </c>
      <c r="F247" s="451">
        <v>31.0</v>
      </c>
      <c r="G247" s="1259">
        <v>252.0</v>
      </c>
      <c r="H247" s="1257" t="s">
        <v>2227</v>
      </c>
      <c r="I247" s="1258"/>
      <c r="J247" s="451" t="s">
        <v>1852</v>
      </c>
      <c r="K247" s="451">
        <v>31.0</v>
      </c>
      <c r="L247" s="1259">
        <v>252.0</v>
      </c>
      <c r="M247" s="1257" t="s">
        <v>371</v>
      </c>
      <c r="N247" s="1258"/>
      <c r="O247" s="451" t="s">
        <v>369</v>
      </c>
      <c r="P247" s="451">
        <v>31.0</v>
      </c>
      <c r="Q247" s="1259">
        <v>252.0</v>
      </c>
      <c r="R247" s="79"/>
      <c r="S247" s="8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</row>
    <row r="248">
      <c r="A248" s="101"/>
      <c r="B248" s="481"/>
      <c r="C248" s="1257" t="s">
        <v>265</v>
      </c>
      <c r="D248" s="1258"/>
      <c r="E248" s="482"/>
      <c r="F248" s="1260" t="s">
        <v>2228</v>
      </c>
      <c r="G248" s="80"/>
      <c r="H248" s="1261" t="s">
        <v>1733</v>
      </c>
      <c r="I248" s="1258"/>
      <c r="J248" s="482"/>
      <c r="K248" s="1260" t="s">
        <v>2229</v>
      </c>
      <c r="L248" s="80"/>
      <c r="M248" s="1261" t="s">
        <v>448</v>
      </c>
      <c r="N248" s="1258"/>
      <c r="O248" s="482"/>
      <c r="P248" s="1260" t="s">
        <v>2230</v>
      </c>
      <c r="Q248" s="80"/>
      <c r="R248" s="79"/>
      <c r="S248" s="8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</row>
    <row r="249">
      <c r="A249" s="101"/>
      <c r="B249" s="481"/>
      <c r="C249" s="1262" t="s">
        <v>2212</v>
      </c>
      <c r="D249" s="1263"/>
      <c r="E249" s="1264"/>
      <c r="F249" s="1260"/>
      <c r="G249" s="1126"/>
      <c r="H249" s="1265" t="s">
        <v>2212</v>
      </c>
      <c r="I249" s="1263"/>
      <c r="J249" s="1264"/>
      <c r="K249" s="1260"/>
      <c r="L249" s="1126"/>
      <c r="M249" s="1265" t="s">
        <v>2212</v>
      </c>
      <c r="N249" s="1263"/>
      <c r="O249" s="1264"/>
      <c r="P249" s="1260"/>
      <c r="Q249" s="1126"/>
      <c r="R249" s="81"/>
      <c r="S249" s="83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</row>
    <row r="250">
      <c r="A250" s="101"/>
      <c r="B250" s="923"/>
      <c r="C250" s="1243"/>
      <c r="D250" s="77"/>
      <c r="E250" s="104"/>
      <c r="F250" s="1244" t="s">
        <v>2231</v>
      </c>
      <c r="G250" s="78"/>
      <c r="H250" s="1243"/>
      <c r="I250" s="77"/>
      <c r="J250" s="104"/>
      <c r="K250" s="1244" t="s">
        <v>2232</v>
      </c>
      <c r="L250" s="78"/>
      <c r="M250" s="1243"/>
      <c r="N250" s="77"/>
      <c r="O250" s="104"/>
      <c r="P250" s="1244" t="s">
        <v>2233</v>
      </c>
      <c r="Q250" s="78"/>
      <c r="R250" s="305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</row>
    <row r="251">
      <c r="A251" s="101"/>
      <c r="B251" s="79"/>
      <c r="C251" s="79"/>
      <c r="E251" s="106"/>
      <c r="G251" s="80"/>
      <c r="H251" s="79"/>
      <c r="J251" s="106"/>
      <c r="L251" s="80"/>
      <c r="M251" s="79"/>
      <c r="O251" s="106"/>
      <c r="Q251" s="8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</row>
    <row r="252">
      <c r="A252" s="101"/>
      <c r="B252" s="79"/>
      <c r="C252" s="79"/>
      <c r="E252" s="106"/>
      <c r="G252" s="80"/>
      <c r="H252" s="79"/>
      <c r="J252" s="106"/>
      <c r="L252" s="80"/>
      <c r="M252" s="79"/>
      <c r="O252" s="106"/>
      <c r="Q252" s="8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</row>
    <row r="253">
      <c r="A253" s="108"/>
      <c r="B253" s="906" t="s">
        <v>60</v>
      </c>
      <c r="C253" s="79"/>
      <c r="E253" s="106"/>
      <c r="F253" s="110"/>
      <c r="G253" s="111"/>
      <c r="H253" s="79"/>
      <c r="J253" s="106"/>
      <c r="K253" s="110"/>
      <c r="L253" s="111"/>
      <c r="M253" s="79"/>
      <c r="O253" s="106"/>
      <c r="P253" s="110"/>
      <c r="Q253" s="111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</row>
    <row r="254">
      <c r="A254" s="108"/>
      <c r="B254" s="906" t="s">
        <v>61</v>
      </c>
      <c r="C254" s="79"/>
      <c r="E254" s="106"/>
      <c r="F254" s="1247"/>
      <c r="G254" s="140"/>
      <c r="H254" s="79"/>
      <c r="J254" s="106"/>
      <c r="K254" s="1247"/>
      <c r="L254" s="140"/>
      <c r="M254" s="79"/>
      <c r="O254" s="106"/>
      <c r="P254" s="1247"/>
      <c r="Q254" s="14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</row>
    <row r="255">
      <c r="A255" s="108"/>
      <c r="B255" s="79"/>
      <c r="C255" s="81"/>
      <c r="D255" s="82"/>
      <c r="E255" s="54"/>
      <c r="F255" s="1251"/>
      <c r="G255" s="243"/>
      <c r="H255" s="81"/>
      <c r="I255" s="82"/>
      <c r="J255" s="54"/>
      <c r="K255" s="1251"/>
      <c r="L255" s="243"/>
      <c r="M255" s="81"/>
      <c r="N255" s="82"/>
      <c r="O255" s="54"/>
      <c r="P255" s="1251"/>
      <c r="Q255" s="243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</row>
    <row r="256">
      <c r="A256" s="108"/>
      <c r="B256" s="439" t="s">
        <v>62</v>
      </c>
      <c r="C256" s="1252" t="s">
        <v>565</v>
      </c>
      <c r="D256" s="1253"/>
      <c r="E256" s="1253" t="s">
        <v>63</v>
      </c>
      <c r="F256" s="1253" t="s">
        <v>64</v>
      </c>
      <c r="G256" s="1256" t="s">
        <v>65</v>
      </c>
      <c r="H256" s="1252" t="s">
        <v>565</v>
      </c>
      <c r="I256" s="1253"/>
      <c r="J256" s="1253" t="s">
        <v>63</v>
      </c>
      <c r="K256" s="1253" t="s">
        <v>64</v>
      </c>
      <c r="L256" s="1256" t="s">
        <v>65</v>
      </c>
      <c r="M256" s="1252" t="s">
        <v>565</v>
      </c>
      <c r="N256" s="1253"/>
      <c r="O256" s="1253" t="s">
        <v>63</v>
      </c>
      <c r="P256" s="1253" t="s">
        <v>64</v>
      </c>
      <c r="Q256" s="1256" t="s">
        <v>65</v>
      </c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</row>
    <row r="257">
      <c r="A257" s="108"/>
      <c r="B257" s="439" t="s">
        <v>66</v>
      </c>
      <c r="C257" s="1049" t="s">
        <v>128</v>
      </c>
      <c r="D257" s="1050"/>
      <c r="E257" s="1051" t="s">
        <v>70</v>
      </c>
      <c r="F257" s="1051">
        <v>31.0</v>
      </c>
      <c r="G257" s="1052">
        <v>6.0</v>
      </c>
      <c r="H257" s="1049" t="s">
        <v>126</v>
      </c>
      <c r="I257" s="1050"/>
      <c r="J257" s="1051" t="s">
        <v>1588</v>
      </c>
      <c r="K257" s="1051">
        <v>31.0</v>
      </c>
      <c r="L257" s="1052">
        <v>6.0</v>
      </c>
      <c r="M257" s="1049" t="s">
        <v>67</v>
      </c>
      <c r="N257" s="1050"/>
      <c r="O257" s="1051" t="s">
        <v>800</v>
      </c>
      <c r="P257" s="1051">
        <v>31.0</v>
      </c>
      <c r="Q257" s="1052">
        <v>6.0</v>
      </c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</row>
    <row r="258">
      <c r="A258" s="108"/>
      <c r="B258" s="439" t="s">
        <v>72</v>
      </c>
      <c r="C258" s="1049" t="s">
        <v>2234</v>
      </c>
      <c r="D258" s="1050"/>
      <c r="E258" s="1051" t="s">
        <v>353</v>
      </c>
      <c r="F258" s="1051">
        <v>31.0</v>
      </c>
      <c r="G258" s="1052">
        <v>252.0</v>
      </c>
      <c r="H258" s="1049" t="s">
        <v>2235</v>
      </c>
      <c r="I258" s="1050"/>
      <c r="J258" s="1051" t="s">
        <v>349</v>
      </c>
      <c r="K258" s="1051">
        <v>31.0</v>
      </c>
      <c r="L258" s="1052">
        <v>0.0</v>
      </c>
      <c r="M258" s="1049" t="s">
        <v>2236</v>
      </c>
      <c r="N258" s="1050"/>
      <c r="O258" s="1051" t="s">
        <v>2237</v>
      </c>
      <c r="P258" s="1051">
        <v>31.0</v>
      </c>
      <c r="Q258" s="1052">
        <v>252.0</v>
      </c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</row>
    <row r="259">
      <c r="A259" s="108"/>
      <c r="B259" s="439" t="s">
        <v>79</v>
      </c>
      <c r="C259" s="1049" t="s">
        <v>2238</v>
      </c>
      <c r="D259" s="1050"/>
      <c r="E259" s="1051" t="s">
        <v>388</v>
      </c>
      <c r="F259" s="1051">
        <v>31.0</v>
      </c>
      <c r="G259" s="1052">
        <v>0.0</v>
      </c>
      <c r="H259" s="1049" t="s">
        <v>328</v>
      </c>
      <c r="I259" s="1050"/>
      <c r="J259" s="1051" t="s">
        <v>2132</v>
      </c>
      <c r="K259" s="1051">
        <v>31.0</v>
      </c>
      <c r="L259" s="1052">
        <v>0.0</v>
      </c>
      <c r="M259" s="1049" t="s">
        <v>2224</v>
      </c>
      <c r="N259" s="1050"/>
      <c r="O259" s="1051" t="s">
        <v>113</v>
      </c>
      <c r="P259" s="1051">
        <v>31.0</v>
      </c>
      <c r="Q259" s="1052">
        <v>0.0</v>
      </c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</row>
    <row r="260">
      <c r="A260" s="108"/>
      <c r="B260" s="446" t="s">
        <v>85</v>
      </c>
      <c r="C260" s="1257" t="s">
        <v>500</v>
      </c>
      <c r="D260" s="1258"/>
      <c r="E260" s="451" t="s">
        <v>142</v>
      </c>
      <c r="F260" s="451">
        <v>31.0</v>
      </c>
      <c r="G260" s="1259">
        <v>0.0</v>
      </c>
      <c r="H260" s="1257" t="s">
        <v>2239</v>
      </c>
      <c r="I260" s="1258"/>
      <c r="J260" s="451" t="s">
        <v>1484</v>
      </c>
      <c r="K260" s="451">
        <v>31.0</v>
      </c>
      <c r="L260" s="1259">
        <v>252.0</v>
      </c>
      <c r="M260" s="1257" t="s">
        <v>1485</v>
      </c>
      <c r="N260" s="1258"/>
      <c r="O260" s="451" t="s">
        <v>1197</v>
      </c>
      <c r="P260" s="451">
        <v>31.0</v>
      </c>
      <c r="Q260" s="1259">
        <v>0.0</v>
      </c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</row>
    <row r="261">
      <c r="A261" s="101"/>
      <c r="B261" s="481"/>
      <c r="C261" s="1257" t="s">
        <v>647</v>
      </c>
      <c r="D261" s="1258"/>
      <c r="E261" s="451" t="s">
        <v>412</v>
      </c>
      <c r="F261" s="451">
        <v>31.0</v>
      </c>
      <c r="G261" s="1259">
        <v>0.0</v>
      </c>
      <c r="H261" s="1257" t="s">
        <v>410</v>
      </c>
      <c r="I261" s="1258"/>
      <c r="J261" s="451" t="s">
        <v>677</v>
      </c>
      <c r="K261" s="451">
        <v>31.0</v>
      </c>
      <c r="L261" s="1259">
        <v>0.0</v>
      </c>
      <c r="M261" s="1257" t="s">
        <v>371</v>
      </c>
      <c r="N261" s="1258"/>
      <c r="O261" s="451" t="s">
        <v>412</v>
      </c>
      <c r="P261" s="451">
        <v>31.0</v>
      </c>
      <c r="Q261" s="1259">
        <v>0.0</v>
      </c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</row>
    <row r="262">
      <c r="A262" s="101"/>
      <c r="B262" s="481"/>
      <c r="C262" s="1257" t="s">
        <v>364</v>
      </c>
      <c r="D262" s="1258"/>
      <c r="E262" s="451" t="s">
        <v>1650</v>
      </c>
      <c r="F262" s="451">
        <v>31.0</v>
      </c>
      <c r="G262" s="1259">
        <v>252.0</v>
      </c>
      <c r="H262" s="1257" t="s">
        <v>275</v>
      </c>
      <c r="I262" s="1258"/>
      <c r="J262" s="451" t="s">
        <v>2134</v>
      </c>
      <c r="K262" s="451">
        <v>31.0</v>
      </c>
      <c r="L262" s="1259">
        <v>252.0</v>
      </c>
      <c r="M262" s="1257" t="s">
        <v>401</v>
      </c>
      <c r="N262" s="1258"/>
      <c r="O262" s="451" t="s">
        <v>2042</v>
      </c>
      <c r="P262" s="451">
        <v>31.0</v>
      </c>
      <c r="Q262" s="1259">
        <v>252.0</v>
      </c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</row>
    <row r="263">
      <c r="A263" s="101"/>
      <c r="B263" s="481"/>
      <c r="C263" s="1257" t="s">
        <v>637</v>
      </c>
      <c r="D263" s="1258"/>
      <c r="E263" s="482"/>
      <c r="F263" s="1260" t="s">
        <v>2230</v>
      </c>
      <c r="G263" s="80"/>
      <c r="H263" s="1261" t="s">
        <v>493</v>
      </c>
      <c r="I263" s="1258"/>
      <c r="J263" s="482"/>
      <c r="K263" s="1260" t="s">
        <v>2240</v>
      </c>
      <c r="L263" s="80"/>
      <c r="M263" s="1261" t="s">
        <v>394</v>
      </c>
      <c r="N263" s="1258"/>
      <c r="O263" s="482"/>
      <c r="P263" s="1260" t="s">
        <v>2241</v>
      </c>
      <c r="Q263" s="8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</row>
    <row r="264">
      <c r="A264" s="101"/>
      <c r="B264" s="481"/>
      <c r="C264" s="1262" t="s">
        <v>2212</v>
      </c>
      <c r="D264" s="1263"/>
      <c r="E264" s="1264"/>
      <c r="F264" s="1266"/>
      <c r="G264" s="1126"/>
      <c r="H264" s="1265" t="s">
        <v>2212</v>
      </c>
      <c r="I264" s="1263"/>
      <c r="J264" s="1264"/>
      <c r="K264" s="1266"/>
      <c r="L264" s="1126"/>
      <c r="M264" s="1265" t="s">
        <v>2212</v>
      </c>
      <c r="N264" s="1263"/>
      <c r="O264" s="1264"/>
      <c r="P264" s="1266"/>
      <c r="Q264" s="1126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</row>
    <row r="265">
      <c r="A265" s="643"/>
      <c r="B265" s="925" t="s">
        <v>2242</v>
      </c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5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</row>
    <row r="266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</row>
    <row r="267">
      <c r="A267" s="101"/>
      <c r="B267" s="1240"/>
      <c r="C267" s="1241" t="s">
        <v>2243</v>
      </c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8"/>
      <c r="R267" s="1242" t="s">
        <v>526</v>
      </c>
      <c r="S267" s="78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</row>
    <row r="268">
      <c r="A268" s="101"/>
      <c r="B268" s="157"/>
      <c r="C268" s="81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3"/>
      <c r="R268" s="81"/>
      <c r="S268" s="83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</row>
    <row r="269">
      <c r="A269" s="101"/>
      <c r="B269" s="157"/>
      <c r="C269" s="901"/>
      <c r="D269" s="77"/>
      <c r="E269" s="104"/>
      <c r="F269" s="903" t="s">
        <v>2244</v>
      </c>
      <c r="G269" s="78"/>
      <c r="H269" s="901"/>
      <c r="I269" s="77"/>
      <c r="J269" s="104"/>
      <c r="K269" s="903" t="s">
        <v>1778</v>
      </c>
      <c r="L269" s="78"/>
      <c r="M269" s="901"/>
      <c r="N269" s="77"/>
      <c r="O269" s="104"/>
      <c r="P269" s="903" t="s">
        <v>2245</v>
      </c>
      <c r="Q269" s="78"/>
      <c r="R269" s="1124" t="s">
        <v>2246</v>
      </c>
      <c r="S269" s="78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</row>
    <row r="270">
      <c r="A270" s="101"/>
      <c r="B270" s="157"/>
      <c r="C270" s="79"/>
      <c r="E270" s="106"/>
      <c r="G270" s="80"/>
      <c r="H270" s="79"/>
      <c r="J270" s="106"/>
      <c r="L270" s="80"/>
      <c r="M270" s="79"/>
      <c r="O270" s="106"/>
      <c r="Q270" s="80"/>
      <c r="R270" s="449" t="s">
        <v>2247</v>
      </c>
      <c r="S270" s="8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</row>
    <row r="271">
      <c r="A271" s="101"/>
      <c r="B271" s="160"/>
      <c r="C271" s="79"/>
      <c r="E271" s="106"/>
      <c r="G271" s="80"/>
      <c r="H271" s="79"/>
      <c r="J271" s="106"/>
      <c r="L271" s="80"/>
      <c r="M271" s="79"/>
      <c r="O271" s="106"/>
      <c r="Q271" s="80"/>
      <c r="R271" s="1122" t="s">
        <v>297</v>
      </c>
      <c r="S271" s="8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</row>
    <row r="272">
      <c r="A272" s="108"/>
      <c r="B272" s="1245" t="s">
        <v>60</v>
      </c>
      <c r="C272" s="79"/>
      <c r="E272" s="106"/>
      <c r="F272" s="110"/>
      <c r="G272" s="111"/>
      <c r="H272" s="79"/>
      <c r="J272" s="106"/>
      <c r="K272" s="110"/>
      <c r="L272" s="111"/>
      <c r="M272" s="79"/>
      <c r="O272" s="106"/>
      <c r="P272" s="110"/>
      <c r="Q272" s="111"/>
      <c r="R272" s="449" t="s">
        <v>2248</v>
      </c>
      <c r="S272" s="8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</row>
    <row r="273">
      <c r="A273" s="108"/>
      <c r="B273" s="1245" t="s">
        <v>61</v>
      </c>
      <c r="C273" s="79"/>
      <c r="E273" s="106"/>
      <c r="F273" s="907"/>
      <c r="G273" s="140"/>
      <c r="H273" s="79"/>
      <c r="J273" s="106"/>
      <c r="K273" s="930"/>
      <c r="L273" s="138"/>
      <c r="M273" s="79"/>
      <c r="O273" s="106"/>
      <c r="P273" s="930"/>
      <c r="Q273" s="138"/>
      <c r="R273" s="449" t="s">
        <v>509</v>
      </c>
      <c r="S273" s="8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</row>
    <row r="274">
      <c r="A274" s="108"/>
      <c r="B274" s="157"/>
      <c r="C274" s="81"/>
      <c r="D274" s="82"/>
      <c r="E274" s="54"/>
      <c r="F274" s="931"/>
      <c r="G274" s="243"/>
      <c r="H274" s="81"/>
      <c r="I274" s="82"/>
      <c r="J274" s="54"/>
      <c r="K274" s="1268"/>
      <c r="L274" s="1269"/>
      <c r="M274" s="81"/>
      <c r="N274" s="82"/>
      <c r="O274" s="54"/>
      <c r="P274" s="1268"/>
      <c r="Q274" s="1269"/>
      <c r="R274" s="449"/>
      <c r="S274" s="8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</row>
    <row r="275">
      <c r="A275" s="108"/>
      <c r="B275" s="439" t="s">
        <v>62</v>
      </c>
      <c r="C275" s="1252" t="s">
        <v>565</v>
      </c>
      <c r="D275" s="1253"/>
      <c r="E275" s="1253" t="s">
        <v>63</v>
      </c>
      <c r="F275" s="1253" t="s">
        <v>64</v>
      </c>
      <c r="G275" s="1256" t="s">
        <v>65</v>
      </c>
      <c r="H275" s="1252" t="s">
        <v>565</v>
      </c>
      <c r="I275" s="1253"/>
      <c r="J275" s="1253" t="s">
        <v>63</v>
      </c>
      <c r="K275" s="1254" t="s">
        <v>64</v>
      </c>
      <c r="L275" s="1255" t="s">
        <v>65</v>
      </c>
      <c r="M275" s="1252" t="s">
        <v>565</v>
      </c>
      <c r="N275" s="1253"/>
      <c r="O275" s="1253" t="s">
        <v>63</v>
      </c>
      <c r="P275" s="1254" t="s">
        <v>64</v>
      </c>
      <c r="Q275" s="1255" t="s">
        <v>65</v>
      </c>
      <c r="R275" s="79"/>
      <c r="S275" s="8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</row>
    <row r="276">
      <c r="A276" s="108"/>
      <c r="B276" s="439" t="s">
        <v>66</v>
      </c>
      <c r="C276" s="1049" t="s">
        <v>67</v>
      </c>
      <c r="D276" s="1050"/>
      <c r="E276" s="1051" t="s">
        <v>427</v>
      </c>
      <c r="F276" s="1051">
        <v>31.0</v>
      </c>
      <c r="G276" s="1052">
        <v>6.0</v>
      </c>
      <c r="H276" s="1049" t="s">
        <v>67</v>
      </c>
      <c r="I276" s="1050"/>
      <c r="J276" s="1051" t="s">
        <v>427</v>
      </c>
      <c r="K276" s="1051">
        <v>31.0</v>
      </c>
      <c r="L276" s="1052">
        <v>6.0</v>
      </c>
      <c r="M276" s="1049" t="s">
        <v>67</v>
      </c>
      <c r="N276" s="1050"/>
      <c r="O276" s="1051" t="s">
        <v>453</v>
      </c>
      <c r="P276" s="1051">
        <v>31.0</v>
      </c>
      <c r="Q276" s="1052">
        <v>6.0</v>
      </c>
      <c r="R276" s="79"/>
      <c r="S276" s="8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</row>
    <row r="277">
      <c r="A277" s="108"/>
      <c r="B277" s="439" t="s">
        <v>72</v>
      </c>
      <c r="C277" s="1049" t="s">
        <v>1537</v>
      </c>
      <c r="D277" s="1050"/>
      <c r="E277" s="1051" t="s">
        <v>164</v>
      </c>
      <c r="F277" s="1051">
        <v>31.0</v>
      </c>
      <c r="G277" s="1052">
        <v>252.0</v>
      </c>
      <c r="H277" s="1049" t="s">
        <v>163</v>
      </c>
      <c r="I277" s="1050"/>
      <c r="J277" s="1051" t="s">
        <v>844</v>
      </c>
      <c r="K277" s="1051">
        <v>31.0</v>
      </c>
      <c r="L277" s="1052">
        <v>252.0</v>
      </c>
      <c r="M277" s="1049" t="s">
        <v>111</v>
      </c>
      <c r="N277" s="1050"/>
      <c r="O277" s="1051" t="s">
        <v>166</v>
      </c>
      <c r="P277" s="1051">
        <v>31.0</v>
      </c>
      <c r="Q277" s="1052">
        <v>252.0</v>
      </c>
      <c r="R277" s="79"/>
      <c r="S277" s="8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</row>
    <row r="278">
      <c r="A278" s="108"/>
      <c r="B278" s="439" t="s">
        <v>79</v>
      </c>
      <c r="C278" s="1049" t="s">
        <v>1172</v>
      </c>
      <c r="D278" s="1050"/>
      <c r="E278" s="1051" t="s">
        <v>257</v>
      </c>
      <c r="F278" s="1051">
        <v>31.0</v>
      </c>
      <c r="G278" s="1052">
        <v>0.0</v>
      </c>
      <c r="H278" s="1049" t="s">
        <v>668</v>
      </c>
      <c r="I278" s="1050"/>
      <c r="J278" s="1051" t="s">
        <v>81</v>
      </c>
      <c r="K278" s="1051">
        <v>31.0</v>
      </c>
      <c r="L278" s="1052">
        <v>0.0</v>
      </c>
      <c r="M278" s="1049" t="s">
        <v>1802</v>
      </c>
      <c r="N278" s="1050"/>
      <c r="O278" s="1051" t="s">
        <v>138</v>
      </c>
      <c r="P278" s="1051">
        <v>31.0</v>
      </c>
      <c r="Q278" s="1052">
        <v>0.0</v>
      </c>
      <c r="R278" s="79"/>
      <c r="S278" s="8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</row>
    <row r="279">
      <c r="A279" s="108"/>
      <c r="B279" s="446" t="s">
        <v>85</v>
      </c>
      <c r="C279" s="1257" t="s">
        <v>179</v>
      </c>
      <c r="D279" s="1258"/>
      <c r="E279" s="451" t="s">
        <v>543</v>
      </c>
      <c r="F279" s="451">
        <v>31.0</v>
      </c>
      <c r="G279" s="1259">
        <v>0.0</v>
      </c>
      <c r="H279" s="1257" t="s">
        <v>673</v>
      </c>
      <c r="I279" s="1258"/>
      <c r="J279" s="451" t="s">
        <v>145</v>
      </c>
      <c r="K279" s="451">
        <v>31.0</v>
      </c>
      <c r="L279" s="1259">
        <v>0.0</v>
      </c>
      <c r="M279" s="1257" t="s">
        <v>371</v>
      </c>
      <c r="N279" s="1258"/>
      <c r="O279" s="451" t="s">
        <v>362</v>
      </c>
      <c r="P279" s="451">
        <v>31.0</v>
      </c>
      <c r="Q279" s="1259">
        <v>0.0</v>
      </c>
      <c r="R279" s="79"/>
      <c r="S279" s="8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</row>
    <row r="280">
      <c r="A280" s="101"/>
      <c r="B280" s="481"/>
      <c r="C280" s="1257" t="s">
        <v>737</v>
      </c>
      <c r="D280" s="1258"/>
      <c r="E280" s="451" t="s">
        <v>267</v>
      </c>
      <c r="F280" s="451">
        <v>31.0</v>
      </c>
      <c r="G280" s="1259">
        <v>0.0</v>
      </c>
      <c r="H280" s="1257" t="s">
        <v>177</v>
      </c>
      <c r="I280" s="1258"/>
      <c r="J280" s="451" t="s">
        <v>97</v>
      </c>
      <c r="K280" s="451">
        <v>31.0</v>
      </c>
      <c r="L280" s="1259">
        <v>0.0</v>
      </c>
      <c r="M280" s="1257" t="s">
        <v>179</v>
      </c>
      <c r="N280" s="1258"/>
      <c r="O280" s="451" t="s">
        <v>174</v>
      </c>
      <c r="P280" s="451">
        <v>31.0</v>
      </c>
      <c r="Q280" s="1259">
        <v>0.0</v>
      </c>
      <c r="R280" s="79"/>
      <c r="S280" s="8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</row>
    <row r="281">
      <c r="A281" s="101"/>
      <c r="B281" s="481"/>
      <c r="C281" s="1257" t="s">
        <v>788</v>
      </c>
      <c r="D281" s="1258"/>
      <c r="E281" s="451" t="s">
        <v>176</v>
      </c>
      <c r="F281" s="451">
        <v>31.0</v>
      </c>
      <c r="G281" s="1259">
        <v>252.0</v>
      </c>
      <c r="H281" s="1257" t="s">
        <v>171</v>
      </c>
      <c r="I281" s="1258"/>
      <c r="J281" s="451" t="s">
        <v>310</v>
      </c>
      <c r="K281" s="451">
        <v>31.0</v>
      </c>
      <c r="L281" s="1259">
        <v>252.0</v>
      </c>
      <c r="M281" s="1257" t="s">
        <v>401</v>
      </c>
      <c r="N281" s="1258"/>
      <c r="O281" s="451" t="s">
        <v>176</v>
      </c>
      <c r="P281" s="451">
        <v>31.0</v>
      </c>
      <c r="Q281" s="1259">
        <v>252.0</v>
      </c>
      <c r="R281" s="79"/>
      <c r="S281" s="8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</row>
    <row r="282">
      <c r="A282" s="101"/>
      <c r="B282" s="481"/>
      <c r="C282" s="1257" t="s">
        <v>599</v>
      </c>
      <c r="D282" s="1258"/>
      <c r="E282" s="482"/>
      <c r="F282" s="1260" t="s">
        <v>2249</v>
      </c>
      <c r="G282" s="80"/>
      <c r="H282" s="1261" t="s">
        <v>173</v>
      </c>
      <c r="I282" s="1258"/>
      <c r="J282" s="482"/>
      <c r="K282" s="1260" t="s">
        <v>2250</v>
      </c>
      <c r="L282" s="80"/>
      <c r="M282" s="1261" t="s">
        <v>364</v>
      </c>
      <c r="N282" s="1258"/>
      <c r="O282" s="482"/>
      <c r="P282" s="1260" t="s">
        <v>2249</v>
      </c>
      <c r="Q282" s="80"/>
      <c r="R282" s="79"/>
      <c r="S282" s="8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</row>
    <row r="283">
      <c r="A283" s="101"/>
      <c r="B283" s="481"/>
      <c r="C283" s="1262" t="s">
        <v>2212</v>
      </c>
      <c r="D283" s="1263"/>
      <c r="E283" s="1264"/>
      <c r="F283" s="1260"/>
      <c r="G283" s="1126"/>
      <c r="H283" s="1265" t="s">
        <v>2212</v>
      </c>
      <c r="I283" s="1263"/>
      <c r="J283" s="1264"/>
      <c r="K283" s="1260"/>
      <c r="L283" s="1126"/>
      <c r="M283" s="1265" t="s">
        <v>2212</v>
      </c>
      <c r="N283" s="1263"/>
      <c r="O283" s="1264"/>
      <c r="P283" s="1260"/>
      <c r="Q283" s="1126"/>
      <c r="R283" s="81"/>
      <c r="S283" s="83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</row>
    <row r="284">
      <c r="A284" s="101"/>
      <c r="B284" s="923"/>
      <c r="C284" s="901"/>
      <c r="D284" s="77"/>
      <c r="E284" s="104"/>
      <c r="F284" s="903" t="s">
        <v>1460</v>
      </c>
      <c r="G284" s="78"/>
      <c r="H284" s="901"/>
      <c r="I284" s="77"/>
      <c r="J284" s="104"/>
      <c r="K284" s="903" t="s">
        <v>2251</v>
      </c>
      <c r="L284" s="78"/>
      <c r="M284" s="901"/>
      <c r="N284" s="77"/>
      <c r="O284" s="104"/>
      <c r="P284" s="903" t="s">
        <v>2252</v>
      </c>
      <c r="Q284" s="78"/>
      <c r="R284" s="305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</row>
    <row r="285">
      <c r="A285" s="101"/>
      <c r="B285" s="79"/>
      <c r="C285" s="79"/>
      <c r="E285" s="106"/>
      <c r="G285" s="80"/>
      <c r="H285" s="79"/>
      <c r="J285" s="106"/>
      <c r="L285" s="80"/>
      <c r="M285" s="79"/>
      <c r="O285" s="106"/>
      <c r="Q285" s="8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</row>
    <row r="286">
      <c r="A286" s="101"/>
      <c r="B286" s="79"/>
      <c r="C286" s="79"/>
      <c r="E286" s="106"/>
      <c r="G286" s="80"/>
      <c r="H286" s="79"/>
      <c r="J286" s="106"/>
      <c r="L286" s="80"/>
      <c r="M286" s="79"/>
      <c r="O286" s="106"/>
      <c r="Q286" s="8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</row>
    <row r="287">
      <c r="A287" s="108"/>
      <c r="B287" s="906" t="s">
        <v>60</v>
      </c>
      <c r="C287" s="79"/>
      <c r="E287" s="106"/>
      <c r="F287" s="110"/>
      <c r="G287" s="111"/>
      <c r="H287" s="79"/>
      <c r="J287" s="106"/>
      <c r="K287" s="110"/>
      <c r="L287" s="111"/>
      <c r="M287" s="79"/>
      <c r="O287" s="106"/>
      <c r="P287" s="110"/>
      <c r="Q287" s="111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</row>
    <row r="288">
      <c r="A288" s="108"/>
      <c r="B288" s="906" t="s">
        <v>61</v>
      </c>
      <c r="C288" s="79"/>
      <c r="E288" s="106"/>
      <c r="F288" s="907"/>
      <c r="G288" s="140"/>
      <c r="H288" s="79"/>
      <c r="J288" s="106"/>
      <c r="K288" s="907"/>
      <c r="L288" s="140"/>
      <c r="M288" s="79"/>
      <c r="O288" s="106"/>
      <c r="P288" s="907"/>
      <c r="Q288" s="14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</row>
    <row r="289">
      <c r="A289" s="108"/>
      <c r="B289" s="79"/>
      <c r="C289" s="81"/>
      <c r="D289" s="82"/>
      <c r="E289" s="54"/>
      <c r="F289" s="931"/>
      <c r="G289" s="243"/>
      <c r="H289" s="81"/>
      <c r="I289" s="82"/>
      <c r="J289" s="54"/>
      <c r="K289" s="1270"/>
      <c r="L289" s="243"/>
      <c r="M289" s="81"/>
      <c r="N289" s="82"/>
      <c r="O289" s="54"/>
      <c r="P289" s="931"/>
      <c r="Q289" s="243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</row>
    <row r="290">
      <c r="A290" s="108"/>
      <c r="B290" s="439" t="s">
        <v>62</v>
      </c>
      <c r="C290" s="1252" t="s">
        <v>565</v>
      </c>
      <c r="D290" s="1253"/>
      <c r="E290" s="1253" t="s">
        <v>63</v>
      </c>
      <c r="F290" s="1253" t="s">
        <v>64</v>
      </c>
      <c r="G290" s="1256" t="s">
        <v>65</v>
      </c>
      <c r="H290" s="1252" t="s">
        <v>565</v>
      </c>
      <c r="I290" s="1253"/>
      <c r="J290" s="1253" t="s">
        <v>63</v>
      </c>
      <c r="K290" s="1253" t="s">
        <v>64</v>
      </c>
      <c r="L290" s="1256" t="s">
        <v>65</v>
      </c>
      <c r="M290" s="1252" t="s">
        <v>565</v>
      </c>
      <c r="N290" s="1253"/>
      <c r="O290" s="1253" t="s">
        <v>63</v>
      </c>
      <c r="P290" s="1253" t="s">
        <v>64</v>
      </c>
      <c r="Q290" s="1256" t="s">
        <v>65</v>
      </c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</row>
    <row r="291">
      <c r="A291" s="108"/>
      <c r="B291" s="439" t="s">
        <v>66</v>
      </c>
      <c r="C291" s="1049" t="s">
        <v>69</v>
      </c>
      <c r="D291" s="1050"/>
      <c r="E291" s="1051" t="s">
        <v>1288</v>
      </c>
      <c r="F291" s="1051">
        <v>31.0</v>
      </c>
      <c r="G291" s="1052">
        <v>6.0</v>
      </c>
      <c r="H291" s="1049" t="s">
        <v>69</v>
      </c>
      <c r="I291" s="1050"/>
      <c r="J291" s="1051" t="s">
        <v>823</v>
      </c>
      <c r="K291" s="1051">
        <v>31.0</v>
      </c>
      <c r="L291" s="1052">
        <v>6.0</v>
      </c>
      <c r="M291" s="1049" t="s">
        <v>128</v>
      </c>
      <c r="N291" s="1050"/>
      <c r="O291" s="1051" t="s">
        <v>595</v>
      </c>
      <c r="P291" s="1051">
        <v>31.0</v>
      </c>
      <c r="Q291" s="1052">
        <v>6.0</v>
      </c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</row>
    <row r="292">
      <c r="A292" s="108"/>
      <c r="B292" s="439" t="s">
        <v>72</v>
      </c>
      <c r="C292" s="1049" t="s">
        <v>191</v>
      </c>
      <c r="D292" s="1050"/>
      <c r="E292" s="1051" t="s">
        <v>190</v>
      </c>
      <c r="F292" s="1051">
        <v>31.0</v>
      </c>
      <c r="G292" s="1052">
        <v>0.0</v>
      </c>
      <c r="H292" s="1049" t="s">
        <v>1989</v>
      </c>
      <c r="I292" s="1050"/>
      <c r="J292" s="1051" t="s">
        <v>2253</v>
      </c>
      <c r="K292" s="1051">
        <v>31.0</v>
      </c>
      <c r="L292" s="1052">
        <v>0.0</v>
      </c>
      <c r="M292" s="1049" t="s">
        <v>133</v>
      </c>
      <c r="N292" s="1050"/>
      <c r="O292" s="1051" t="s">
        <v>223</v>
      </c>
      <c r="P292" s="1051">
        <v>31.0</v>
      </c>
      <c r="Q292" s="1052">
        <v>252.0</v>
      </c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</row>
    <row r="293">
      <c r="A293" s="108"/>
      <c r="B293" s="439" t="s">
        <v>79</v>
      </c>
      <c r="C293" s="1049" t="s">
        <v>293</v>
      </c>
      <c r="D293" s="1050"/>
      <c r="E293" s="1051" t="s">
        <v>1062</v>
      </c>
      <c r="F293" s="1051">
        <v>31.0</v>
      </c>
      <c r="G293" s="1052">
        <v>0.0</v>
      </c>
      <c r="H293" s="1049" t="s">
        <v>386</v>
      </c>
      <c r="I293" s="1050"/>
      <c r="J293" s="1051" t="s">
        <v>2254</v>
      </c>
      <c r="K293" s="1051">
        <v>31.0</v>
      </c>
      <c r="L293" s="1052">
        <v>0.0</v>
      </c>
      <c r="M293" s="1049" t="s">
        <v>2246</v>
      </c>
      <c r="N293" s="1050"/>
      <c r="O293" s="1051" t="s">
        <v>2255</v>
      </c>
      <c r="P293" s="1051">
        <v>31.0</v>
      </c>
      <c r="Q293" s="1052">
        <v>0.0</v>
      </c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</row>
    <row r="294">
      <c r="A294" s="108"/>
      <c r="B294" s="446" t="s">
        <v>85</v>
      </c>
      <c r="C294" s="1257" t="s">
        <v>715</v>
      </c>
      <c r="D294" s="1258"/>
      <c r="E294" s="451" t="s">
        <v>1289</v>
      </c>
      <c r="F294" s="451">
        <v>31.0</v>
      </c>
      <c r="G294" s="1259">
        <v>252.0</v>
      </c>
      <c r="H294" s="1257" t="s">
        <v>200</v>
      </c>
      <c r="I294" s="1258"/>
      <c r="J294" s="451" t="s">
        <v>2256</v>
      </c>
      <c r="K294" s="451">
        <v>31.0</v>
      </c>
      <c r="L294" s="1259">
        <v>252.0</v>
      </c>
      <c r="M294" s="1257" t="s">
        <v>371</v>
      </c>
      <c r="N294" s="1258"/>
      <c r="O294" s="451" t="s">
        <v>436</v>
      </c>
      <c r="P294" s="451">
        <v>31.0</v>
      </c>
      <c r="Q294" s="1259">
        <v>0.0</v>
      </c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</row>
    <row r="295">
      <c r="A295" s="101"/>
      <c r="B295" s="481"/>
      <c r="C295" s="1257" t="s">
        <v>119</v>
      </c>
      <c r="D295" s="1258"/>
      <c r="E295" s="451" t="s">
        <v>1290</v>
      </c>
      <c r="F295" s="451">
        <v>31.0</v>
      </c>
      <c r="G295" s="1259">
        <v>0.0</v>
      </c>
      <c r="H295" s="1257" t="s">
        <v>261</v>
      </c>
      <c r="I295" s="1258"/>
      <c r="J295" s="451" t="s">
        <v>2094</v>
      </c>
      <c r="K295" s="451">
        <v>31.0</v>
      </c>
      <c r="L295" s="1259">
        <v>0.0</v>
      </c>
      <c r="M295" s="1257" t="s">
        <v>309</v>
      </c>
      <c r="N295" s="1258"/>
      <c r="O295" s="451" t="s">
        <v>695</v>
      </c>
      <c r="P295" s="451">
        <v>31.0</v>
      </c>
      <c r="Q295" s="1259">
        <v>0.0</v>
      </c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</row>
    <row r="296">
      <c r="A296" s="101"/>
      <c r="B296" s="481"/>
      <c r="C296" s="1257" t="s">
        <v>1508</v>
      </c>
      <c r="D296" s="1258"/>
      <c r="E296" s="451" t="s">
        <v>1291</v>
      </c>
      <c r="F296" s="451">
        <v>31.0</v>
      </c>
      <c r="G296" s="1259">
        <v>252.0</v>
      </c>
      <c r="H296" s="1257" t="s">
        <v>442</v>
      </c>
      <c r="I296" s="1258"/>
      <c r="J296" s="451" t="s">
        <v>2208</v>
      </c>
      <c r="K296" s="451">
        <v>31.0</v>
      </c>
      <c r="L296" s="1259">
        <v>252.0</v>
      </c>
      <c r="M296" s="1257" t="s">
        <v>366</v>
      </c>
      <c r="N296" s="1258"/>
      <c r="O296" s="451" t="s">
        <v>270</v>
      </c>
      <c r="P296" s="451">
        <v>31.0</v>
      </c>
      <c r="Q296" s="1259">
        <v>252.0</v>
      </c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</row>
    <row r="297">
      <c r="A297" s="101"/>
      <c r="B297" s="481"/>
      <c r="C297" s="1257" t="s">
        <v>299</v>
      </c>
      <c r="D297" s="1258"/>
      <c r="E297" s="482"/>
      <c r="F297" s="1260" t="s">
        <v>2257</v>
      </c>
      <c r="G297" s="80"/>
      <c r="H297" s="1261" t="s">
        <v>265</v>
      </c>
      <c r="I297" s="1258"/>
      <c r="J297" s="482"/>
      <c r="K297" s="1260" t="s">
        <v>2211</v>
      </c>
      <c r="L297" s="80"/>
      <c r="M297" s="1261" t="s">
        <v>419</v>
      </c>
      <c r="N297" s="1258"/>
      <c r="O297" s="482"/>
      <c r="P297" s="1260" t="s">
        <v>402</v>
      </c>
      <c r="Q297" s="8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</row>
    <row r="298">
      <c r="A298" s="101"/>
      <c r="B298" s="481"/>
      <c r="C298" s="1262" t="s">
        <v>2212</v>
      </c>
      <c r="D298" s="1263"/>
      <c r="E298" s="1264"/>
      <c r="F298" s="1266"/>
      <c r="G298" s="1126"/>
      <c r="H298" s="1265" t="s">
        <v>2212</v>
      </c>
      <c r="I298" s="1263"/>
      <c r="J298" s="1264"/>
      <c r="K298" s="1266"/>
      <c r="L298" s="1126"/>
      <c r="M298" s="1265" t="s">
        <v>2212</v>
      </c>
      <c r="N298" s="1263"/>
      <c r="O298" s="1264"/>
      <c r="P298" s="1266"/>
      <c r="Q298" s="1126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</row>
    <row r="299">
      <c r="A299" s="643"/>
      <c r="B299" s="925" t="s">
        <v>2258</v>
      </c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5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</row>
    <row r="300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</row>
    <row r="301">
      <c r="A301" s="101"/>
      <c r="B301" s="310"/>
      <c r="C301" s="311" t="s">
        <v>2259</v>
      </c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8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</row>
    <row r="302">
      <c r="A302" s="101"/>
      <c r="B302" s="157"/>
      <c r="C302" s="81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3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</row>
    <row r="303">
      <c r="A303" s="101"/>
      <c r="B303" s="157"/>
      <c r="C303" s="312"/>
      <c r="D303" s="77"/>
      <c r="E303" s="104"/>
      <c r="F303" s="315" t="s">
        <v>376</v>
      </c>
      <c r="G303" s="78"/>
      <c r="H303" s="312"/>
      <c r="I303" s="77"/>
      <c r="J303" s="104"/>
      <c r="K303" s="315" t="s">
        <v>377</v>
      </c>
      <c r="L303" s="78"/>
      <c r="M303" s="312"/>
      <c r="N303" s="77"/>
      <c r="O303" s="104"/>
      <c r="P303" s="315" t="s">
        <v>378</v>
      </c>
      <c r="Q303" s="78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</row>
    <row r="304">
      <c r="A304" s="101"/>
      <c r="B304" s="157"/>
      <c r="C304" s="79"/>
      <c r="E304" s="106"/>
      <c r="G304" s="80"/>
      <c r="H304" s="79"/>
      <c r="J304" s="106"/>
      <c r="L304" s="80"/>
      <c r="M304" s="79"/>
      <c r="O304" s="106"/>
      <c r="Q304" s="8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</row>
    <row r="305">
      <c r="A305" s="101"/>
      <c r="B305" s="160"/>
      <c r="C305" s="79"/>
      <c r="E305" s="106"/>
      <c r="G305" s="80"/>
      <c r="H305" s="79"/>
      <c r="J305" s="106"/>
      <c r="L305" s="80"/>
      <c r="M305" s="79"/>
      <c r="O305" s="106"/>
      <c r="Q305" s="8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</row>
    <row r="306">
      <c r="A306" s="108"/>
      <c r="B306" s="319" t="s">
        <v>60</v>
      </c>
      <c r="C306" s="79"/>
      <c r="E306" s="106"/>
      <c r="F306" s="110"/>
      <c r="G306" s="111"/>
      <c r="H306" s="79"/>
      <c r="J306" s="106"/>
      <c r="K306" s="110"/>
      <c r="L306" s="111"/>
      <c r="M306" s="79"/>
      <c r="O306" s="106"/>
      <c r="P306" s="110"/>
      <c r="Q306" s="111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</row>
    <row r="307">
      <c r="A307" s="108"/>
      <c r="B307" s="319" t="s">
        <v>61</v>
      </c>
      <c r="C307" s="79"/>
      <c r="E307" s="106"/>
      <c r="F307" s="1056"/>
      <c r="G307" s="140"/>
      <c r="H307" s="79"/>
      <c r="J307" s="106"/>
      <c r="K307" s="1056"/>
      <c r="L307" s="140"/>
      <c r="M307" s="79"/>
      <c r="O307" s="106"/>
      <c r="P307" s="1056"/>
      <c r="Q307" s="14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</row>
    <row r="308">
      <c r="A308" s="108"/>
      <c r="B308" s="157"/>
      <c r="C308" s="81"/>
      <c r="D308" s="82"/>
      <c r="E308" s="54"/>
      <c r="F308" s="326"/>
      <c r="G308" s="83"/>
      <c r="H308" s="81"/>
      <c r="I308" s="82"/>
      <c r="J308" s="54"/>
      <c r="K308" s="326"/>
      <c r="L308" s="83"/>
      <c r="M308" s="81"/>
      <c r="N308" s="82"/>
      <c r="O308" s="54"/>
      <c r="P308" s="326"/>
      <c r="Q308" s="83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</row>
    <row r="309">
      <c r="A309" s="108"/>
      <c r="B309" s="327" t="s">
        <v>62</v>
      </c>
      <c r="C309" s="328">
        <v>68.0</v>
      </c>
      <c r="D309" s="329"/>
      <c r="E309" s="329" t="s">
        <v>63</v>
      </c>
      <c r="F309" s="329" t="s">
        <v>64</v>
      </c>
      <c r="G309" s="330" t="s">
        <v>65</v>
      </c>
      <c r="H309" s="328">
        <v>68.0</v>
      </c>
      <c r="I309" s="329"/>
      <c r="J309" s="329" t="s">
        <v>63</v>
      </c>
      <c r="K309" s="329" t="s">
        <v>64</v>
      </c>
      <c r="L309" s="330" t="s">
        <v>65</v>
      </c>
      <c r="M309" s="328">
        <v>68.0</v>
      </c>
      <c r="N309" s="329"/>
      <c r="O309" s="329" t="s">
        <v>63</v>
      </c>
      <c r="P309" s="329" t="s">
        <v>64</v>
      </c>
      <c r="Q309" s="330" t="s">
        <v>65</v>
      </c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</row>
    <row r="310">
      <c r="A310" s="108"/>
      <c r="B310" s="327" t="s">
        <v>66</v>
      </c>
      <c r="C310" s="331" t="s">
        <v>128</v>
      </c>
      <c r="D310" s="332"/>
      <c r="E310" s="333" t="s">
        <v>161</v>
      </c>
      <c r="F310" s="333">
        <v>31.0</v>
      </c>
      <c r="G310" s="334">
        <v>6.0</v>
      </c>
      <c r="H310" s="331" t="s">
        <v>67</v>
      </c>
      <c r="I310" s="332"/>
      <c r="J310" s="333" t="s">
        <v>187</v>
      </c>
      <c r="K310" s="333">
        <v>31.0</v>
      </c>
      <c r="L310" s="334">
        <v>6.0</v>
      </c>
      <c r="M310" s="331" t="s">
        <v>379</v>
      </c>
      <c r="N310" s="332"/>
      <c r="O310" s="333" t="s">
        <v>380</v>
      </c>
      <c r="P310" s="333">
        <v>31.0</v>
      </c>
      <c r="Q310" s="334">
        <v>0.0</v>
      </c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</row>
    <row r="311">
      <c r="A311" s="108"/>
      <c r="B311" s="327" t="s">
        <v>72</v>
      </c>
      <c r="C311" s="331" t="s">
        <v>381</v>
      </c>
      <c r="D311" s="332"/>
      <c r="E311" s="333" t="s">
        <v>166</v>
      </c>
      <c r="F311" s="333">
        <v>31.0</v>
      </c>
      <c r="G311" s="334">
        <v>252.0</v>
      </c>
      <c r="H311" s="331" t="s">
        <v>382</v>
      </c>
      <c r="I311" s="332"/>
      <c r="J311" s="333" t="s">
        <v>132</v>
      </c>
      <c r="K311" s="333">
        <v>31.0</v>
      </c>
      <c r="L311" s="334">
        <v>252.0</v>
      </c>
      <c r="M311" s="331" t="s">
        <v>383</v>
      </c>
      <c r="N311" s="332"/>
      <c r="O311" s="333" t="s">
        <v>323</v>
      </c>
      <c r="P311" s="333">
        <v>30.0</v>
      </c>
      <c r="Q311" s="334">
        <v>252.0</v>
      </c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</row>
    <row r="312">
      <c r="A312" s="108"/>
      <c r="B312" s="327" t="s">
        <v>79</v>
      </c>
      <c r="C312" s="331" t="s">
        <v>384</v>
      </c>
      <c r="D312" s="332"/>
      <c r="E312" s="333" t="s">
        <v>385</v>
      </c>
      <c r="F312" s="333">
        <v>31.0</v>
      </c>
      <c r="G312" s="334">
        <v>0.0</v>
      </c>
      <c r="H312" s="331" t="s">
        <v>386</v>
      </c>
      <c r="I312" s="332"/>
      <c r="J312" s="333" t="s">
        <v>387</v>
      </c>
      <c r="K312" s="333">
        <v>31.0</v>
      </c>
      <c r="L312" s="334">
        <v>252.0</v>
      </c>
      <c r="M312" s="331" t="s">
        <v>260</v>
      </c>
      <c r="N312" s="332"/>
      <c r="O312" s="333" t="s">
        <v>388</v>
      </c>
      <c r="P312" s="333">
        <v>30.0</v>
      </c>
      <c r="Q312" s="334">
        <v>0.0</v>
      </c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</row>
    <row r="313">
      <c r="A313" s="108"/>
      <c r="B313" s="335" t="s">
        <v>85</v>
      </c>
      <c r="C313" s="336" t="s">
        <v>389</v>
      </c>
      <c r="D313" s="337"/>
      <c r="E313" s="338" t="s">
        <v>142</v>
      </c>
      <c r="F313" s="338">
        <v>31.0</v>
      </c>
      <c r="G313" s="339">
        <v>0.0</v>
      </c>
      <c r="H313" s="336" t="s">
        <v>390</v>
      </c>
      <c r="I313" s="337"/>
      <c r="J313" s="338" t="s">
        <v>362</v>
      </c>
      <c r="K313" s="338">
        <v>31.0</v>
      </c>
      <c r="L313" s="339">
        <v>0.0</v>
      </c>
      <c r="M313" s="336" t="s">
        <v>391</v>
      </c>
      <c r="N313" s="337"/>
      <c r="O313" s="338" t="s">
        <v>392</v>
      </c>
      <c r="P313" s="338">
        <v>31.0</v>
      </c>
      <c r="Q313" s="339">
        <v>6.0</v>
      </c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</row>
    <row r="314">
      <c r="A314" s="101"/>
      <c r="B314" s="340"/>
      <c r="C314" s="336" t="s">
        <v>393</v>
      </c>
      <c r="D314" s="337"/>
      <c r="E314" s="338" t="s">
        <v>174</v>
      </c>
      <c r="F314" s="338">
        <v>31.0</v>
      </c>
      <c r="G314" s="339">
        <v>0.0</v>
      </c>
      <c r="H314" s="336" t="s">
        <v>394</v>
      </c>
      <c r="I314" s="337"/>
      <c r="J314" s="338" t="s">
        <v>174</v>
      </c>
      <c r="K314" s="338">
        <v>31.0</v>
      </c>
      <c r="L314" s="339">
        <v>0.0</v>
      </c>
      <c r="M314" s="336" t="s">
        <v>395</v>
      </c>
      <c r="N314" s="337"/>
      <c r="O314" s="338" t="s">
        <v>305</v>
      </c>
      <c r="P314" s="338">
        <v>31.0</v>
      </c>
      <c r="Q314" s="339">
        <v>0.0</v>
      </c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</row>
    <row r="315">
      <c r="A315" s="101"/>
      <c r="B315" s="340"/>
      <c r="C315" s="336" t="s">
        <v>396</v>
      </c>
      <c r="D315" s="337"/>
      <c r="E315" s="338" t="s">
        <v>270</v>
      </c>
      <c r="F315" s="338">
        <v>31.0</v>
      </c>
      <c r="G315" s="339">
        <v>252.0</v>
      </c>
      <c r="H315" s="336" t="s">
        <v>173</v>
      </c>
      <c r="I315" s="337"/>
      <c r="J315" s="338" t="s">
        <v>176</v>
      </c>
      <c r="K315" s="338">
        <v>31.0</v>
      </c>
      <c r="L315" s="339">
        <v>0.0</v>
      </c>
      <c r="M315" s="336" t="s">
        <v>397</v>
      </c>
      <c r="N315" s="337"/>
      <c r="O315" s="338" t="s">
        <v>270</v>
      </c>
      <c r="P315" s="338">
        <v>31.0</v>
      </c>
      <c r="Q315" s="339">
        <v>252.0</v>
      </c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</row>
    <row r="316">
      <c r="A316" s="101"/>
      <c r="B316" s="340"/>
      <c r="C316" s="341" t="s">
        <v>306</v>
      </c>
      <c r="D316" s="342"/>
      <c r="E316" s="343"/>
      <c r="F316" s="422" t="s">
        <v>398</v>
      </c>
      <c r="G316" s="83"/>
      <c r="H316" s="341" t="s">
        <v>399</v>
      </c>
      <c r="I316" s="342"/>
      <c r="J316" s="343"/>
      <c r="K316" s="344" t="s">
        <v>400</v>
      </c>
      <c r="L316" s="83"/>
      <c r="M316" s="341" t="s">
        <v>401</v>
      </c>
      <c r="N316" s="342"/>
      <c r="O316" s="343"/>
      <c r="P316" s="422" t="s">
        <v>402</v>
      </c>
      <c r="Q316" s="83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</row>
    <row r="317">
      <c r="A317" s="101"/>
      <c r="B317" s="345"/>
      <c r="C317" s="312"/>
      <c r="D317" s="77"/>
      <c r="E317" s="104"/>
      <c r="F317" s="315" t="s">
        <v>403</v>
      </c>
      <c r="G317" s="78"/>
      <c r="H317" s="312"/>
      <c r="I317" s="77"/>
      <c r="J317" s="104"/>
      <c r="K317" s="315" t="s">
        <v>404</v>
      </c>
      <c r="L317" s="78"/>
      <c r="M317" s="312"/>
      <c r="N317" s="77"/>
      <c r="O317" s="104"/>
      <c r="P317" s="315" t="s">
        <v>405</v>
      </c>
      <c r="Q317" s="78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</row>
    <row r="318">
      <c r="A318" s="101"/>
      <c r="B318" s="79"/>
      <c r="C318" s="79"/>
      <c r="E318" s="106"/>
      <c r="G318" s="80"/>
      <c r="H318" s="79"/>
      <c r="J318" s="106"/>
      <c r="L318" s="80"/>
      <c r="M318" s="79"/>
      <c r="O318" s="106"/>
      <c r="Q318" s="8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</row>
    <row r="319">
      <c r="A319" s="101"/>
      <c r="B319" s="79"/>
      <c r="C319" s="79"/>
      <c r="E319" s="106"/>
      <c r="G319" s="80"/>
      <c r="H319" s="79"/>
      <c r="J319" s="106"/>
      <c r="L319" s="80"/>
      <c r="M319" s="79"/>
      <c r="O319" s="106"/>
      <c r="Q319" s="8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</row>
    <row r="320">
      <c r="A320" s="108"/>
      <c r="B320" s="346" t="s">
        <v>60</v>
      </c>
      <c r="C320" s="79"/>
      <c r="E320" s="106"/>
      <c r="F320" s="110"/>
      <c r="G320" s="111"/>
      <c r="H320" s="79"/>
      <c r="J320" s="106"/>
      <c r="K320" s="110"/>
      <c r="L320" s="111"/>
      <c r="M320" s="79"/>
      <c r="O320" s="106"/>
      <c r="P320" s="110"/>
      <c r="Q320" s="111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</row>
    <row r="321">
      <c r="A321" s="108"/>
      <c r="B321" s="346" t="s">
        <v>61</v>
      </c>
      <c r="C321" s="79"/>
      <c r="E321" s="106"/>
      <c r="F321" s="1056"/>
      <c r="G321" s="140"/>
      <c r="H321" s="79"/>
      <c r="J321" s="106"/>
      <c r="K321" s="1056"/>
      <c r="L321" s="140"/>
      <c r="M321" s="79"/>
      <c r="O321" s="106"/>
      <c r="P321" s="1056"/>
      <c r="Q321" s="14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</row>
    <row r="322">
      <c r="A322" s="108"/>
      <c r="B322" s="79"/>
      <c r="C322" s="81"/>
      <c r="D322" s="82"/>
      <c r="E322" s="54"/>
      <c r="F322" s="326"/>
      <c r="G322" s="83"/>
      <c r="H322" s="81"/>
      <c r="I322" s="82"/>
      <c r="J322" s="54"/>
      <c r="K322" s="326"/>
      <c r="L322" s="83"/>
      <c r="M322" s="81"/>
      <c r="N322" s="82"/>
      <c r="O322" s="54"/>
      <c r="P322" s="326"/>
      <c r="Q322" s="83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</row>
    <row r="323">
      <c r="A323" s="108"/>
      <c r="B323" s="327" t="s">
        <v>62</v>
      </c>
      <c r="C323" s="328">
        <v>68.0</v>
      </c>
      <c r="D323" s="329"/>
      <c r="E323" s="329" t="s">
        <v>63</v>
      </c>
      <c r="F323" s="329" t="s">
        <v>64</v>
      </c>
      <c r="G323" s="330" t="s">
        <v>65</v>
      </c>
      <c r="H323" s="328">
        <v>68.0</v>
      </c>
      <c r="I323" s="329"/>
      <c r="J323" s="329" t="s">
        <v>63</v>
      </c>
      <c r="K323" s="329" t="s">
        <v>64</v>
      </c>
      <c r="L323" s="330" t="s">
        <v>65</v>
      </c>
      <c r="M323" s="328">
        <v>68.0</v>
      </c>
      <c r="N323" s="329"/>
      <c r="O323" s="329" t="s">
        <v>63</v>
      </c>
      <c r="P323" s="329" t="s">
        <v>64</v>
      </c>
      <c r="Q323" s="330" t="s">
        <v>65</v>
      </c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</row>
    <row r="324">
      <c r="A324" s="108"/>
      <c r="B324" s="327" t="s">
        <v>66</v>
      </c>
      <c r="C324" s="331" t="s">
        <v>126</v>
      </c>
      <c r="D324" s="332"/>
      <c r="E324" s="333" t="s">
        <v>187</v>
      </c>
      <c r="F324" s="333">
        <v>31.0</v>
      </c>
      <c r="G324" s="334">
        <v>6.0</v>
      </c>
      <c r="H324" s="331" t="s">
        <v>126</v>
      </c>
      <c r="I324" s="332"/>
      <c r="J324" s="333" t="s">
        <v>406</v>
      </c>
      <c r="K324" s="333">
        <v>31.0</v>
      </c>
      <c r="L324" s="334">
        <v>6.0</v>
      </c>
      <c r="M324" s="331" t="s">
        <v>128</v>
      </c>
      <c r="N324" s="332"/>
      <c r="O324" s="333" t="s">
        <v>161</v>
      </c>
      <c r="P324" s="333">
        <v>31.0</v>
      </c>
      <c r="Q324" s="334">
        <v>6.0</v>
      </c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</row>
    <row r="325">
      <c r="A325" s="108"/>
      <c r="B325" s="327" t="s">
        <v>72</v>
      </c>
      <c r="C325" s="331" t="s">
        <v>131</v>
      </c>
      <c r="D325" s="332"/>
      <c r="E325" s="333" t="s">
        <v>289</v>
      </c>
      <c r="F325" s="333">
        <v>31.0</v>
      </c>
      <c r="G325" s="334">
        <v>0.0</v>
      </c>
      <c r="H325" s="331" t="s">
        <v>191</v>
      </c>
      <c r="I325" s="332"/>
      <c r="J325" s="333" t="s">
        <v>164</v>
      </c>
      <c r="K325" s="333">
        <v>31.0</v>
      </c>
      <c r="L325" s="334">
        <v>0.0</v>
      </c>
      <c r="M325" s="331" t="s">
        <v>407</v>
      </c>
      <c r="N325" s="332"/>
      <c r="O325" s="333" t="s">
        <v>132</v>
      </c>
      <c r="P325" s="333">
        <v>31.0</v>
      </c>
      <c r="Q325" s="334">
        <v>252.0</v>
      </c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</row>
    <row r="326">
      <c r="A326" s="108"/>
      <c r="B326" s="327" t="s">
        <v>79</v>
      </c>
      <c r="C326" s="331" t="s">
        <v>408</v>
      </c>
      <c r="D326" s="332"/>
      <c r="E326" s="333" t="s">
        <v>140</v>
      </c>
      <c r="F326" s="333">
        <v>31.0</v>
      </c>
      <c r="G326" s="334">
        <v>0.0</v>
      </c>
      <c r="H326" s="331" t="s">
        <v>326</v>
      </c>
      <c r="I326" s="332"/>
      <c r="J326" s="333" t="s">
        <v>385</v>
      </c>
      <c r="K326" s="333">
        <v>31.0</v>
      </c>
      <c r="L326" s="334">
        <v>0.0</v>
      </c>
      <c r="M326" s="331" t="s">
        <v>409</v>
      </c>
      <c r="N326" s="332"/>
      <c r="O326" s="333" t="s">
        <v>296</v>
      </c>
      <c r="P326" s="333">
        <v>31.0</v>
      </c>
      <c r="Q326" s="334">
        <v>0.0</v>
      </c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</row>
    <row r="327">
      <c r="A327" s="108"/>
      <c r="B327" s="335" t="s">
        <v>85</v>
      </c>
      <c r="C327" s="336" t="s">
        <v>410</v>
      </c>
      <c r="D327" s="337"/>
      <c r="E327" s="338" t="s">
        <v>264</v>
      </c>
      <c r="F327" s="338">
        <v>31.0</v>
      </c>
      <c r="G327" s="339">
        <v>252.0</v>
      </c>
      <c r="H327" s="336" t="s">
        <v>299</v>
      </c>
      <c r="I327" s="337"/>
      <c r="J327" s="338" t="s">
        <v>229</v>
      </c>
      <c r="K327" s="338">
        <v>30.0</v>
      </c>
      <c r="L327" s="339">
        <v>252.0</v>
      </c>
      <c r="M327" s="336" t="s">
        <v>371</v>
      </c>
      <c r="N327" s="337"/>
      <c r="O327" s="338" t="s">
        <v>231</v>
      </c>
      <c r="P327" s="338">
        <v>31.0</v>
      </c>
      <c r="Q327" s="339">
        <v>0.0</v>
      </c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</row>
    <row r="328">
      <c r="A328" s="101"/>
      <c r="B328" s="340"/>
      <c r="C328" s="336" t="s">
        <v>265</v>
      </c>
      <c r="D328" s="337"/>
      <c r="E328" s="338" t="s">
        <v>117</v>
      </c>
      <c r="F328" s="338">
        <v>31.0</v>
      </c>
      <c r="G328" s="339">
        <v>0.0</v>
      </c>
      <c r="H328" s="336" t="s">
        <v>411</v>
      </c>
      <c r="I328" s="337"/>
      <c r="J328" s="338" t="s">
        <v>305</v>
      </c>
      <c r="K328" s="338">
        <v>30.0</v>
      </c>
      <c r="L328" s="339">
        <v>0.0</v>
      </c>
      <c r="M328" s="336" t="s">
        <v>366</v>
      </c>
      <c r="N328" s="337"/>
      <c r="O328" s="338" t="s">
        <v>412</v>
      </c>
      <c r="P328" s="338">
        <v>31.0</v>
      </c>
      <c r="Q328" s="339">
        <v>0.0</v>
      </c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</row>
    <row r="329">
      <c r="A329" s="101"/>
      <c r="B329" s="340"/>
      <c r="C329" s="336" t="s">
        <v>228</v>
      </c>
      <c r="D329" s="337"/>
      <c r="E329" s="338" t="s">
        <v>152</v>
      </c>
      <c r="F329" s="338">
        <v>31.0</v>
      </c>
      <c r="G329" s="339">
        <v>252.0</v>
      </c>
      <c r="H329" s="336" t="s">
        <v>413</v>
      </c>
      <c r="I329" s="337"/>
      <c r="J329" s="338" t="s">
        <v>208</v>
      </c>
      <c r="K329" s="338">
        <v>30.0</v>
      </c>
      <c r="L329" s="339">
        <v>252.0</v>
      </c>
      <c r="M329" s="336" t="s">
        <v>359</v>
      </c>
      <c r="N329" s="337"/>
      <c r="O329" s="338" t="s">
        <v>414</v>
      </c>
      <c r="P329" s="338">
        <v>31.0</v>
      </c>
      <c r="Q329" s="339">
        <v>252.0</v>
      </c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</row>
    <row r="330">
      <c r="A330" s="101"/>
      <c r="B330" s="340"/>
      <c r="C330" s="1235" t="s">
        <v>415</v>
      </c>
      <c r="D330" s="342"/>
      <c r="E330" s="343"/>
      <c r="F330" s="422" t="s">
        <v>416</v>
      </c>
      <c r="G330" s="83"/>
      <c r="H330" s="347" t="s">
        <v>417</v>
      </c>
      <c r="I330" s="342"/>
      <c r="J330" s="343"/>
      <c r="K330" s="422" t="s">
        <v>418</v>
      </c>
      <c r="L330" s="83"/>
      <c r="M330" s="1235" t="s">
        <v>419</v>
      </c>
      <c r="N330" s="342"/>
      <c r="O330" s="343"/>
      <c r="P330" s="422" t="s">
        <v>420</v>
      </c>
      <c r="Q330" s="83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</row>
    <row r="331">
      <c r="A331" s="643"/>
      <c r="B331" s="1271" t="s">
        <v>2260</v>
      </c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5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</row>
    <row r="333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</row>
    <row r="33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</row>
    <row r="336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</row>
    <row r="337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</row>
    <row r="338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</row>
    <row r="339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</row>
    <row r="340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</row>
    <row r="34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</row>
    <row r="342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</row>
    <row r="343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</row>
    <row r="34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</row>
    <row r="346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</row>
    <row r="347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</row>
    <row r="348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</row>
    <row r="349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</row>
    <row r="350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</row>
    <row r="352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</row>
    <row r="353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</row>
    <row r="354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</row>
    <row r="35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</row>
    <row r="356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</row>
    <row r="357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</row>
    <row r="358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</row>
    <row r="359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</row>
    <row r="360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</row>
    <row r="362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</row>
    <row r="363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</row>
    <row r="364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</row>
    <row r="366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</row>
    <row r="367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</row>
    <row r="369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</row>
    <row r="370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</row>
    <row r="37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</row>
    <row r="372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</row>
    <row r="373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</row>
    <row r="374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</row>
    <row r="37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</row>
    <row r="377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</row>
    <row r="378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</row>
    <row r="379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</row>
    <row r="380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</row>
    <row r="38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</row>
    <row r="382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</row>
    <row r="383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</row>
    <row r="384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</row>
    <row r="38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</row>
    <row r="386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</row>
    <row r="387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</row>
    <row r="388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</row>
    <row r="389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</row>
    <row r="390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</row>
    <row r="39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</row>
    <row r="392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</row>
    <row r="394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</row>
    <row r="39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</row>
    <row r="396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</row>
    <row r="398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</row>
    <row r="400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</row>
    <row r="40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</row>
    <row r="403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</row>
    <row r="404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</row>
    <row r="40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</row>
    <row r="406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</row>
    <row r="407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</row>
    <row r="409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</row>
    <row r="410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</row>
    <row r="41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</row>
    <row r="412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</row>
    <row r="413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</row>
    <row r="414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</row>
    <row r="41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</row>
    <row r="416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</row>
    <row r="417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</row>
    <row r="418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</row>
    <row r="419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</row>
    <row r="420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</row>
    <row r="42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</row>
    <row r="422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</row>
    <row r="423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</row>
    <row r="424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</row>
    <row r="97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</row>
    <row r="973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</row>
    <row r="974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</row>
    <row r="97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</row>
    <row r="976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</row>
    <row r="977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</row>
    <row r="978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</row>
    <row r="979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</row>
    <row r="980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</row>
    <row r="98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</row>
    <row r="982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</row>
    <row r="983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</row>
    <row r="984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</row>
    <row r="985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</row>
    <row r="986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</row>
    <row r="987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</row>
    <row r="988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</row>
    <row r="989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</row>
    <row r="990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</row>
    <row r="99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</row>
    <row r="992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</row>
    <row r="993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</row>
    <row r="994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</row>
    <row r="995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</row>
    <row r="996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  <c r="AD996" s="100"/>
    </row>
    <row r="997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  <c r="AD997" s="100"/>
    </row>
    <row r="998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</row>
    <row r="999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  <c r="AD999" s="100"/>
    </row>
    <row r="1000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</row>
    <row r="1001">
      <c r="A1001" s="100"/>
      <c r="B1001" s="100"/>
      <c r="C1001" s="100"/>
      <c r="D1001" s="100"/>
      <c r="E1001" s="100"/>
      <c r="F1001" s="100"/>
      <c r="G1001" s="100"/>
      <c r="H1001" s="100"/>
      <c r="I1001" s="100"/>
      <c r="J1001" s="100"/>
      <c r="K1001" s="100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100"/>
      <c r="V1001" s="100"/>
      <c r="W1001" s="100"/>
      <c r="X1001" s="100"/>
      <c r="Y1001" s="100"/>
      <c r="Z1001" s="100"/>
      <c r="AA1001" s="100"/>
      <c r="AB1001" s="100"/>
      <c r="AC1001" s="100"/>
      <c r="AD1001" s="100"/>
    </row>
    <row r="1002">
      <c r="A1002" s="100"/>
      <c r="B1002" s="100"/>
      <c r="C1002" s="100"/>
      <c r="D1002" s="100"/>
      <c r="E1002" s="100"/>
      <c r="F1002" s="100"/>
      <c r="G1002" s="100"/>
      <c r="H1002" s="100"/>
      <c r="I1002" s="100"/>
      <c r="J1002" s="100"/>
      <c r="K1002" s="100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100"/>
      <c r="V1002" s="100"/>
      <c r="W1002" s="100"/>
      <c r="X1002" s="100"/>
      <c r="Y1002" s="100"/>
      <c r="Z1002" s="100"/>
      <c r="AA1002" s="100"/>
      <c r="AB1002" s="100"/>
      <c r="AC1002" s="100"/>
      <c r="AD1002" s="100"/>
    </row>
    <row r="1003">
      <c r="A1003" s="100"/>
      <c r="B1003" s="100"/>
      <c r="C1003" s="100"/>
      <c r="D1003" s="100"/>
      <c r="E1003" s="100"/>
      <c r="F1003" s="100"/>
      <c r="G1003" s="100"/>
      <c r="H1003" s="100"/>
      <c r="I1003" s="100"/>
      <c r="J1003" s="100"/>
      <c r="K1003" s="100"/>
      <c r="L1003" s="100"/>
      <c r="M1003" s="100"/>
      <c r="N1003" s="100"/>
      <c r="O1003" s="100"/>
      <c r="P1003" s="100"/>
      <c r="Q1003" s="100"/>
      <c r="R1003" s="100"/>
      <c r="S1003" s="100"/>
      <c r="T1003" s="100"/>
      <c r="U1003" s="100"/>
      <c r="V1003" s="100"/>
      <c r="W1003" s="100"/>
      <c r="X1003" s="100"/>
      <c r="Y1003" s="100"/>
      <c r="Z1003" s="100"/>
      <c r="AA1003" s="100"/>
      <c r="AB1003" s="100"/>
      <c r="AC1003" s="100"/>
      <c r="AD1003" s="100"/>
    </row>
    <row r="1004">
      <c r="A1004" s="100"/>
      <c r="B1004" s="100"/>
      <c r="C1004" s="100"/>
      <c r="D1004" s="100"/>
      <c r="E1004" s="100"/>
      <c r="F1004" s="100"/>
      <c r="G1004" s="100"/>
      <c r="H1004" s="100"/>
      <c r="I1004" s="100"/>
      <c r="J1004" s="100"/>
      <c r="K1004" s="100"/>
      <c r="L1004" s="100"/>
      <c r="M1004" s="100"/>
      <c r="N1004" s="100"/>
      <c r="O1004" s="100"/>
      <c r="P1004" s="100"/>
      <c r="Q1004" s="100"/>
      <c r="R1004" s="100"/>
      <c r="S1004" s="100"/>
      <c r="T1004" s="100"/>
      <c r="U1004" s="100"/>
      <c r="V1004" s="100"/>
      <c r="W1004" s="100"/>
      <c r="X1004" s="100"/>
      <c r="Y1004" s="100"/>
      <c r="Z1004" s="100"/>
      <c r="AA1004" s="100"/>
      <c r="AB1004" s="100"/>
      <c r="AC1004" s="100"/>
      <c r="AD1004" s="100"/>
    </row>
    <row r="1005">
      <c r="A1005" s="100"/>
      <c r="B1005" s="100"/>
      <c r="C1005" s="100"/>
      <c r="D1005" s="100"/>
      <c r="E1005" s="100"/>
      <c r="F1005" s="100"/>
      <c r="G1005" s="100"/>
      <c r="H1005" s="100"/>
      <c r="I1005" s="100"/>
      <c r="J1005" s="100"/>
      <c r="K1005" s="100"/>
      <c r="L1005" s="100"/>
      <c r="M1005" s="100"/>
      <c r="N1005" s="100"/>
      <c r="O1005" s="100"/>
      <c r="P1005" s="100"/>
      <c r="Q1005" s="100"/>
      <c r="R1005" s="100"/>
      <c r="S1005" s="100"/>
      <c r="T1005" s="100"/>
      <c r="U1005" s="100"/>
      <c r="V1005" s="100"/>
      <c r="W1005" s="100"/>
      <c r="X1005" s="100"/>
      <c r="Y1005" s="100"/>
      <c r="Z1005" s="100"/>
      <c r="AA1005" s="100"/>
      <c r="AB1005" s="100"/>
      <c r="AC1005" s="100"/>
      <c r="AD1005" s="100"/>
    </row>
    <row r="1006">
      <c r="A1006" s="100"/>
      <c r="B1006" s="100"/>
      <c r="C1006" s="100"/>
      <c r="D1006" s="100"/>
      <c r="E1006" s="100"/>
      <c r="F1006" s="100"/>
      <c r="G1006" s="100"/>
      <c r="H1006" s="100"/>
      <c r="I1006" s="100"/>
      <c r="J1006" s="100"/>
      <c r="K1006" s="100"/>
      <c r="L1006" s="100"/>
      <c r="M1006" s="100"/>
      <c r="N1006" s="100"/>
      <c r="O1006" s="100"/>
      <c r="P1006" s="100"/>
      <c r="Q1006" s="100"/>
      <c r="R1006" s="100"/>
      <c r="S1006" s="100"/>
      <c r="T1006" s="100"/>
      <c r="U1006" s="100"/>
      <c r="V1006" s="100"/>
      <c r="W1006" s="100"/>
      <c r="X1006" s="100"/>
      <c r="Y1006" s="100"/>
      <c r="Z1006" s="100"/>
      <c r="AA1006" s="100"/>
      <c r="AB1006" s="100"/>
      <c r="AC1006" s="100"/>
      <c r="AD1006" s="100"/>
    </row>
    <row r="1007">
      <c r="A1007" s="100"/>
      <c r="B1007" s="100"/>
      <c r="C1007" s="100"/>
      <c r="D1007" s="100"/>
      <c r="E1007" s="100"/>
      <c r="F1007" s="100"/>
      <c r="G1007" s="100"/>
      <c r="H1007" s="100"/>
      <c r="I1007" s="100"/>
      <c r="J1007" s="100"/>
      <c r="K1007" s="100"/>
      <c r="L1007" s="100"/>
      <c r="M1007" s="100"/>
      <c r="N1007" s="100"/>
      <c r="O1007" s="100"/>
      <c r="P1007" s="100"/>
      <c r="Q1007" s="100"/>
      <c r="R1007" s="100"/>
      <c r="S1007" s="100"/>
      <c r="T1007" s="100"/>
      <c r="U1007" s="100"/>
      <c r="V1007" s="100"/>
      <c r="W1007" s="100"/>
      <c r="X1007" s="100"/>
      <c r="Y1007" s="100"/>
      <c r="Z1007" s="100"/>
      <c r="AA1007" s="100"/>
      <c r="AB1007" s="100"/>
      <c r="AC1007" s="100"/>
      <c r="AD1007" s="100"/>
    </row>
    <row r="1008">
      <c r="A1008" s="100"/>
      <c r="B1008" s="100"/>
      <c r="C1008" s="100"/>
      <c r="D1008" s="100"/>
      <c r="E1008" s="100"/>
      <c r="F1008" s="100"/>
      <c r="G1008" s="100"/>
      <c r="H1008" s="100"/>
      <c r="I1008" s="100"/>
      <c r="J1008" s="100"/>
      <c r="K1008" s="100"/>
      <c r="L1008" s="100"/>
      <c r="M1008" s="100"/>
      <c r="N1008" s="100"/>
      <c r="O1008" s="100"/>
      <c r="P1008" s="100"/>
      <c r="Q1008" s="100"/>
      <c r="R1008" s="100"/>
      <c r="S1008" s="100"/>
      <c r="T1008" s="100"/>
      <c r="U1008" s="100"/>
      <c r="V1008" s="100"/>
      <c r="W1008" s="100"/>
      <c r="X1008" s="100"/>
      <c r="Y1008" s="100"/>
      <c r="Z1008" s="100"/>
      <c r="AA1008" s="100"/>
      <c r="AB1008" s="100"/>
      <c r="AC1008" s="100"/>
      <c r="AD1008" s="100"/>
    </row>
    <row r="1009">
      <c r="A1009" s="100"/>
      <c r="B1009" s="100"/>
      <c r="C1009" s="100"/>
      <c r="D1009" s="100"/>
      <c r="E1009" s="100"/>
      <c r="F1009" s="100"/>
      <c r="G1009" s="100"/>
      <c r="H1009" s="100"/>
      <c r="I1009" s="100"/>
      <c r="J1009" s="100"/>
      <c r="K1009" s="100"/>
      <c r="L1009" s="100"/>
      <c r="M1009" s="100"/>
      <c r="N1009" s="100"/>
      <c r="O1009" s="100"/>
      <c r="P1009" s="100"/>
      <c r="Q1009" s="100"/>
      <c r="R1009" s="100"/>
      <c r="S1009" s="100"/>
      <c r="T1009" s="100"/>
      <c r="U1009" s="100"/>
      <c r="V1009" s="100"/>
      <c r="W1009" s="100"/>
      <c r="X1009" s="100"/>
      <c r="Y1009" s="100"/>
      <c r="Z1009" s="100"/>
      <c r="AA1009" s="100"/>
      <c r="AB1009" s="100"/>
      <c r="AC1009" s="100"/>
      <c r="AD1009" s="100"/>
    </row>
    <row r="1010">
      <c r="A1010" s="100"/>
      <c r="B1010" s="100"/>
      <c r="C1010" s="100"/>
      <c r="D1010" s="100"/>
      <c r="E1010" s="100"/>
      <c r="F1010" s="100"/>
      <c r="G1010" s="100"/>
      <c r="H1010" s="100"/>
      <c r="I1010" s="100"/>
      <c r="J1010" s="100"/>
      <c r="K1010" s="100"/>
      <c r="L1010" s="100"/>
      <c r="M1010" s="100"/>
      <c r="N1010" s="100"/>
      <c r="O1010" s="100"/>
      <c r="P1010" s="100"/>
      <c r="Q1010" s="100"/>
      <c r="R1010" s="100"/>
      <c r="S1010" s="100"/>
      <c r="T1010" s="100"/>
      <c r="U1010" s="100"/>
      <c r="V1010" s="100"/>
      <c r="W1010" s="100"/>
      <c r="X1010" s="100"/>
      <c r="Y1010" s="100"/>
      <c r="Z1010" s="100"/>
      <c r="AA1010" s="100"/>
      <c r="AB1010" s="100"/>
      <c r="AC1010" s="100"/>
      <c r="AD1010" s="100"/>
    </row>
    <row r="1011">
      <c r="A1011" s="100"/>
      <c r="B1011" s="100"/>
      <c r="C1011" s="100"/>
      <c r="D1011" s="100"/>
      <c r="E1011" s="100"/>
      <c r="F1011" s="100"/>
      <c r="G1011" s="100"/>
      <c r="H1011" s="100"/>
      <c r="I1011" s="100"/>
      <c r="J1011" s="100"/>
      <c r="K1011" s="100"/>
      <c r="L1011" s="100"/>
      <c r="M1011" s="100"/>
      <c r="N1011" s="100"/>
      <c r="O1011" s="100"/>
      <c r="P1011" s="100"/>
      <c r="Q1011" s="100"/>
      <c r="R1011" s="100"/>
      <c r="S1011" s="100"/>
      <c r="T1011" s="100"/>
      <c r="U1011" s="100"/>
      <c r="V1011" s="100"/>
      <c r="W1011" s="100"/>
      <c r="X1011" s="100"/>
      <c r="Y1011" s="100"/>
      <c r="Z1011" s="100"/>
      <c r="AA1011" s="100"/>
      <c r="AB1011" s="100"/>
      <c r="AC1011" s="100"/>
      <c r="AD1011" s="100"/>
    </row>
    <row r="1012">
      <c r="A1012" s="100"/>
      <c r="B1012" s="100"/>
      <c r="C1012" s="100"/>
      <c r="D1012" s="100"/>
      <c r="E1012" s="100"/>
      <c r="F1012" s="100"/>
      <c r="G1012" s="100"/>
      <c r="H1012" s="100"/>
      <c r="I1012" s="100"/>
      <c r="J1012" s="100"/>
      <c r="K1012" s="100"/>
      <c r="L1012" s="100"/>
      <c r="M1012" s="100"/>
      <c r="N1012" s="100"/>
      <c r="O1012" s="100"/>
      <c r="P1012" s="100"/>
      <c r="Q1012" s="100"/>
      <c r="R1012" s="100"/>
      <c r="S1012" s="100"/>
      <c r="T1012" s="100"/>
      <c r="U1012" s="100"/>
      <c r="V1012" s="100"/>
      <c r="W1012" s="100"/>
      <c r="X1012" s="100"/>
      <c r="Y1012" s="100"/>
      <c r="Z1012" s="100"/>
      <c r="AA1012" s="100"/>
      <c r="AB1012" s="100"/>
      <c r="AC1012" s="100"/>
      <c r="AD1012" s="100"/>
    </row>
    <row r="1013">
      <c r="A1013" s="100"/>
      <c r="B1013" s="100"/>
      <c r="C1013" s="100"/>
      <c r="D1013" s="100"/>
      <c r="E1013" s="100"/>
      <c r="F1013" s="100"/>
      <c r="G1013" s="100"/>
      <c r="H1013" s="100"/>
      <c r="I1013" s="100"/>
      <c r="J1013" s="100"/>
      <c r="K1013" s="100"/>
      <c r="L1013" s="100"/>
      <c r="M1013" s="100"/>
      <c r="N1013" s="100"/>
      <c r="O1013" s="100"/>
      <c r="P1013" s="100"/>
      <c r="Q1013" s="100"/>
      <c r="R1013" s="100"/>
      <c r="S1013" s="100"/>
      <c r="T1013" s="100"/>
      <c r="U1013" s="100"/>
      <c r="V1013" s="100"/>
      <c r="W1013" s="100"/>
      <c r="X1013" s="100"/>
      <c r="Y1013" s="100"/>
      <c r="Z1013" s="100"/>
      <c r="AA1013" s="100"/>
      <c r="AB1013" s="100"/>
      <c r="AC1013" s="100"/>
      <c r="AD1013" s="100"/>
    </row>
    <row r="1014">
      <c r="A1014" s="100"/>
      <c r="B1014" s="100"/>
      <c r="C1014" s="100"/>
      <c r="D1014" s="100"/>
      <c r="E1014" s="100"/>
      <c r="F1014" s="100"/>
      <c r="G1014" s="100"/>
      <c r="H1014" s="100"/>
      <c r="I1014" s="100"/>
      <c r="J1014" s="100"/>
      <c r="K1014" s="100"/>
      <c r="L1014" s="100"/>
      <c r="M1014" s="100"/>
      <c r="N1014" s="100"/>
      <c r="O1014" s="100"/>
      <c r="P1014" s="100"/>
      <c r="Q1014" s="100"/>
      <c r="R1014" s="100"/>
      <c r="S1014" s="100"/>
      <c r="T1014" s="100"/>
      <c r="U1014" s="100"/>
      <c r="V1014" s="100"/>
      <c r="W1014" s="100"/>
      <c r="X1014" s="100"/>
      <c r="Y1014" s="100"/>
      <c r="Z1014" s="100"/>
      <c r="AA1014" s="100"/>
      <c r="AB1014" s="100"/>
      <c r="AC1014" s="100"/>
      <c r="AD1014" s="100"/>
    </row>
    <row r="1015">
      <c r="A1015" s="100"/>
      <c r="B1015" s="100"/>
      <c r="C1015" s="100"/>
      <c r="D1015" s="100"/>
      <c r="E1015" s="100"/>
      <c r="F1015" s="100"/>
      <c r="G1015" s="100"/>
      <c r="H1015" s="100"/>
      <c r="I1015" s="100"/>
      <c r="J1015" s="100"/>
      <c r="K1015" s="100"/>
      <c r="L1015" s="100"/>
      <c r="M1015" s="100"/>
      <c r="N1015" s="100"/>
      <c r="O1015" s="100"/>
      <c r="P1015" s="100"/>
      <c r="Q1015" s="100"/>
      <c r="R1015" s="100"/>
      <c r="S1015" s="100"/>
      <c r="T1015" s="100"/>
      <c r="U1015" s="100"/>
      <c r="V1015" s="100"/>
      <c r="W1015" s="100"/>
      <c r="X1015" s="100"/>
      <c r="Y1015" s="100"/>
      <c r="Z1015" s="100"/>
      <c r="AA1015" s="100"/>
      <c r="AB1015" s="100"/>
      <c r="AC1015" s="100"/>
      <c r="AD1015" s="100"/>
    </row>
    <row r="1016">
      <c r="A1016" s="100"/>
      <c r="B1016" s="100"/>
      <c r="C1016" s="100"/>
      <c r="D1016" s="100"/>
      <c r="E1016" s="100"/>
      <c r="F1016" s="100"/>
      <c r="G1016" s="100"/>
      <c r="H1016" s="100"/>
      <c r="I1016" s="100"/>
      <c r="J1016" s="100"/>
      <c r="K1016" s="100"/>
      <c r="L1016" s="100"/>
      <c r="M1016" s="100"/>
      <c r="N1016" s="100"/>
      <c r="O1016" s="100"/>
      <c r="P1016" s="100"/>
      <c r="Q1016" s="100"/>
      <c r="R1016" s="100"/>
      <c r="S1016" s="100"/>
      <c r="T1016" s="100"/>
      <c r="U1016" s="100"/>
      <c r="V1016" s="100"/>
      <c r="W1016" s="100"/>
      <c r="X1016" s="100"/>
      <c r="Y1016" s="100"/>
      <c r="Z1016" s="100"/>
      <c r="AA1016" s="100"/>
      <c r="AB1016" s="100"/>
      <c r="AC1016" s="100"/>
      <c r="AD1016" s="100"/>
    </row>
    <row r="1017">
      <c r="A1017" s="100"/>
      <c r="B1017" s="100"/>
      <c r="C1017" s="100"/>
      <c r="D1017" s="100"/>
      <c r="E1017" s="100"/>
      <c r="F1017" s="100"/>
      <c r="G1017" s="100"/>
      <c r="H1017" s="100"/>
      <c r="I1017" s="100"/>
      <c r="J1017" s="100"/>
      <c r="K1017" s="100"/>
      <c r="L1017" s="100"/>
      <c r="M1017" s="100"/>
      <c r="N1017" s="100"/>
      <c r="O1017" s="100"/>
      <c r="P1017" s="100"/>
      <c r="Q1017" s="100"/>
      <c r="R1017" s="100"/>
      <c r="S1017" s="100"/>
      <c r="T1017" s="100"/>
      <c r="U1017" s="100"/>
      <c r="V1017" s="100"/>
      <c r="W1017" s="100"/>
      <c r="X1017" s="100"/>
      <c r="Y1017" s="100"/>
      <c r="Z1017" s="100"/>
      <c r="AA1017" s="100"/>
      <c r="AB1017" s="100"/>
      <c r="AC1017" s="100"/>
      <c r="AD1017" s="100"/>
    </row>
    <row r="1018">
      <c r="A1018" s="100"/>
      <c r="B1018" s="100"/>
      <c r="C1018" s="100"/>
      <c r="D1018" s="100"/>
      <c r="E1018" s="100"/>
      <c r="F1018" s="100"/>
      <c r="G1018" s="100"/>
      <c r="H1018" s="100"/>
      <c r="I1018" s="100"/>
      <c r="J1018" s="100"/>
      <c r="K1018" s="100"/>
      <c r="L1018" s="100"/>
      <c r="M1018" s="100"/>
      <c r="N1018" s="100"/>
      <c r="O1018" s="100"/>
      <c r="P1018" s="100"/>
      <c r="Q1018" s="100"/>
      <c r="R1018" s="100"/>
      <c r="S1018" s="100"/>
      <c r="T1018" s="100"/>
      <c r="U1018" s="100"/>
      <c r="V1018" s="100"/>
      <c r="W1018" s="100"/>
      <c r="X1018" s="100"/>
      <c r="Y1018" s="100"/>
      <c r="Z1018" s="100"/>
      <c r="AA1018" s="100"/>
      <c r="AB1018" s="100"/>
      <c r="AC1018" s="100"/>
      <c r="AD1018" s="100"/>
    </row>
    <row r="1019">
      <c r="A1019" s="100"/>
      <c r="B1019" s="100"/>
      <c r="C1019" s="100"/>
      <c r="D1019" s="100"/>
      <c r="E1019" s="100"/>
      <c r="F1019" s="100"/>
      <c r="G1019" s="100"/>
      <c r="H1019" s="100"/>
      <c r="I1019" s="100"/>
      <c r="J1019" s="100"/>
      <c r="K1019" s="100"/>
      <c r="L1019" s="100"/>
      <c r="M1019" s="100"/>
      <c r="N1019" s="100"/>
      <c r="O1019" s="100"/>
      <c r="P1019" s="100"/>
      <c r="Q1019" s="100"/>
      <c r="R1019" s="100"/>
      <c r="S1019" s="100"/>
      <c r="T1019" s="100"/>
      <c r="U1019" s="100"/>
      <c r="V1019" s="100"/>
      <c r="W1019" s="100"/>
      <c r="X1019" s="100"/>
      <c r="Y1019" s="100"/>
      <c r="Z1019" s="100"/>
      <c r="AA1019" s="100"/>
      <c r="AB1019" s="100"/>
      <c r="AC1019" s="100"/>
      <c r="AD1019" s="100"/>
    </row>
    <row r="1020">
      <c r="A1020" s="100"/>
      <c r="B1020" s="100"/>
      <c r="C1020" s="100"/>
      <c r="D1020" s="100"/>
      <c r="E1020" s="100"/>
      <c r="F1020" s="100"/>
      <c r="G1020" s="100"/>
      <c r="H1020" s="100"/>
      <c r="I1020" s="100"/>
      <c r="J1020" s="100"/>
      <c r="K1020" s="100"/>
      <c r="L1020" s="100"/>
      <c r="M1020" s="100"/>
      <c r="N1020" s="100"/>
      <c r="O1020" s="100"/>
      <c r="P1020" s="100"/>
      <c r="Q1020" s="100"/>
      <c r="R1020" s="100"/>
      <c r="S1020" s="100"/>
      <c r="T1020" s="100"/>
      <c r="U1020" s="100"/>
      <c r="V1020" s="100"/>
      <c r="W1020" s="100"/>
      <c r="X1020" s="100"/>
      <c r="Y1020" s="100"/>
      <c r="Z1020" s="100"/>
      <c r="AA1020" s="100"/>
      <c r="AB1020" s="100"/>
      <c r="AC1020" s="100"/>
      <c r="AD1020" s="100"/>
    </row>
    <row r="1021">
      <c r="A1021" s="100"/>
      <c r="B1021" s="100"/>
      <c r="C1021" s="100"/>
      <c r="D1021" s="100"/>
      <c r="E1021" s="100"/>
      <c r="F1021" s="100"/>
      <c r="G1021" s="100"/>
      <c r="H1021" s="100"/>
      <c r="I1021" s="100"/>
      <c r="J1021" s="100"/>
      <c r="K1021" s="100"/>
      <c r="L1021" s="100"/>
      <c r="M1021" s="100"/>
      <c r="N1021" s="100"/>
      <c r="O1021" s="100"/>
      <c r="P1021" s="100"/>
      <c r="Q1021" s="100"/>
      <c r="R1021" s="100"/>
      <c r="S1021" s="100"/>
      <c r="T1021" s="100"/>
      <c r="U1021" s="100"/>
      <c r="V1021" s="100"/>
      <c r="W1021" s="100"/>
      <c r="X1021" s="100"/>
      <c r="Y1021" s="100"/>
      <c r="Z1021" s="100"/>
      <c r="AA1021" s="100"/>
      <c r="AB1021" s="100"/>
      <c r="AC1021" s="100"/>
      <c r="AD1021" s="100"/>
    </row>
    <row r="1022">
      <c r="A1022" s="100"/>
      <c r="B1022" s="100"/>
      <c r="C1022" s="100"/>
      <c r="D1022" s="100"/>
      <c r="E1022" s="100"/>
      <c r="F1022" s="100"/>
      <c r="G1022" s="100"/>
      <c r="H1022" s="100"/>
      <c r="I1022" s="100"/>
      <c r="J1022" s="100"/>
      <c r="K1022" s="100"/>
      <c r="L1022" s="100"/>
      <c r="M1022" s="100"/>
      <c r="N1022" s="100"/>
      <c r="O1022" s="100"/>
      <c r="P1022" s="100"/>
      <c r="Q1022" s="100"/>
      <c r="R1022" s="100"/>
      <c r="S1022" s="100"/>
      <c r="T1022" s="100"/>
      <c r="U1022" s="100"/>
      <c r="V1022" s="100"/>
      <c r="W1022" s="100"/>
      <c r="X1022" s="100"/>
      <c r="Y1022" s="100"/>
      <c r="Z1022" s="100"/>
      <c r="AA1022" s="100"/>
      <c r="AB1022" s="100"/>
      <c r="AC1022" s="100"/>
      <c r="AD1022" s="100"/>
    </row>
    <row r="1023">
      <c r="A1023" s="100"/>
      <c r="B1023" s="100"/>
      <c r="C1023" s="100"/>
      <c r="D1023" s="100"/>
      <c r="E1023" s="100"/>
      <c r="F1023" s="100"/>
      <c r="G1023" s="100"/>
      <c r="H1023" s="100"/>
      <c r="I1023" s="100"/>
      <c r="J1023" s="100"/>
      <c r="K1023" s="100"/>
      <c r="L1023" s="100"/>
      <c r="M1023" s="100"/>
      <c r="N1023" s="100"/>
      <c r="O1023" s="100"/>
      <c r="P1023" s="100"/>
      <c r="Q1023" s="100"/>
      <c r="R1023" s="100"/>
      <c r="S1023" s="100"/>
      <c r="T1023" s="100"/>
      <c r="U1023" s="100"/>
      <c r="V1023" s="100"/>
      <c r="W1023" s="100"/>
      <c r="X1023" s="100"/>
      <c r="Y1023" s="100"/>
      <c r="Z1023" s="100"/>
      <c r="AA1023" s="100"/>
      <c r="AB1023" s="100"/>
      <c r="AC1023" s="100"/>
      <c r="AD1023" s="100"/>
    </row>
    <row r="1024">
      <c r="A1024" s="100"/>
      <c r="B1024" s="100"/>
      <c r="C1024" s="100"/>
      <c r="D1024" s="100"/>
      <c r="E1024" s="100"/>
      <c r="F1024" s="100"/>
      <c r="G1024" s="100"/>
      <c r="H1024" s="100"/>
      <c r="I1024" s="100"/>
      <c r="J1024" s="100"/>
      <c r="K1024" s="100"/>
      <c r="L1024" s="100"/>
      <c r="M1024" s="100"/>
      <c r="N1024" s="100"/>
      <c r="O1024" s="100"/>
      <c r="P1024" s="100"/>
      <c r="Q1024" s="100"/>
      <c r="R1024" s="100"/>
      <c r="S1024" s="100"/>
      <c r="T1024" s="100"/>
      <c r="U1024" s="100"/>
      <c r="V1024" s="100"/>
      <c r="W1024" s="100"/>
      <c r="X1024" s="100"/>
      <c r="Y1024" s="100"/>
      <c r="Z1024" s="100"/>
      <c r="AA1024" s="100"/>
      <c r="AB1024" s="100"/>
      <c r="AC1024" s="100"/>
      <c r="AD1024" s="100"/>
    </row>
    <row r="1025">
      <c r="A1025" s="100"/>
      <c r="B1025" s="100"/>
      <c r="C1025" s="100"/>
      <c r="D1025" s="100"/>
      <c r="E1025" s="100"/>
      <c r="F1025" s="100"/>
      <c r="G1025" s="100"/>
      <c r="H1025" s="100"/>
      <c r="I1025" s="100"/>
      <c r="J1025" s="100"/>
      <c r="K1025" s="100"/>
      <c r="L1025" s="100"/>
      <c r="M1025" s="100"/>
      <c r="N1025" s="100"/>
      <c r="O1025" s="100"/>
      <c r="P1025" s="100"/>
      <c r="Q1025" s="100"/>
      <c r="R1025" s="100"/>
      <c r="S1025" s="100"/>
      <c r="T1025" s="100"/>
      <c r="U1025" s="100"/>
      <c r="V1025" s="100"/>
      <c r="W1025" s="100"/>
      <c r="X1025" s="100"/>
      <c r="Y1025" s="100"/>
      <c r="Z1025" s="100"/>
      <c r="AA1025" s="100"/>
      <c r="AB1025" s="100"/>
      <c r="AC1025" s="100"/>
      <c r="AD1025" s="100"/>
    </row>
    <row r="1026">
      <c r="A1026" s="100"/>
      <c r="B1026" s="100"/>
      <c r="C1026" s="100"/>
      <c r="D1026" s="100"/>
      <c r="E1026" s="100"/>
      <c r="F1026" s="100"/>
      <c r="G1026" s="100"/>
      <c r="H1026" s="100"/>
      <c r="I1026" s="100"/>
      <c r="J1026" s="100"/>
      <c r="K1026" s="100"/>
      <c r="L1026" s="100"/>
      <c r="M1026" s="100"/>
      <c r="N1026" s="100"/>
      <c r="O1026" s="100"/>
      <c r="P1026" s="100"/>
      <c r="Q1026" s="100"/>
      <c r="R1026" s="100"/>
      <c r="S1026" s="100"/>
      <c r="T1026" s="100"/>
      <c r="U1026" s="100"/>
      <c r="V1026" s="100"/>
      <c r="W1026" s="100"/>
      <c r="X1026" s="100"/>
      <c r="Y1026" s="100"/>
      <c r="Z1026" s="100"/>
      <c r="AA1026" s="100"/>
      <c r="AB1026" s="100"/>
      <c r="AC1026" s="100"/>
      <c r="AD1026" s="100"/>
    </row>
    <row r="1027">
      <c r="A1027" s="100"/>
      <c r="B1027" s="100"/>
      <c r="C1027" s="100"/>
      <c r="D1027" s="100"/>
      <c r="E1027" s="100"/>
      <c r="F1027" s="100"/>
      <c r="G1027" s="100"/>
      <c r="H1027" s="100"/>
      <c r="I1027" s="100"/>
      <c r="J1027" s="100"/>
      <c r="K1027" s="100"/>
      <c r="L1027" s="100"/>
      <c r="M1027" s="100"/>
      <c r="N1027" s="100"/>
      <c r="O1027" s="100"/>
      <c r="P1027" s="100"/>
      <c r="Q1027" s="100"/>
      <c r="R1027" s="100"/>
      <c r="S1027" s="100"/>
      <c r="T1027" s="100"/>
      <c r="U1027" s="100"/>
      <c r="V1027" s="100"/>
      <c r="W1027" s="100"/>
      <c r="X1027" s="100"/>
      <c r="Y1027" s="100"/>
      <c r="Z1027" s="100"/>
      <c r="AA1027" s="100"/>
      <c r="AB1027" s="100"/>
      <c r="AC1027" s="100"/>
      <c r="AD1027" s="100"/>
    </row>
    <row r="1028">
      <c r="A1028" s="100"/>
      <c r="B1028" s="100"/>
      <c r="C1028" s="100"/>
      <c r="D1028" s="100"/>
      <c r="E1028" s="100"/>
      <c r="F1028" s="100"/>
      <c r="G1028" s="100"/>
      <c r="H1028" s="100"/>
      <c r="I1028" s="100"/>
      <c r="J1028" s="100"/>
      <c r="K1028" s="100"/>
      <c r="L1028" s="100"/>
      <c r="M1028" s="100"/>
      <c r="N1028" s="100"/>
      <c r="O1028" s="100"/>
      <c r="P1028" s="100"/>
      <c r="Q1028" s="100"/>
      <c r="R1028" s="100"/>
      <c r="S1028" s="100"/>
      <c r="T1028" s="100"/>
      <c r="U1028" s="100"/>
      <c r="V1028" s="100"/>
      <c r="W1028" s="100"/>
      <c r="X1028" s="100"/>
      <c r="Y1028" s="100"/>
      <c r="Z1028" s="100"/>
      <c r="AA1028" s="100"/>
      <c r="AB1028" s="100"/>
      <c r="AC1028" s="100"/>
      <c r="AD1028" s="100"/>
    </row>
    <row r="1029">
      <c r="A1029" s="100"/>
      <c r="B1029" s="100"/>
      <c r="C1029" s="100"/>
      <c r="D1029" s="100"/>
      <c r="E1029" s="100"/>
      <c r="F1029" s="100"/>
      <c r="G1029" s="100"/>
      <c r="H1029" s="100"/>
      <c r="I1029" s="100"/>
      <c r="J1029" s="100"/>
      <c r="K1029" s="100"/>
      <c r="L1029" s="100"/>
      <c r="M1029" s="100"/>
      <c r="N1029" s="100"/>
      <c r="O1029" s="100"/>
      <c r="P1029" s="100"/>
      <c r="Q1029" s="100"/>
      <c r="R1029" s="100"/>
      <c r="S1029" s="100"/>
      <c r="T1029" s="100"/>
      <c r="U1029" s="100"/>
      <c r="V1029" s="100"/>
      <c r="W1029" s="100"/>
      <c r="X1029" s="100"/>
      <c r="Y1029" s="100"/>
      <c r="Z1029" s="100"/>
      <c r="AA1029" s="100"/>
      <c r="AB1029" s="100"/>
      <c r="AC1029" s="100"/>
      <c r="AD1029" s="100"/>
    </row>
    <row r="1030">
      <c r="A1030" s="100"/>
      <c r="B1030" s="100"/>
      <c r="C1030" s="100"/>
      <c r="D1030" s="100"/>
      <c r="E1030" s="100"/>
      <c r="F1030" s="100"/>
      <c r="G1030" s="100"/>
      <c r="H1030" s="100"/>
      <c r="I1030" s="100"/>
      <c r="J1030" s="100"/>
      <c r="K1030" s="100"/>
      <c r="L1030" s="100"/>
      <c r="M1030" s="100"/>
      <c r="N1030" s="100"/>
      <c r="O1030" s="100"/>
      <c r="P1030" s="100"/>
      <c r="Q1030" s="100"/>
      <c r="R1030" s="100"/>
      <c r="S1030" s="100"/>
      <c r="T1030" s="100"/>
      <c r="U1030" s="100"/>
      <c r="V1030" s="100"/>
      <c r="W1030" s="100"/>
      <c r="X1030" s="100"/>
      <c r="Y1030" s="100"/>
      <c r="Z1030" s="100"/>
      <c r="AA1030" s="100"/>
      <c r="AB1030" s="100"/>
      <c r="AC1030" s="100"/>
      <c r="AD1030" s="100"/>
    </row>
    <row r="1031">
      <c r="A1031" s="100"/>
      <c r="B1031" s="100"/>
      <c r="C1031" s="100"/>
      <c r="D1031" s="100"/>
      <c r="E1031" s="100"/>
      <c r="F1031" s="100"/>
      <c r="G1031" s="100"/>
      <c r="H1031" s="100"/>
      <c r="I1031" s="100"/>
      <c r="J1031" s="100"/>
      <c r="K1031" s="100"/>
      <c r="L1031" s="100"/>
      <c r="M1031" s="100"/>
      <c r="N1031" s="100"/>
      <c r="O1031" s="100"/>
      <c r="P1031" s="100"/>
      <c r="Q1031" s="100"/>
      <c r="R1031" s="100"/>
      <c r="S1031" s="100"/>
      <c r="T1031" s="100"/>
      <c r="U1031" s="100"/>
      <c r="V1031" s="100"/>
      <c r="W1031" s="100"/>
      <c r="X1031" s="100"/>
      <c r="Y1031" s="100"/>
      <c r="Z1031" s="100"/>
      <c r="AA1031" s="100"/>
      <c r="AB1031" s="100"/>
      <c r="AC1031" s="100"/>
      <c r="AD1031" s="100"/>
    </row>
    <row r="1032">
      <c r="A1032" s="100"/>
      <c r="B1032" s="100"/>
      <c r="C1032" s="100"/>
      <c r="D1032" s="100"/>
      <c r="E1032" s="100"/>
      <c r="F1032" s="100"/>
      <c r="G1032" s="100"/>
      <c r="H1032" s="100"/>
      <c r="I1032" s="100"/>
      <c r="J1032" s="100"/>
      <c r="K1032" s="100"/>
      <c r="L1032" s="100"/>
      <c r="M1032" s="100"/>
      <c r="N1032" s="100"/>
      <c r="O1032" s="100"/>
      <c r="P1032" s="100"/>
      <c r="Q1032" s="100"/>
      <c r="R1032" s="100"/>
      <c r="S1032" s="100"/>
      <c r="T1032" s="100"/>
      <c r="U1032" s="100"/>
      <c r="V1032" s="100"/>
      <c r="W1032" s="100"/>
      <c r="X1032" s="100"/>
      <c r="Y1032" s="100"/>
      <c r="Z1032" s="100"/>
      <c r="AA1032" s="100"/>
      <c r="AB1032" s="100"/>
      <c r="AC1032" s="100"/>
      <c r="AD1032" s="100"/>
    </row>
    <row r="1033">
      <c r="A1033" s="100"/>
      <c r="B1033" s="100"/>
      <c r="C1033" s="100"/>
      <c r="D1033" s="100"/>
      <c r="E1033" s="100"/>
      <c r="F1033" s="100"/>
      <c r="G1033" s="100"/>
      <c r="H1033" s="100"/>
      <c r="I1033" s="100"/>
      <c r="J1033" s="100"/>
      <c r="K1033" s="100"/>
      <c r="L1033" s="100"/>
      <c r="M1033" s="100"/>
      <c r="N1033" s="100"/>
      <c r="O1033" s="100"/>
      <c r="P1033" s="100"/>
      <c r="Q1033" s="100"/>
      <c r="R1033" s="100"/>
      <c r="S1033" s="100"/>
      <c r="T1033" s="100"/>
      <c r="U1033" s="100"/>
      <c r="V1033" s="100"/>
      <c r="W1033" s="100"/>
      <c r="X1033" s="100"/>
      <c r="Y1033" s="100"/>
      <c r="Z1033" s="100"/>
      <c r="AA1033" s="100"/>
      <c r="AB1033" s="100"/>
      <c r="AC1033" s="100"/>
      <c r="AD1033" s="100"/>
    </row>
    <row r="1034">
      <c r="A1034" s="100"/>
      <c r="B1034" s="100"/>
      <c r="C1034" s="100"/>
      <c r="D1034" s="100"/>
      <c r="E1034" s="100"/>
      <c r="F1034" s="100"/>
      <c r="G1034" s="100"/>
      <c r="H1034" s="100"/>
      <c r="I1034" s="100"/>
      <c r="J1034" s="100"/>
      <c r="K1034" s="100"/>
      <c r="L1034" s="100"/>
      <c r="M1034" s="100"/>
      <c r="N1034" s="100"/>
      <c r="O1034" s="100"/>
      <c r="P1034" s="100"/>
      <c r="Q1034" s="100"/>
      <c r="R1034" s="100"/>
      <c r="S1034" s="100"/>
      <c r="T1034" s="100"/>
      <c r="U1034" s="100"/>
      <c r="V1034" s="100"/>
      <c r="W1034" s="100"/>
      <c r="X1034" s="100"/>
      <c r="Y1034" s="100"/>
      <c r="Z1034" s="100"/>
      <c r="AA1034" s="100"/>
      <c r="AB1034" s="100"/>
      <c r="AC1034" s="100"/>
      <c r="AD1034" s="100"/>
    </row>
    <row r="1035">
      <c r="A1035" s="100"/>
      <c r="B1035" s="100"/>
      <c r="C1035" s="100"/>
      <c r="D1035" s="100"/>
      <c r="E1035" s="100"/>
      <c r="F1035" s="100"/>
      <c r="G1035" s="100"/>
      <c r="H1035" s="100"/>
      <c r="I1035" s="100"/>
      <c r="J1035" s="100"/>
      <c r="K1035" s="100"/>
      <c r="L1035" s="100"/>
      <c r="M1035" s="100"/>
      <c r="N1035" s="100"/>
      <c r="O1035" s="100"/>
      <c r="P1035" s="100"/>
      <c r="Q1035" s="100"/>
      <c r="R1035" s="100"/>
      <c r="S1035" s="100"/>
      <c r="T1035" s="100"/>
      <c r="U1035" s="100"/>
      <c r="V1035" s="100"/>
      <c r="W1035" s="100"/>
      <c r="X1035" s="100"/>
      <c r="Y1035" s="100"/>
      <c r="Z1035" s="100"/>
      <c r="AA1035" s="100"/>
      <c r="AB1035" s="100"/>
      <c r="AC1035" s="100"/>
      <c r="AD1035" s="100"/>
    </row>
    <row r="1036">
      <c r="A1036" s="100"/>
      <c r="B1036" s="100"/>
      <c r="C1036" s="100"/>
      <c r="D1036" s="100"/>
      <c r="E1036" s="100"/>
      <c r="F1036" s="100"/>
      <c r="G1036" s="100"/>
      <c r="H1036" s="100"/>
      <c r="I1036" s="100"/>
      <c r="J1036" s="100"/>
      <c r="K1036" s="100"/>
      <c r="L1036" s="100"/>
      <c r="M1036" s="100"/>
      <c r="N1036" s="100"/>
      <c r="O1036" s="100"/>
      <c r="P1036" s="100"/>
      <c r="Q1036" s="100"/>
      <c r="R1036" s="100"/>
      <c r="S1036" s="100"/>
      <c r="T1036" s="100"/>
      <c r="U1036" s="100"/>
      <c r="V1036" s="100"/>
      <c r="W1036" s="100"/>
      <c r="X1036" s="100"/>
      <c r="Y1036" s="100"/>
      <c r="Z1036" s="100"/>
      <c r="AA1036" s="100"/>
      <c r="AB1036" s="100"/>
      <c r="AC1036" s="100"/>
      <c r="AD1036" s="100"/>
    </row>
    <row r="1037">
      <c r="A1037" s="100"/>
      <c r="B1037" s="100"/>
      <c r="C1037" s="100"/>
      <c r="D1037" s="100"/>
      <c r="E1037" s="100"/>
      <c r="F1037" s="100"/>
      <c r="G1037" s="100"/>
      <c r="H1037" s="100"/>
      <c r="I1037" s="100"/>
      <c r="J1037" s="100"/>
      <c r="K1037" s="100"/>
      <c r="L1037" s="100"/>
      <c r="M1037" s="100"/>
      <c r="N1037" s="100"/>
      <c r="O1037" s="100"/>
      <c r="P1037" s="100"/>
      <c r="Q1037" s="100"/>
      <c r="R1037" s="100"/>
      <c r="S1037" s="100"/>
      <c r="T1037" s="100"/>
      <c r="U1037" s="100"/>
      <c r="V1037" s="100"/>
      <c r="W1037" s="100"/>
      <c r="X1037" s="100"/>
      <c r="Y1037" s="100"/>
      <c r="Z1037" s="100"/>
      <c r="AA1037" s="100"/>
      <c r="AB1037" s="100"/>
      <c r="AC1037" s="100"/>
      <c r="AD1037" s="100"/>
    </row>
    <row r="1038">
      <c r="A1038" s="100"/>
      <c r="B1038" s="100"/>
      <c r="C1038" s="100"/>
      <c r="D1038" s="100"/>
      <c r="E1038" s="100"/>
      <c r="F1038" s="100"/>
      <c r="G1038" s="100"/>
      <c r="H1038" s="100"/>
      <c r="I1038" s="100"/>
      <c r="J1038" s="100"/>
      <c r="K1038" s="100"/>
      <c r="L1038" s="100"/>
      <c r="M1038" s="100"/>
      <c r="N1038" s="100"/>
      <c r="O1038" s="100"/>
      <c r="P1038" s="100"/>
      <c r="Q1038" s="100"/>
      <c r="R1038" s="100"/>
      <c r="S1038" s="100"/>
      <c r="T1038" s="100"/>
      <c r="U1038" s="100"/>
      <c r="V1038" s="100"/>
      <c r="W1038" s="100"/>
      <c r="X1038" s="100"/>
      <c r="Y1038" s="100"/>
      <c r="Z1038" s="100"/>
      <c r="AA1038" s="100"/>
      <c r="AB1038" s="100"/>
      <c r="AC1038" s="100"/>
      <c r="AD1038" s="100"/>
    </row>
    <row r="1039">
      <c r="A1039" s="100"/>
      <c r="B1039" s="100"/>
      <c r="C1039" s="100"/>
      <c r="D1039" s="100"/>
      <c r="E1039" s="100"/>
      <c r="F1039" s="100"/>
      <c r="G1039" s="100"/>
      <c r="H1039" s="100"/>
      <c r="I1039" s="100"/>
      <c r="J1039" s="100"/>
      <c r="K1039" s="100"/>
      <c r="L1039" s="100"/>
      <c r="M1039" s="100"/>
      <c r="N1039" s="100"/>
      <c r="O1039" s="100"/>
      <c r="P1039" s="100"/>
      <c r="Q1039" s="100"/>
      <c r="R1039" s="100"/>
      <c r="S1039" s="100"/>
      <c r="T1039" s="100"/>
      <c r="U1039" s="100"/>
      <c r="V1039" s="100"/>
      <c r="W1039" s="100"/>
      <c r="X1039" s="100"/>
      <c r="Y1039" s="100"/>
      <c r="Z1039" s="100"/>
      <c r="AA1039" s="100"/>
      <c r="AB1039" s="100"/>
      <c r="AC1039" s="100"/>
      <c r="AD1039" s="100"/>
    </row>
    <row r="1040">
      <c r="A1040" s="100"/>
      <c r="B1040" s="100"/>
      <c r="C1040" s="100"/>
      <c r="D1040" s="100"/>
      <c r="E1040" s="100"/>
      <c r="F1040" s="100"/>
      <c r="G1040" s="100"/>
      <c r="H1040" s="100"/>
      <c r="I1040" s="100"/>
      <c r="J1040" s="100"/>
      <c r="K1040" s="100"/>
      <c r="L1040" s="100"/>
      <c r="M1040" s="100"/>
      <c r="N1040" s="100"/>
      <c r="O1040" s="100"/>
      <c r="P1040" s="100"/>
      <c r="Q1040" s="100"/>
      <c r="R1040" s="100"/>
      <c r="S1040" s="100"/>
      <c r="T1040" s="100"/>
      <c r="U1040" s="100"/>
      <c r="V1040" s="100"/>
      <c r="W1040" s="100"/>
      <c r="X1040" s="100"/>
      <c r="Y1040" s="100"/>
      <c r="Z1040" s="100"/>
      <c r="AA1040" s="100"/>
      <c r="AB1040" s="100"/>
      <c r="AC1040" s="100"/>
      <c r="AD1040" s="100"/>
    </row>
    <row r="1041">
      <c r="A1041" s="100"/>
      <c r="B1041" s="100"/>
      <c r="C1041" s="100"/>
      <c r="D1041" s="100"/>
      <c r="E1041" s="100"/>
      <c r="F1041" s="100"/>
      <c r="G1041" s="100"/>
      <c r="H1041" s="100"/>
      <c r="I1041" s="100"/>
      <c r="J1041" s="100"/>
      <c r="K1041" s="100"/>
      <c r="L1041" s="100"/>
      <c r="M1041" s="100"/>
      <c r="N1041" s="100"/>
      <c r="O1041" s="100"/>
      <c r="P1041" s="100"/>
      <c r="Q1041" s="100"/>
      <c r="R1041" s="100"/>
      <c r="S1041" s="100"/>
      <c r="T1041" s="100"/>
      <c r="U1041" s="100"/>
      <c r="V1041" s="100"/>
      <c r="W1041" s="100"/>
      <c r="X1041" s="100"/>
      <c r="Y1041" s="100"/>
      <c r="Z1041" s="100"/>
      <c r="AA1041" s="100"/>
      <c r="AB1041" s="100"/>
      <c r="AC1041" s="100"/>
      <c r="AD1041" s="100"/>
    </row>
    <row r="1042">
      <c r="A1042" s="100"/>
      <c r="B1042" s="100"/>
      <c r="C1042" s="100"/>
      <c r="D1042" s="100"/>
      <c r="E1042" s="100"/>
      <c r="F1042" s="100"/>
      <c r="G1042" s="100"/>
      <c r="H1042" s="100"/>
      <c r="I1042" s="100"/>
      <c r="J1042" s="100"/>
      <c r="K1042" s="100"/>
      <c r="L1042" s="100"/>
      <c r="M1042" s="100"/>
      <c r="N1042" s="100"/>
      <c r="O1042" s="100"/>
      <c r="P1042" s="100"/>
      <c r="Q1042" s="100"/>
      <c r="R1042" s="100"/>
      <c r="S1042" s="100"/>
      <c r="T1042" s="100"/>
      <c r="U1042" s="100"/>
      <c r="V1042" s="100"/>
      <c r="W1042" s="100"/>
      <c r="X1042" s="100"/>
      <c r="Y1042" s="100"/>
      <c r="Z1042" s="100"/>
      <c r="AA1042" s="100"/>
      <c r="AB1042" s="100"/>
      <c r="AC1042" s="100"/>
      <c r="AD1042" s="100"/>
    </row>
    <row r="1043">
      <c r="A1043" s="100"/>
      <c r="B1043" s="100"/>
      <c r="C1043" s="100"/>
      <c r="D1043" s="100"/>
      <c r="E1043" s="100"/>
      <c r="F1043" s="100"/>
      <c r="G1043" s="100"/>
      <c r="H1043" s="100"/>
      <c r="I1043" s="100"/>
      <c r="J1043" s="100"/>
      <c r="K1043" s="100"/>
      <c r="L1043" s="100"/>
      <c r="M1043" s="100"/>
      <c r="N1043" s="100"/>
      <c r="O1043" s="100"/>
      <c r="P1043" s="100"/>
      <c r="Q1043" s="100"/>
      <c r="R1043" s="100"/>
      <c r="S1043" s="100"/>
      <c r="T1043" s="100"/>
      <c r="U1043" s="100"/>
      <c r="V1043" s="100"/>
      <c r="W1043" s="100"/>
      <c r="X1043" s="100"/>
      <c r="Y1043" s="100"/>
      <c r="Z1043" s="100"/>
      <c r="AA1043" s="100"/>
      <c r="AB1043" s="100"/>
      <c r="AC1043" s="100"/>
      <c r="AD1043" s="100"/>
    </row>
    <row r="1044">
      <c r="A1044" s="100"/>
      <c r="B1044" s="100"/>
      <c r="C1044" s="100"/>
      <c r="D1044" s="100"/>
      <c r="E1044" s="100"/>
      <c r="F1044" s="100"/>
      <c r="G1044" s="100"/>
      <c r="H1044" s="100"/>
      <c r="I1044" s="100"/>
      <c r="J1044" s="100"/>
      <c r="K1044" s="100"/>
      <c r="L1044" s="100"/>
      <c r="M1044" s="100"/>
      <c r="N1044" s="100"/>
      <c r="O1044" s="100"/>
      <c r="P1044" s="100"/>
      <c r="Q1044" s="100"/>
      <c r="R1044" s="100"/>
      <c r="S1044" s="100"/>
      <c r="T1044" s="100"/>
      <c r="U1044" s="100"/>
      <c r="V1044" s="100"/>
      <c r="W1044" s="100"/>
      <c r="X1044" s="100"/>
      <c r="Y1044" s="100"/>
      <c r="Z1044" s="100"/>
      <c r="AA1044" s="100"/>
      <c r="AB1044" s="100"/>
      <c r="AC1044" s="100"/>
      <c r="AD1044" s="100"/>
    </row>
    <row r="1045">
      <c r="A1045" s="100"/>
      <c r="B1045" s="100"/>
      <c r="C1045" s="100"/>
      <c r="D1045" s="100"/>
      <c r="E1045" s="100"/>
      <c r="F1045" s="100"/>
      <c r="G1045" s="100"/>
      <c r="H1045" s="100"/>
      <c r="I1045" s="100"/>
      <c r="J1045" s="100"/>
      <c r="K1045" s="100"/>
      <c r="L1045" s="100"/>
      <c r="M1045" s="100"/>
      <c r="N1045" s="100"/>
      <c r="O1045" s="100"/>
      <c r="P1045" s="100"/>
      <c r="Q1045" s="100"/>
      <c r="R1045" s="100"/>
      <c r="S1045" s="100"/>
      <c r="T1045" s="100"/>
      <c r="U1045" s="100"/>
      <c r="V1045" s="100"/>
      <c r="W1045" s="100"/>
      <c r="X1045" s="100"/>
      <c r="Y1045" s="100"/>
      <c r="Z1045" s="100"/>
      <c r="AA1045" s="100"/>
      <c r="AB1045" s="100"/>
      <c r="AC1045" s="100"/>
      <c r="AD1045" s="100"/>
    </row>
    <row r="1046">
      <c r="A1046" s="100"/>
      <c r="B1046" s="100"/>
      <c r="C1046" s="100"/>
      <c r="D1046" s="100"/>
      <c r="E1046" s="100"/>
      <c r="F1046" s="100"/>
      <c r="G1046" s="100"/>
      <c r="H1046" s="100"/>
      <c r="I1046" s="100"/>
      <c r="J1046" s="100"/>
      <c r="K1046" s="100"/>
      <c r="L1046" s="100"/>
      <c r="M1046" s="100"/>
      <c r="N1046" s="100"/>
      <c r="O1046" s="100"/>
      <c r="P1046" s="100"/>
      <c r="Q1046" s="100"/>
      <c r="R1046" s="100"/>
      <c r="S1046" s="100"/>
      <c r="T1046" s="100"/>
      <c r="U1046" s="100"/>
      <c r="V1046" s="100"/>
      <c r="W1046" s="100"/>
      <c r="X1046" s="100"/>
      <c r="Y1046" s="100"/>
      <c r="Z1046" s="100"/>
      <c r="AA1046" s="100"/>
      <c r="AB1046" s="100"/>
      <c r="AC1046" s="100"/>
      <c r="AD1046" s="100"/>
    </row>
    <row r="1047">
      <c r="A1047" s="100"/>
      <c r="B1047" s="100"/>
      <c r="C1047" s="100"/>
      <c r="D1047" s="100"/>
      <c r="E1047" s="100"/>
      <c r="F1047" s="100"/>
      <c r="G1047" s="100"/>
      <c r="H1047" s="100"/>
      <c r="I1047" s="100"/>
      <c r="J1047" s="100"/>
      <c r="K1047" s="100"/>
      <c r="L1047" s="100"/>
      <c r="M1047" s="100"/>
      <c r="N1047" s="100"/>
      <c r="O1047" s="100"/>
      <c r="P1047" s="100"/>
      <c r="Q1047" s="100"/>
      <c r="R1047" s="100"/>
      <c r="S1047" s="100"/>
      <c r="T1047" s="100"/>
      <c r="U1047" s="100"/>
      <c r="V1047" s="100"/>
      <c r="W1047" s="100"/>
      <c r="X1047" s="100"/>
      <c r="Y1047" s="100"/>
      <c r="Z1047" s="100"/>
      <c r="AA1047" s="100"/>
      <c r="AB1047" s="100"/>
      <c r="AC1047" s="100"/>
      <c r="AD1047" s="100"/>
    </row>
    <row r="1048">
      <c r="A1048" s="100"/>
      <c r="B1048" s="100"/>
      <c r="C1048" s="100"/>
      <c r="D1048" s="100"/>
      <c r="E1048" s="100"/>
      <c r="F1048" s="100"/>
      <c r="G1048" s="100"/>
      <c r="H1048" s="100"/>
      <c r="I1048" s="100"/>
      <c r="J1048" s="100"/>
      <c r="K1048" s="100"/>
      <c r="L1048" s="100"/>
      <c r="M1048" s="100"/>
      <c r="N1048" s="100"/>
      <c r="O1048" s="100"/>
      <c r="P1048" s="100"/>
      <c r="Q1048" s="100"/>
      <c r="R1048" s="100"/>
      <c r="S1048" s="100"/>
      <c r="T1048" s="100"/>
      <c r="U1048" s="100"/>
      <c r="V1048" s="100"/>
      <c r="W1048" s="100"/>
      <c r="X1048" s="100"/>
      <c r="Y1048" s="100"/>
      <c r="Z1048" s="100"/>
      <c r="AA1048" s="100"/>
      <c r="AB1048" s="100"/>
      <c r="AC1048" s="100"/>
      <c r="AD1048" s="100"/>
    </row>
    <row r="1049">
      <c r="A1049" s="100"/>
      <c r="B1049" s="100"/>
      <c r="C1049" s="100"/>
      <c r="D1049" s="100"/>
      <c r="E1049" s="100"/>
      <c r="F1049" s="100"/>
      <c r="G1049" s="100"/>
      <c r="H1049" s="100"/>
      <c r="I1049" s="100"/>
      <c r="J1049" s="100"/>
      <c r="K1049" s="100"/>
      <c r="L1049" s="100"/>
      <c r="M1049" s="100"/>
      <c r="N1049" s="100"/>
      <c r="O1049" s="100"/>
      <c r="P1049" s="100"/>
      <c r="Q1049" s="100"/>
      <c r="R1049" s="100"/>
      <c r="S1049" s="100"/>
      <c r="T1049" s="100"/>
      <c r="U1049" s="100"/>
      <c r="V1049" s="100"/>
      <c r="W1049" s="100"/>
      <c r="X1049" s="100"/>
      <c r="Y1049" s="100"/>
      <c r="Z1049" s="100"/>
      <c r="AA1049" s="100"/>
      <c r="AB1049" s="100"/>
      <c r="AC1049" s="100"/>
      <c r="AD1049" s="100"/>
    </row>
    <row r="1050">
      <c r="A1050" s="100"/>
      <c r="B1050" s="100"/>
      <c r="C1050" s="100"/>
      <c r="D1050" s="100"/>
      <c r="E1050" s="100"/>
      <c r="F1050" s="100"/>
      <c r="G1050" s="100"/>
      <c r="H1050" s="100"/>
      <c r="I1050" s="100"/>
      <c r="J1050" s="100"/>
      <c r="K1050" s="100"/>
      <c r="L1050" s="100"/>
      <c r="M1050" s="100"/>
      <c r="N1050" s="100"/>
      <c r="O1050" s="100"/>
      <c r="P1050" s="100"/>
      <c r="Q1050" s="100"/>
      <c r="R1050" s="100"/>
      <c r="S1050" s="100"/>
      <c r="T1050" s="100"/>
      <c r="U1050" s="100"/>
      <c r="V1050" s="100"/>
      <c r="W1050" s="100"/>
      <c r="X1050" s="100"/>
      <c r="Y1050" s="100"/>
      <c r="Z1050" s="100"/>
      <c r="AA1050" s="100"/>
      <c r="AB1050" s="100"/>
      <c r="AC1050" s="100"/>
      <c r="AD1050" s="100"/>
    </row>
    <row r="1051">
      <c r="A1051" s="100"/>
      <c r="B1051" s="100"/>
      <c r="C1051" s="100"/>
      <c r="D1051" s="100"/>
      <c r="E1051" s="100"/>
      <c r="F1051" s="100"/>
      <c r="G1051" s="100"/>
      <c r="H1051" s="100"/>
      <c r="I1051" s="100"/>
      <c r="J1051" s="100"/>
      <c r="K1051" s="100"/>
      <c r="L1051" s="100"/>
      <c r="M1051" s="100"/>
      <c r="N1051" s="100"/>
      <c r="O1051" s="100"/>
      <c r="P1051" s="100"/>
      <c r="Q1051" s="100"/>
      <c r="R1051" s="100"/>
      <c r="S1051" s="100"/>
      <c r="T1051" s="100"/>
      <c r="U1051" s="100"/>
      <c r="V1051" s="100"/>
      <c r="W1051" s="100"/>
      <c r="X1051" s="100"/>
      <c r="Y1051" s="100"/>
      <c r="Z1051" s="100"/>
      <c r="AA1051" s="100"/>
      <c r="AB1051" s="100"/>
      <c r="AC1051" s="100"/>
      <c r="AD1051" s="100"/>
    </row>
    <row r="1052">
      <c r="A1052" s="100"/>
      <c r="B1052" s="100"/>
      <c r="C1052" s="100"/>
      <c r="D1052" s="100"/>
      <c r="E1052" s="100"/>
      <c r="F1052" s="100"/>
      <c r="G1052" s="100"/>
      <c r="H1052" s="100"/>
      <c r="I1052" s="100"/>
      <c r="J1052" s="100"/>
      <c r="K1052" s="100"/>
      <c r="L1052" s="100"/>
      <c r="M1052" s="100"/>
      <c r="N1052" s="100"/>
      <c r="O1052" s="100"/>
      <c r="P1052" s="100"/>
      <c r="Q1052" s="100"/>
      <c r="R1052" s="100"/>
      <c r="S1052" s="100"/>
      <c r="T1052" s="100"/>
      <c r="U1052" s="100"/>
      <c r="V1052" s="100"/>
      <c r="W1052" s="100"/>
      <c r="X1052" s="100"/>
      <c r="Y1052" s="100"/>
      <c r="Z1052" s="100"/>
      <c r="AA1052" s="100"/>
      <c r="AB1052" s="100"/>
      <c r="AC1052" s="100"/>
      <c r="AD1052" s="100"/>
    </row>
    <row r="1053">
      <c r="A1053" s="100"/>
      <c r="B1053" s="100"/>
      <c r="C1053" s="100"/>
      <c r="D1053" s="100"/>
      <c r="E1053" s="100"/>
      <c r="F1053" s="100"/>
      <c r="G1053" s="100"/>
      <c r="H1053" s="100"/>
      <c r="I1053" s="100"/>
      <c r="J1053" s="100"/>
      <c r="K1053" s="100"/>
      <c r="L1053" s="100"/>
      <c r="M1053" s="100"/>
      <c r="N1053" s="100"/>
      <c r="O1053" s="100"/>
      <c r="P1053" s="100"/>
      <c r="Q1053" s="100"/>
      <c r="R1053" s="100"/>
      <c r="S1053" s="100"/>
      <c r="T1053" s="100"/>
      <c r="U1053" s="100"/>
      <c r="V1053" s="100"/>
      <c r="W1053" s="100"/>
      <c r="X1053" s="100"/>
      <c r="Y1053" s="100"/>
      <c r="Z1053" s="100"/>
      <c r="AA1053" s="100"/>
      <c r="AB1053" s="100"/>
      <c r="AC1053" s="100"/>
      <c r="AD1053" s="100"/>
    </row>
    <row r="1054">
      <c r="A1054" s="100"/>
      <c r="B1054" s="100"/>
      <c r="C1054" s="100"/>
      <c r="D1054" s="100"/>
      <c r="E1054" s="100"/>
      <c r="F1054" s="100"/>
      <c r="G1054" s="100"/>
      <c r="H1054" s="100"/>
      <c r="I1054" s="100"/>
      <c r="J1054" s="100"/>
      <c r="K1054" s="100"/>
      <c r="L1054" s="100"/>
      <c r="M1054" s="100"/>
      <c r="N1054" s="100"/>
      <c r="O1054" s="100"/>
      <c r="P1054" s="100"/>
      <c r="Q1054" s="100"/>
      <c r="R1054" s="100"/>
      <c r="S1054" s="100"/>
      <c r="T1054" s="100"/>
      <c r="U1054" s="100"/>
      <c r="V1054" s="100"/>
      <c r="W1054" s="100"/>
      <c r="X1054" s="100"/>
      <c r="Y1054" s="100"/>
      <c r="Z1054" s="100"/>
      <c r="AA1054" s="100"/>
      <c r="AB1054" s="100"/>
      <c r="AC1054" s="100"/>
      <c r="AD1054" s="100"/>
    </row>
    <row r="1055">
      <c r="A1055" s="100"/>
      <c r="B1055" s="100"/>
      <c r="C1055" s="100"/>
      <c r="D1055" s="100"/>
      <c r="E1055" s="100"/>
      <c r="F1055" s="100"/>
      <c r="G1055" s="100"/>
      <c r="H1055" s="100"/>
      <c r="I1055" s="100"/>
      <c r="J1055" s="100"/>
      <c r="K1055" s="100"/>
      <c r="L1055" s="100"/>
      <c r="M1055" s="100"/>
      <c r="N1055" s="100"/>
      <c r="O1055" s="100"/>
      <c r="P1055" s="100"/>
      <c r="Q1055" s="100"/>
      <c r="R1055" s="100"/>
      <c r="S1055" s="100"/>
      <c r="T1055" s="100"/>
      <c r="U1055" s="100"/>
      <c r="V1055" s="100"/>
      <c r="W1055" s="100"/>
      <c r="X1055" s="100"/>
      <c r="Y1055" s="100"/>
      <c r="Z1055" s="100"/>
      <c r="AA1055" s="100"/>
      <c r="AB1055" s="100"/>
      <c r="AC1055" s="100"/>
      <c r="AD1055" s="100"/>
    </row>
    <row r="1056">
      <c r="A1056" s="100"/>
      <c r="B1056" s="100"/>
      <c r="C1056" s="100"/>
      <c r="D1056" s="100"/>
      <c r="E1056" s="100"/>
      <c r="F1056" s="100"/>
      <c r="G1056" s="100"/>
      <c r="H1056" s="100"/>
      <c r="I1056" s="100"/>
      <c r="J1056" s="100"/>
      <c r="K1056" s="100"/>
      <c r="L1056" s="100"/>
      <c r="M1056" s="100"/>
      <c r="N1056" s="100"/>
      <c r="O1056" s="100"/>
      <c r="P1056" s="100"/>
      <c r="Q1056" s="100"/>
      <c r="R1056" s="100"/>
      <c r="S1056" s="100"/>
      <c r="T1056" s="100"/>
      <c r="U1056" s="100"/>
      <c r="V1056" s="100"/>
      <c r="W1056" s="100"/>
      <c r="X1056" s="100"/>
      <c r="Y1056" s="100"/>
      <c r="Z1056" s="100"/>
      <c r="AA1056" s="100"/>
      <c r="AB1056" s="100"/>
      <c r="AC1056" s="100"/>
      <c r="AD1056" s="100"/>
    </row>
    <row r="1057">
      <c r="A1057" s="100"/>
      <c r="B1057" s="100"/>
      <c r="C1057" s="100"/>
      <c r="D1057" s="100"/>
      <c r="E1057" s="100"/>
      <c r="F1057" s="100"/>
      <c r="G1057" s="100"/>
      <c r="H1057" s="100"/>
      <c r="I1057" s="100"/>
      <c r="J1057" s="100"/>
      <c r="K1057" s="100"/>
      <c r="L1057" s="100"/>
      <c r="M1057" s="100"/>
      <c r="N1057" s="100"/>
      <c r="O1057" s="100"/>
      <c r="P1057" s="100"/>
      <c r="Q1057" s="100"/>
      <c r="R1057" s="100"/>
      <c r="S1057" s="100"/>
      <c r="T1057" s="100"/>
      <c r="U1057" s="100"/>
      <c r="V1057" s="100"/>
      <c r="W1057" s="100"/>
      <c r="X1057" s="100"/>
      <c r="Y1057" s="100"/>
      <c r="Z1057" s="100"/>
      <c r="AA1057" s="100"/>
      <c r="AB1057" s="100"/>
      <c r="AC1057" s="100"/>
      <c r="AD1057" s="100"/>
    </row>
    <row r="1058">
      <c r="A1058" s="100"/>
      <c r="B1058" s="100"/>
      <c r="C1058" s="100"/>
      <c r="D1058" s="100"/>
      <c r="E1058" s="100"/>
      <c r="F1058" s="100"/>
      <c r="G1058" s="100"/>
      <c r="H1058" s="100"/>
      <c r="I1058" s="100"/>
      <c r="J1058" s="100"/>
      <c r="K1058" s="100"/>
      <c r="L1058" s="100"/>
      <c r="M1058" s="100"/>
      <c r="N1058" s="100"/>
      <c r="O1058" s="100"/>
      <c r="P1058" s="100"/>
      <c r="Q1058" s="100"/>
      <c r="R1058" s="100"/>
      <c r="S1058" s="100"/>
      <c r="T1058" s="100"/>
      <c r="U1058" s="100"/>
      <c r="V1058" s="100"/>
      <c r="W1058" s="100"/>
      <c r="X1058" s="100"/>
      <c r="Y1058" s="100"/>
      <c r="Z1058" s="100"/>
      <c r="AA1058" s="100"/>
      <c r="AB1058" s="100"/>
      <c r="AC1058" s="100"/>
      <c r="AD1058" s="100"/>
    </row>
    <row r="1059">
      <c r="A1059" s="100"/>
      <c r="B1059" s="100"/>
      <c r="C1059" s="100"/>
      <c r="D1059" s="100"/>
      <c r="E1059" s="100"/>
      <c r="F1059" s="100"/>
      <c r="G1059" s="100"/>
      <c r="H1059" s="100"/>
      <c r="I1059" s="100"/>
      <c r="J1059" s="100"/>
      <c r="K1059" s="100"/>
      <c r="L1059" s="100"/>
      <c r="M1059" s="100"/>
      <c r="N1059" s="100"/>
      <c r="O1059" s="100"/>
      <c r="P1059" s="100"/>
      <c r="Q1059" s="100"/>
      <c r="R1059" s="100"/>
      <c r="S1059" s="100"/>
      <c r="T1059" s="100"/>
      <c r="U1059" s="100"/>
      <c r="V1059" s="100"/>
      <c r="W1059" s="100"/>
      <c r="X1059" s="100"/>
      <c r="Y1059" s="100"/>
      <c r="Z1059" s="100"/>
      <c r="AA1059" s="100"/>
      <c r="AB1059" s="100"/>
      <c r="AC1059" s="100"/>
      <c r="AD1059" s="100"/>
    </row>
    <row r="1060">
      <c r="A1060" s="100"/>
      <c r="B1060" s="100"/>
      <c r="C1060" s="100"/>
      <c r="D1060" s="100"/>
      <c r="E1060" s="100"/>
      <c r="F1060" s="100"/>
      <c r="G1060" s="100"/>
      <c r="H1060" s="100"/>
      <c r="I1060" s="100"/>
      <c r="J1060" s="100"/>
      <c r="K1060" s="100"/>
      <c r="L1060" s="100"/>
      <c r="M1060" s="100"/>
      <c r="N1060" s="100"/>
      <c r="O1060" s="100"/>
      <c r="P1060" s="100"/>
      <c r="Q1060" s="100"/>
      <c r="R1060" s="100"/>
      <c r="S1060" s="100"/>
      <c r="T1060" s="100"/>
      <c r="U1060" s="100"/>
      <c r="V1060" s="100"/>
      <c r="W1060" s="100"/>
      <c r="X1060" s="100"/>
      <c r="Y1060" s="100"/>
      <c r="Z1060" s="100"/>
      <c r="AA1060" s="100"/>
      <c r="AB1060" s="100"/>
      <c r="AC1060" s="100"/>
      <c r="AD1060" s="100"/>
    </row>
    <row r="1061">
      <c r="A1061" s="100"/>
      <c r="B1061" s="100"/>
      <c r="C1061" s="100"/>
      <c r="D1061" s="100"/>
      <c r="E1061" s="100"/>
      <c r="F1061" s="100"/>
      <c r="G1061" s="100"/>
      <c r="H1061" s="100"/>
      <c r="I1061" s="100"/>
      <c r="J1061" s="100"/>
      <c r="K1061" s="100"/>
      <c r="L1061" s="100"/>
      <c r="M1061" s="100"/>
      <c r="N1061" s="100"/>
      <c r="O1061" s="100"/>
      <c r="P1061" s="100"/>
      <c r="Q1061" s="100"/>
      <c r="R1061" s="100"/>
      <c r="S1061" s="100"/>
      <c r="T1061" s="100"/>
      <c r="U1061" s="100"/>
      <c r="V1061" s="100"/>
      <c r="W1061" s="100"/>
      <c r="X1061" s="100"/>
      <c r="Y1061" s="100"/>
      <c r="Z1061" s="100"/>
      <c r="AA1061" s="100"/>
      <c r="AB1061" s="100"/>
      <c r="AC1061" s="100"/>
      <c r="AD1061" s="100"/>
    </row>
    <row r="1062">
      <c r="A1062" s="100"/>
      <c r="B1062" s="100"/>
      <c r="C1062" s="100"/>
      <c r="D1062" s="100"/>
      <c r="E1062" s="100"/>
      <c r="F1062" s="100"/>
      <c r="G1062" s="100"/>
      <c r="H1062" s="100"/>
      <c r="I1062" s="100"/>
      <c r="J1062" s="100"/>
      <c r="K1062" s="100"/>
      <c r="L1062" s="100"/>
      <c r="M1062" s="100"/>
      <c r="N1062" s="100"/>
      <c r="O1062" s="100"/>
      <c r="P1062" s="100"/>
      <c r="Q1062" s="100"/>
      <c r="R1062" s="100"/>
      <c r="S1062" s="100"/>
      <c r="T1062" s="100"/>
      <c r="U1062" s="100"/>
      <c r="V1062" s="100"/>
      <c r="W1062" s="100"/>
      <c r="X1062" s="100"/>
      <c r="Y1062" s="100"/>
      <c r="Z1062" s="100"/>
      <c r="AA1062" s="100"/>
      <c r="AB1062" s="100"/>
      <c r="AC1062" s="100"/>
      <c r="AD1062" s="100"/>
    </row>
    <row r="1063">
      <c r="A1063" s="100"/>
      <c r="B1063" s="100"/>
      <c r="C1063" s="100"/>
      <c r="D1063" s="100"/>
      <c r="E1063" s="100"/>
      <c r="F1063" s="100"/>
      <c r="G1063" s="100"/>
      <c r="H1063" s="100"/>
      <c r="I1063" s="100"/>
      <c r="J1063" s="100"/>
      <c r="K1063" s="100"/>
      <c r="L1063" s="100"/>
      <c r="M1063" s="100"/>
      <c r="N1063" s="100"/>
      <c r="O1063" s="100"/>
      <c r="P1063" s="100"/>
      <c r="Q1063" s="100"/>
      <c r="R1063" s="100"/>
      <c r="S1063" s="100"/>
      <c r="T1063" s="100"/>
      <c r="U1063" s="100"/>
      <c r="V1063" s="100"/>
      <c r="W1063" s="100"/>
      <c r="X1063" s="100"/>
      <c r="Y1063" s="100"/>
      <c r="Z1063" s="100"/>
      <c r="AA1063" s="100"/>
      <c r="AB1063" s="100"/>
      <c r="AC1063" s="100"/>
      <c r="AD1063" s="100"/>
    </row>
    <row r="1064">
      <c r="A1064" s="100"/>
      <c r="B1064" s="100"/>
      <c r="C1064" s="100"/>
      <c r="D1064" s="100"/>
      <c r="E1064" s="100"/>
      <c r="F1064" s="100"/>
      <c r="G1064" s="100"/>
      <c r="H1064" s="100"/>
      <c r="I1064" s="100"/>
      <c r="J1064" s="100"/>
      <c r="K1064" s="100"/>
      <c r="L1064" s="100"/>
      <c r="M1064" s="100"/>
      <c r="N1064" s="100"/>
      <c r="O1064" s="100"/>
      <c r="P1064" s="100"/>
      <c r="Q1064" s="100"/>
      <c r="R1064" s="100"/>
      <c r="S1064" s="100"/>
      <c r="T1064" s="100"/>
      <c r="U1064" s="100"/>
      <c r="V1064" s="100"/>
      <c r="W1064" s="100"/>
      <c r="X1064" s="100"/>
      <c r="Y1064" s="100"/>
      <c r="Z1064" s="100"/>
      <c r="AA1064" s="100"/>
      <c r="AB1064" s="100"/>
      <c r="AC1064" s="100"/>
      <c r="AD1064" s="100"/>
    </row>
    <row r="1065">
      <c r="A1065" s="100"/>
      <c r="B1065" s="100"/>
      <c r="C1065" s="100"/>
      <c r="D1065" s="100"/>
      <c r="E1065" s="100"/>
      <c r="F1065" s="100"/>
      <c r="G1065" s="100"/>
      <c r="H1065" s="100"/>
      <c r="I1065" s="100"/>
      <c r="J1065" s="100"/>
      <c r="K1065" s="100"/>
      <c r="L1065" s="100"/>
      <c r="M1065" s="100"/>
      <c r="N1065" s="100"/>
      <c r="O1065" s="100"/>
      <c r="P1065" s="100"/>
      <c r="Q1065" s="100"/>
      <c r="R1065" s="100"/>
      <c r="S1065" s="100"/>
      <c r="T1065" s="100"/>
      <c r="U1065" s="100"/>
      <c r="V1065" s="100"/>
      <c r="W1065" s="100"/>
      <c r="X1065" s="100"/>
      <c r="Y1065" s="100"/>
      <c r="Z1065" s="100"/>
      <c r="AA1065" s="100"/>
      <c r="AB1065" s="100"/>
      <c r="AC1065" s="100"/>
      <c r="AD1065" s="100"/>
    </row>
    <row r="1066">
      <c r="A1066" s="100"/>
      <c r="B1066" s="100"/>
      <c r="C1066" s="100"/>
      <c r="D1066" s="100"/>
      <c r="E1066" s="100"/>
      <c r="F1066" s="100"/>
      <c r="G1066" s="100"/>
      <c r="H1066" s="100"/>
      <c r="I1066" s="100"/>
      <c r="J1066" s="100"/>
      <c r="K1066" s="100"/>
      <c r="L1066" s="100"/>
      <c r="M1066" s="100"/>
      <c r="N1066" s="100"/>
      <c r="O1066" s="100"/>
      <c r="P1066" s="100"/>
      <c r="Q1066" s="100"/>
      <c r="R1066" s="100"/>
      <c r="S1066" s="100"/>
      <c r="T1066" s="100"/>
      <c r="U1066" s="100"/>
      <c r="V1066" s="100"/>
      <c r="W1066" s="100"/>
      <c r="X1066" s="100"/>
      <c r="Y1066" s="100"/>
      <c r="Z1066" s="100"/>
      <c r="AA1066" s="100"/>
      <c r="AB1066" s="100"/>
      <c r="AC1066" s="100"/>
      <c r="AD1066" s="100"/>
    </row>
    <row r="1067">
      <c r="A1067" s="100"/>
      <c r="B1067" s="100"/>
      <c r="C1067" s="100"/>
      <c r="D1067" s="100"/>
      <c r="E1067" s="100"/>
      <c r="F1067" s="100"/>
      <c r="G1067" s="100"/>
      <c r="H1067" s="100"/>
      <c r="I1067" s="100"/>
      <c r="J1067" s="100"/>
      <c r="K1067" s="100"/>
      <c r="L1067" s="100"/>
      <c r="M1067" s="100"/>
      <c r="N1067" s="100"/>
      <c r="O1067" s="100"/>
      <c r="P1067" s="100"/>
      <c r="Q1067" s="100"/>
      <c r="R1067" s="100"/>
      <c r="S1067" s="100"/>
      <c r="T1067" s="100"/>
      <c r="U1067" s="100"/>
      <c r="V1067" s="100"/>
      <c r="W1067" s="100"/>
      <c r="X1067" s="100"/>
      <c r="Y1067" s="100"/>
      <c r="Z1067" s="100"/>
      <c r="AA1067" s="100"/>
      <c r="AB1067" s="100"/>
      <c r="AC1067" s="100"/>
      <c r="AD1067" s="100"/>
    </row>
    <row r="1068">
      <c r="A1068" s="100"/>
      <c r="B1068" s="100"/>
      <c r="C1068" s="100"/>
      <c r="D1068" s="100"/>
      <c r="E1068" s="100"/>
      <c r="F1068" s="100"/>
      <c r="G1068" s="100"/>
      <c r="H1068" s="100"/>
      <c r="I1068" s="100"/>
      <c r="J1068" s="100"/>
      <c r="K1068" s="100"/>
      <c r="L1068" s="100"/>
      <c r="M1068" s="100"/>
      <c r="N1068" s="100"/>
      <c r="O1068" s="100"/>
      <c r="P1068" s="100"/>
      <c r="Q1068" s="100"/>
      <c r="R1068" s="100"/>
      <c r="S1068" s="100"/>
      <c r="T1068" s="100"/>
      <c r="U1068" s="100"/>
      <c r="V1068" s="100"/>
      <c r="W1068" s="100"/>
      <c r="X1068" s="100"/>
      <c r="Y1068" s="100"/>
      <c r="Z1068" s="100"/>
      <c r="AA1068" s="100"/>
      <c r="AB1068" s="100"/>
      <c r="AC1068" s="100"/>
      <c r="AD1068" s="100"/>
    </row>
    <row r="1069">
      <c r="A1069" s="100"/>
      <c r="B1069" s="100"/>
      <c r="C1069" s="100"/>
      <c r="D1069" s="100"/>
      <c r="E1069" s="100"/>
      <c r="F1069" s="100"/>
      <c r="G1069" s="100"/>
      <c r="H1069" s="100"/>
      <c r="I1069" s="100"/>
      <c r="J1069" s="100"/>
      <c r="K1069" s="100"/>
      <c r="L1069" s="100"/>
      <c r="M1069" s="100"/>
      <c r="N1069" s="100"/>
      <c r="O1069" s="100"/>
      <c r="P1069" s="100"/>
      <c r="Q1069" s="100"/>
      <c r="R1069" s="100"/>
      <c r="S1069" s="100"/>
      <c r="T1069" s="100"/>
      <c r="U1069" s="100"/>
      <c r="V1069" s="100"/>
      <c r="W1069" s="100"/>
      <c r="X1069" s="100"/>
      <c r="Y1069" s="100"/>
      <c r="Z1069" s="100"/>
      <c r="AA1069" s="100"/>
      <c r="AB1069" s="100"/>
      <c r="AC1069" s="100"/>
      <c r="AD1069" s="100"/>
    </row>
    <row r="1070">
      <c r="A1070" s="100"/>
      <c r="B1070" s="100"/>
      <c r="C1070" s="100"/>
      <c r="D1070" s="100"/>
      <c r="E1070" s="100"/>
      <c r="F1070" s="100"/>
      <c r="G1070" s="100"/>
      <c r="H1070" s="100"/>
      <c r="I1070" s="100"/>
      <c r="J1070" s="100"/>
      <c r="K1070" s="100"/>
      <c r="L1070" s="100"/>
      <c r="M1070" s="100"/>
      <c r="N1070" s="100"/>
      <c r="O1070" s="100"/>
      <c r="P1070" s="100"/>
      <c r="Q1070" s="100"/>
      <c r="R1070" s="100"/>
      <c r="S1070" s="100"/>
      <c r="T1070" s="100"/>
      <c r="U1070" s="100"/>
      <c r="V1070" s="100"/>
      <c r="W1070" s="100"/>
      <c r="X1070" s="100"/>
      <c r="Y1070" s="100"/>
      <c r="Z1070" s="100"/>
      <c r="AA1070" s="100"/>
      <c r="AB1070" s="100"/>
      <c r="AC1070" s="100"/>
      <c r="AD1070" s="100"/>
    </row>
    <row r="1071">
      <c r="A1071" s="100"/>
      <c r="B1071" s="100"/>
      <c r="C1071" s="100"/>
      <c r="D1071" s="100"/>
      <c r="E1071" s="100"/>
      <c r="F1071" s="100"/>
      <c r="G1071" s="100"/>
      <c r="H1071" s="100"/>
      <c r="I1071" s="100"/>
      <c r="J1071" s="100"/>
      <c r="K1071" s="100"/>
      <c r="L1071" s="100"/>
      <c r="M1071" s="100"/>
      <c r="N1071" s="100"/>
      <c r="O1071" s="100"/>
      <c r="P1071" s="100"/>
      <c r="Q1071" s="100"/>
      <c r="R1071" s="100"/>
      <c r="S1071" s="100"/>
      <c r="T1071" s="100"/>
      <c r="U1071" s="100"/>
      <c r="V1071" s="100"/>
      <c r="W1071" s="100"/>
      <c r="X1071" s="100"/>
      <c r="Y1071" s="100"/>
      <c r="Z1071" s="100"/>
      <c r="AA1071" s="100"/>
      <c r="AB1071" s="100"/>
      <c r="AC1071" s="100"/>
      <c r="AD1071" s="100"/>
    </row>
    <row r="1072">
      <c r="A1072" s="100"/>
      <c r="B1072" s="100"/>
      <c r="C1072" s="100"/>
      <c r="D1072" s="100"/>
      <c r="E1072" s="100"/>
      <c r="F1072" s="100"/>
      <c r="G1072" s="100"/>
      <c r="H1072" s="100"/>
      <c r="I1072" s="100"/>
      <c r="J1072" s="100"/>
      <c r="K1072" s="100"/>
      <c r="L1072" s="100"/>
      <c r="M1072" s="100"/>
      <c r="N1072" s="100"/>
      <c r="O1072" s="100"/>
      <c r="P1072" s="100"/>
      <c r="Q1072" s="100"/>
      <c r="R1072" s="100"/>
      <c r="S1072" s="100"/>
      <c r="T1072" s="100"/>
      <c r="U1072" s="100"/>
      <c r="V1072" s="100"/>
      <c r="W1072" s="100"/>
      <c r="X1072" s="100"/>
      <c r="Y1072" s="100"/>
      <c r="Z1072" s="100"/>
      <c r="AA1072" s="100"/>
      <c r="AB1072" s="100"/>
      <c r="AC1072" s="100"/>
      <c r="AD1072" s="100"/>
    </row>
    <row r="1073">
      <c r="A1073" s="100"/>
      <c r="B1073" s="100"/>
      <c r="C1073" s="100"/>
      <c r="D1073" s="100"/>
      <c r="E1073" s="100"/>
      <c r="F1073" s="100"/>
      <c r="G1073" s="100"/>
      <c r="H1073" s="100"/>
      <c r="I1073" s="100"/>
      <c r="J1073" s="100"/>
      <c r="K1073" s="100"/>
      <c r="L1073" s="100"/>
      <c r="M1073" s="100"/>
      <c r="N1073" s="100"/>
      <c r="O1073" s="100"/>
      <c r="P1073" s="100"/>
      <c r="Q1073" s="100"/>
      <c r="R1073" s="100"/>
      <c r="S1073" s="100"/>
      <c r="T1073" s="100"/>
      <c r="U1073" s="100"/>
      <c r="V1073" s="100"/>
      <c r="W1073" s="100"/>
      <c r="X1073" s="100"/>
      <c r="Y1073" s="100"/>
      <c r="Z1073" s="100"/>
      <c r="AA1073" s="100"/>
      <c r="AB1073" s="100"/>
      <c r="AC1073" s="100"/>
      <c r="AD1073" s="100"/>
    </row>
    <row r="1074">
      <c r="A1074" s="100"/>
      <c r="B1074" s="100"/>
      <c r="C1074" s="100"/>
      <c r="D1074" s="100"/>
      <c r="E1074" s="100"/>
      <c r="F1074" s="100"/>
      <c r="G1074" s="100"/>
      <c r="H1074" s="100"/>
      <c r="I1074" s="100"/>
      <c r="J1074" s="100"/>
      <c r="K1074" s="100"/>
      <c r="L1074" s="100"/>
      <c r="M1074" s="100"/>
      <c r="N1074" s="100"/>
      <c r="O1074" s="100"/>
      <c r="P1074" s="100"/>
      <c r="Q1074" s="100"/>
      <c r="R1074" s="100"/>
      <c r="S1074" s="100"/>
      <c r="T1074" s="100"/>
      <c r="U1074" s="100"/>
      <c r="V1074" s="100"/>
      <c r="W1074" s="100"/>
      <c r="X1074" s="100"/>
      <c r="Y1074" s="100"/>
      <c r="Z1074" s="100"/>
      <c r="AA1074" s="100"/>
      <c r="AB1074" s="100"/>
      <c r="AC1074" s="100"/>
      <c r="AD1074" s="100"/>
    </row>
    <row r="1075">
      <c r="A1075" s="100"/>
      <c r="B1075" s="100"/>
      <c r="C1075" s="100"/>
      <c r="D1075" s="100"/>
      <c r="E1075" s="100"/>
      <c r="F1075" s="100"/>
      <c r="G1075" s="100"/>
      <c r="H1075" s="100"/>
      <c r="I1075" s="100"/>
      <c r="J1075" s="100"/>
      <c r="K1075" s="100"/>
      <c r="L1075" s="100"/>
      <c r="M1075" s="100"/>
      <c r="N1075" s="100"/>
      <c r="O1075" s="100"/>
      <c r="P1075" s="100"/>
      <c r="Q1075" s="100"/>
      <c r="R1075" s="100"/>
      <c r="S1075" s="100"/>
      <c r="T1075" s="100"/>
      <c r="U1075" s="100"/>
      <c r="V1075" s="100"/>
      <c r="W1075" s="100"/>
      <c r="X1075" s="100"/>
      <c r="Y1075" s="100"/>
      <c r="Z1075" s="100"/>
      <c r="AA1075" s="100"/>
      <c r="AB1075" s="100"/>
      <c r="AC1075" s="100"/>
      <c r="AD1075" s="100"/>
    </row>
    <row r="1076">
      <c r="A1076" s="100"/>
      <c r="B1076" s="100"/>
      <c r="C1076" s="100"/>
      <c r="D1076" s="100"/>
      <c r="E1076" s="100"/>
      <c r="F1076" s="100"/>
      <c r="G1076" s="100"/>
      <c r="H1076" s="100"/>
      <c r="I1076" s="100"/>
      <c r="J1076" s="100"/>
      <c r="K1076" s="100"/>
      <c r="L1076" s="100"/>
      <c r="M1076" s="100"/>
      <c r="N1076" s="100"/>
      <c r="O1076" s="100"/>
      <c r="P1076" s="100"/>
      <c r="Q1076" s="100"/>
      <c r="R1076" s="100"/>
      <c r="S1076" s="100"/>
      <c r="T1076" s="100"/>
      <c r="U1076" s="100"/>
      <c r="V1076" s="100"/>
      <c r="W1076" s="100"/>
      <c r="X1076" s="100"/>
      <c r="Y1076" s="100"/>
      <c r="Z1076" s="100"/>
      <c r="AA1076" s="100"/>
      <c r="AB1076" s="100"/>
      <c r="AC1076" s="100"/>
      <c r="AD1076" s="100"/>
    </row>
    <row r="1077">
      <c r="A1077" s="100"/>
      <c r="B1077" s="100"/>
      <c r="C1077" s="100"/>
      <c r="D1077" s="100"/>
      <c r="E1077" s="100"/>
      <c r="F1077" s="100"/>
      <c r="G1077" s="100"/>
      <c r="H1077" s="100"/>
      <c r="I1077" s="100"/>
      <c r="J1077" s="100"/>
      <c r="K1077" s="100"/>
      <c r="L1077" s="100"/>
      <c r="M1077" s="100"/>
      <c r="N1077" s="100"/>
      <c r="O1077" s="100"/>
      <c r="P1077" s="100"/>
      <c r="Q1077" s="100"/>
      <c r="R1077" s="100"/>
      <c r="S1077" s="100"/>
      <c r="T1077" s="100"/>
      <c r="U1077" s="100"/>
      <c r="V1077" s="100"/>
      <c r="W1077" s="100"/>
      <c r="X1077" s="100"/>
      <c r="Y1077" s="100"/>
      <c r="Z1077" s="100"/>
      <c r="AA1077" s="100"/>
      <c r="AB1077" s="100"/>
      <c r="AC1077" s="100"/>
      <c r="AD1077" s="100"/>
    </row>
    <row r="1078">
      <c r="A1078" s="100"/>
      <c r="B1078" s="100"/>
      <c r="C1078" s="100"/>
      <c r="D1078" s="100"/>
      <c r="E1078" s="100"/>
      <c r="F1078" s="100"/>
      <c r="G1078" s="100"/>
      <c r="H1078" s="100"/>
      <c r="I1078" s="100"/>
      <c r="J1078" s="100"/>
      <c r="K1078" s="100"/>
      <c r="L1078" s="100"/>
      <c r="M1078" s="100"/>
      <c r="N1078" s="100"/>
      <c r="O1078" s="100"/>
      <c r="P1078" s="100"/>
      <c r="Q1078" s="100"/>
      <c r="R1078" s="100"/>
      <c r="S1078" s="100"/>
      <c r="T1078" s="100"/>
      <c r="U1078" s="100"/>
      <c r="V1078" s="100"/>
      <c r="W1078" s="100"/>
      <c r="X1078" s="100"/>
      <c r="Y1078" s="100"/>
      <c r="Z1078" s="100"/>
      <c r="AA1078" s="100"/>
      <c r="AB1078" s="100"/>
      <c r="AC1078" s="100"/>
      <c r="AD1078" s="100"/>
    </row>
    <row r="1079">
      <c r="A1079" s="100"/>
      <c r="B1079" s="100"/>
      <c r="C1079" s="100"/>
      <c r="D1079" s="100"/>
      <c r="E1079" s="100"/>
      <c r="F1079" s="100"/>
      <c r="G1079" s="100"/>
      <c r="H1079" s="100"/>
      <c r="I1079" s="100"/>
      <c r="J1079" s="100"/>
      <c r="K1079" s="100"/>
      <c r="L1079" s="100"/>
      <c r="M1079" s="100"/>
      <c r="N1079" s="100"/>
      <c r="O1079" s="100"/>
      <c r="P1079" s="100"/>
      <c r="Q1079" s="100"/>
      <c r="R1079" s="100"/>
      <c r="S1079" s="100"/>
      <c r="T1079" s="100"/>
      <c r="U1079" s="100"/>
      <c r="V1079" s="100"/>
      <c r="W1079" s="100"/>
      <c r="X1079" s="100"/>
      <c r="Y1079" s="100"/>
      <c r="Z1079" s="100"/>
      <c r="AA1079" s="100"/>
      <c r="AB1079" s="100"/>
      <c r="AC1079" s="100"/>
      <c r="AD1079" s="100"/>
    </row>
    <row r="1080">
      <c r="A1080" s="100"/>
      <c r="B1080" s="100"/>
      <c r="C1080" s="100"/>
      <c r="D1080" s="100"/>
      <c r="E1080" s="100"/>
      <c r="F1080" s="100"/>
      <c r="G1080" s="100"/>
      <c r="H1080" s="100"/>
      <c r="I1080" s="100"/>
      <c r="J1080" s="100"/>
      <c r="K1080" s="100"/>
      <c r="L1080" s="100"/>
      <c r="M1080" s="100"/>
      <c r="N1080" s="100"/>
      <c r="O1080" s="100"/>
      <c r="P1080" s="100"/>
      <c r="Q1080" s="100"/>
      <c r="R1080" s="100"/>
      <c r="S1080" s="100"/>
      <c r="T1080" s="100"/>
      <c r="U1080" s="100"/>
      <c r="V1080" s="100"/>
      <c r="W1080" s="100"/>
      <c r="X1080" s="100"/>
      <c r="Y1080" s="100"/>
      <c r="Z1080" s="100"/>
      <c r="AA1080" s="100"/>
      <c r="AB1080" s="100"/>
      <c r="AC1080" s="100"/>
      <c r="AD1080" s="100"/>
    </row>
    <row r="1081">
      <c r="A1081" s="100"/>
      <c r="B1081" s="100"/>
      <c r="C1081" s="100"/>
      <c r="D1081" s="100"/>
      <c r="E1081" s="100"/>
      <c r="F1081" s="100"/>
      <c r="G1081" s="100"/>
      <c r="H1081" s="100"/>
      <c r="I1081" s="100"/>
      <c r="J1081" s="100"/>
      <c r="K1081" s="100"/>
      <c r="L1081" s="100"/>
      <c r="M1081" s="100"/>
      <c r="N1081" s="100"/>
      <c r="O1081" s="100"/>
      <c r="P1081" s="100"/>
      <c r="Q1081" s="100"/>
      <c r="R1081" s="100"/>
      <c r="S1081" s="100"/>
      <c r="T1081" s="100"/>
      <c r="U1081" s="100"/>
      <c r="V1081" s="100"/>
      <c r="W1081" s="100"/>
      <c r="X1081" s="100"/>
      <c r="Y1081" s="100"/>
      <c r="Z1081" s="100"/>
      <c r="AA1081" s="100"/>
      <c r="AB1081" s="100"/>
      <c r="AC1081" s="100"/>
      <c r="AD1081" s="100"/>
    </row>
    <row r="1082">
      <c r="A1082" s="100"/>
      <c r="B1082" s="100"/>
      <c r="C1082" s="100"/>
      <c r="D1082" s="100"/>
      <c r="E1082" s="100"/>
      <c r="F1082" s="100"/>
      <c r="G1082" s="100"/>
      <c r="H1082" s="100"/>
      <c r="I1082" s="100"/>
      <c r="J1082" s="100"/>
      <c r="K1082" s="100"/>
      <c r="L1082" s="100"/>
      <c r="M1082" s="100"/>
      <c r="N1082" s="100"/>
      <c r="O1082" s="100"/>
      <c r="P1082" s="100"/>
      <c r="Q1082" s="100"/>
      <c r="R1082" s="100"/>
      <c r="S1082" s="100"/>
      <c r="T1082" s="100"/>
      <c r="U1082" s="100"/>
      <c r="V1082" s="100"/>
      <c r="W1082" s="100"/>
      <c r="X1082" s="100"/>
      <c r="Y1082" s="100"/>
      <c r="Z1082" s="100"/>
      <c r="AA1082" s="100"/>
      <c r="AB1082" s="100"/>
      <c r="AC1082" s="100"/>
      <c r="AD1082" s="100"/>
    </row>
    <row r="1083">
      <c r="A1083" s="100"/>
      <c r="B1083" s="100"/>
      <c r="C1083" s="100"/>
      <c r="D1083" s="100"/>
      <c r="E1083" s="100"/>
      <c r="F1083" s="100"/>
      <c r="G1083" s="100"/>
      <c r="H1083" s="100"/>
      <c r="I1083" s="100"/>
      <c r="J1083" s="100"/>
      <c r="K1083" s="100"/>
      <c r="L1083" s="100"/>
      <c r="M1083" s="100"/>
      <c r="N1083" s="100"/>
      <c r="O1083" s="100"/>
      <c r="P1083" s="100"/>
      <c r="Q1083" s="100"/>
      <c r="R1083" s="100"/>
      <c r="S1083" s="100"/>
      <c r="T1083" s="100"/>
      <c r="U1083" s="100"/>
      <c r="V1083" s="100"/>
      <c r="W1083" s="100"/>
      <c r="X1083" s="100"/>
      <c r="Y1083" s="100"/>
      <c r="Z1083" s="100"/>
      <c r="AA1083" s="100"/>
      <c r="AB1083" s="100"/>
      <c r="AC1083" s="100"/>
      <c r="AD1083" s="100"/>
    </row>
    <row r="1084">
      <c r="A1084" s="100"/>
      <c r="B1084" s="100"/>
      <c r="C1084" s="100"/>
      <c r="D1084" s="100"/>
      <c r="E1084" s="100"/>
      <c r="F1084" s="100"/>
      <c r="G1084" s="100"/>
      <c r="H1084" s="100"/>
      <c r="I1084" s="100"/>
      <c r="J1084" s="100"/>
      <c r="K1084" s="100"/>
      <c r="L1084" s="100"/>
      <c r="M1084" s="100"/>
      <c r="N1084" s="100"/>
      <c r="O1084" s="100"/>
      <c r="P1084" s="100"/>
      <c r="Q1084" s="100"/>
      <c r="R1084" s="100"/>
      <c r="S1084" s="100"/>
      <c r="T1084" s="100"/>
      <c r="U1084" s="100"/>
      <c r="V1084" s="100"/>
      <c r="W1084" s="100"/>
      <c r="X1084" s="100"/>
      <c r="Y1084" s="100"/>
      <c r="Z1084" s="100"/>
      <c r="AA1084" s="100"/>
      <c r="AB1084" s="100"/>
      <c r="AC1084" s="100"/>
      <c r="AD1084" s="100"/>
    </row>
    <row r="1085">
      <c r="A1085" s="100"/>
      <c r="B1085" s="100"/>
      <c r="C1085" s="100"/>
      <c r="D1085" s="100"/>
      <c r="E1085" s="100"/>
      <c r="F1085" s="100"/>
      <c r="G1085" s="100"/>
      <c r="H1085" s="100"/>
      <c r="I1085" s="100"/>
      <c r="J1085" s="100"/>
      <c r="K1085" s="100"/>
      <c r="L1085" s="100"/>
      <c r="M1085" s="100"/>
      <c r="N1085" s="100"/>
      <c r="O1085" s="100"/>
      <c r="P1085" s="100"/>
      <c r="Q1085" s="100"/>
      <c r="R1085" s="100"/>
      <c r="S1085" s="100"/>
      <c r="T1085" s="100"/>
      <c r="U1085" s="100"/>
      <c r="V1085" s="100"/>
      <c r="W1085" s="100"/>
      <c r="X1085" s="100"/>
      <c r="Y1085" s="100"/>
      <c r="Z1085" s="100"/>
      <c r="AA1085" s="100"/>
      <c r="AB1085" s="100"/>
      <c r="AC1085" s="100"/>
      <c r="AD1085" s="100"/>
    </row>
    <row r="1086">
      <c r="A1086" s="100"/>
      <c r="B1086" s="100"/>
      <c r="C1086" s="100"/>
      <c r="D1086" s="100"/>
      <c r="E1086" s="100"/>
      <c r="F1086" s="100"/>
      <c r="G1086" s="100"/>
      <c r="H1086" s="100"/>
      <c r="I1086" s="100"/>
      <c r="J1086" s="100"/>
      <c r="K1086" s="100"/>
      <c r="L1086" s="100"/>
      <c r="M1086" s="100"/>
      <c r="N1086" s="100"/>
      <c r="O1086" s="100"/>
      <c r="P1086" s="100"/>
      <c r="Q1086" s="100"/>
      <c r="R1086" s="100"/>
      <c r="S1086" s="100"/>
      <c r="T1086" s="100"/>
      <c r="U1086" s="100"/>
      <c r="V1086" s="100"/>
      <c r="W1086" s="100"/>
      <c r="X1086" s="100"/>
      <c r="Y1086" s="100"/>
      <c r="Z1086" s="100"/>
      <c r="AA1086" s="100"/>
      <c r="AB1086" s="100"/>
      <c r="AC1086" s="100"/>
      <c r="AD1086" s="100"/>
    </row>
    <row r="1087">
      <c r="A1087" s="100"/>
      <c r="B1087" s="100"/>
      <c r="C1087" s="100"/>
      <c r="D1087" s="100"/>
      <c r="E1087" s="100"/>
      <c r="F1087" s="100"/>
      <c r="G1087" s="100"/>
      <c r="H1087" s="100"/>
      <c r="I1087" s="100"/>
      <c r="J1087" s="100"/>
      <c r="K1087" s="100"/>
      <c r="L1087" s="100"/>
      <c r="M1087" s="100"/>
      <c r="N1087" s="100"/>
      <c r="O1087" s="100"/>
      <c r="P1087" s="100"/>
      <c r="Q1087" s="100"/>
      <c r="R1087" s="100"/>
      <c r="S1087" s="100"/>
      <c r="T1087" s="100"/>
      <c r="U1087" s="100"/>
      <c r="V1087" s="100"/>
      <c r="W1087" s="100"/>
      <c r="X1087" s="100"/>
      <c r="Y1087" s="100"/>
      <c r="Z1087" s="100"/>
      <c r="AA1087" s="100"/>
      <c r="AB1087" s="100"/>
      <c r="AC1087" s="100"/>
      <c r="AD1087" s="100"/>
    </row>
    <row r="1088">
      <c r="A1088" s="100"/>
      <c r="B1088" s="100"/>
      <c r="C1088" s="100"/>
      <c r="D1088" s="100"/>
      <c r="E1088" s="100"/>
      <c r="F1088" s="100"/>
      <c r="G1088" s="100"/>
      <c r="H1088" s="100"/>
      <c r="I1088" s="100"/>
      <c r="J1088" s="100"/>
      <c r="K1088" s="100"/>
      <c r="L1088" s="100"/>
      <c r="M1088" s="100"/>
      <c r="N1088" s="100"/>
      <c r="O1088" s="100"/>
      <c r="P1088" s="100"/>
      <c r="Q1088" s="100"/>
      <c r="R1088" s="100"/>
      <c r="S1088" s="100"/>
      <c r="T1088" s="100"/>
      <c r="U1088" s="100"/>
      <c r="V1088" s="100"/>
      <c r="W1088" s="100"/>
      <c r="X1088" s="100"/>
      <c r="Y1088" s="100"/>
      <c r="Z1088" s="100"/>
      <c r="AA1088" s="100"/>
      <c r="AB1088" s="100"/>
      <c r="AC1088" s="100"/>
      <c r="AD1088" s="100"/>
    </row>
    <row r="1089">
      <c r="A1089" s="100"/>
      <c r="B1089" s="100"/>
      <c r="C1089" s="100"/>
      <c r="D1089" s="100"/>
      <c r="E1089" s="100"/>
      <c r="F1089" s="100"/>
      <c r="G1089" s="100"/>
      <c r="H1089" s="100"/>
      <c r="I1089" s="100"/>
      <c r="J1089" s="100"/>
      <c r="K1089" s="100"/>
      <c r="L1089" s="100"/>
      <c r="M1089" s="100"/>
      <c r="N1089" s="100"/>
      <c r="O1089" s="100"/>
      <c r="P1089" s="100"/>
      <c r="Q1089" s="100"/>
      <c r="R1089" s="100"/>
      <c r="S1089" s="100"/>
      <c r="T1089" s="100"/>
      <c r="U1089" s="100"/>
      <c r="V1089" s="100"/>
      <c r="W1089" s="100"/>
      <c r="X1089" s="100"/>
      <c r="Y1089" s="100"/>
      <c r="Z1089" s="100"/>
      <c r="AA1089" s="100"/>
      <c r="AB1089" s="100"/>
      <c r="AC1089" s="100"/>
      <c r="AD1089" s="100"/>
    </row>
    <row r="1090">
      <c r="A1090" s="100"/>
      <c r="B1090" s="100"/>
      <c r="C1090" s="100"/>
      <c r="D1090" s="100"/>
      <c r="E1090" s="100"/>
      <c r="F1090" s="100"/>
      <c r="G1090" s="100"/>
      <c r="H1090" s="100"/>
      <c r="I1090" s="100"/>
      <c r="J1090" s="100"/>
      <c r="K1090" s="100"/>
      <c r="L1090" s="100"/>
      <c r="M1090" s="100"/>
      <c r="N1090" s="100"/>
      <c r="O1090" s="100"/>
      <c r="P1090" s="100"/>
      <c r="Q1090" s="100"/>
      <c r="R1090" s="100"/>
      <c r="S1090" s="100"/>
      <c r="T1090" s="100"/>
      <c r="U1090" s="100"/>
      <c r="V1090" s="100"/>
      <c r="W1090" s="100"/>
      <c r="X1090" s="100"/>
      <c r="Y1090" s="100"/>
      <c r="Z1090" s="100"/>
      <c r="AA1090" s="100"/>
      <c r="AB1090" s="100"/>
      <c r="AC1090" s="100"/>
      <c r="AD1090" s="100"/>
    </row>
    <row r="1091">
      <c r="A1091" s="100"/>
      <c r="B1091" s="100"/>
      <c r="C1091" s="100"/>
      <c r="D1091" s="100"/>
      <c r="E1091" s="100"/>
      <c r="F1091" s="100"/>
      <c r="G1091" s="100"/>
      <c r="H1091" s="100"/>
      <c r="I1091" s="100"/>
      <c r="J1091" s="100"/>
      <c r="K1091" s="100"/>
      <c r="L1091" s="100"/>
      <c r="M1091" s="100"/>
      <c r="N1091" s="100"/>
      <c r="O1091" s="100"/>
      <c r="P1091" s="100"/>
      <c r="Q1091" s="100"/>
      <c r="R1091" s="100"/>
      <c r="S1091" s="100"/>
      <c r="T1091" s="100"/>
      <c r="U1091" s="100"/>
      <c r="V1091" s="100"/>
      <c r="W1091" s="100"/>
      <c r="X1091" s="100"/>
      <c r="Y1091" s="100"/>
      <c r="Z1091" s="100"/>
      <c r="AA1091" s="100"/>
      <c r="AB1091" s="100"/>
      <c r="AC1091" s="100"/>
      <c r="AD1091" s="100"/>
    </row>
    <row r="1092">
      <c r="A1092" s="100"/>
      <c r="B1092" s="100"/>
      <c r="C1092" s="100"/>
      <c r="D1092" s="100"/>
      <c r="E1092" s="100"/>
      <c r="F1092" s="100"/>
      <c r="G1092" s="100"/>
      <c r="H1092" s="100"/>
      <c r="I1092" s="100"/>
      <c r="J1092" s="100"/>
      <c r="K1092" s="100"/>
      <c r="L1092" s="100"/>
      <c r="M1092" s="100"/>
      <c r="N1092" s="100"/>
      <c r="O1092" s="100"/>
      <c r="P1092" s="100"/>
      <c r="Q1092" s="100"/>
      <c r="R1092" s="100"/>
      <c r="S1092" s="100"/>
      <c r="T1092" s="100"/>
      <c r="U1092" s="100"/>
      <c r="V1092" s="100"/>
      <c r="W1092" s="100"/>
      <c r="X1092" s="100"/>
      <c r="Y1092" s="100"/>
      <c r="Z1092" s="100"/>
      <c r="AA1092" s="100"/>
      <c r="AB1092" s="100"/>
      <c r="AC1092" s="100"/>
      <c r="AD1092" s="100"/>
    </row>
    <row r="1093">
      <c r="A1093" s="100"/>
      <c r="B1093" s="100"/>
      <c r="C1093" s="100"/>
      <c r="D1093" s="100"/>
      <c r="E1093" s="100"/>
      <c r="F1093" s="100"/>
      <c r="G1093" s="100"/>
      <c r="H1093" s="100"/>
      <c r="I1093" s="100"/>
      <c r="J1093" s="100"/>
      <c r="K1093" s="100"/>
      <c r="L1093" s="100"/>
      <c r="M1093" s="100"/>
      <c r="N1093" s="100"/>
      <c r="O1093" s="100"/>
      <c r="P1093" s="100"/>
      <c r="Q1093" s="100"/>
      <c r="R1093" s="100"/>
      <c r="S1093" s="100"/>
      <c r="T1093" s="100"/>
      <c r="U1093" s="100"/>
      <c r="V1093" s="100"/>
      <c r="W1093" s="100"/>
      <c r="X1093" s="100"/>
      <c r="Y1093" s="100"/>
      <c r="Z1093" s="100"/>
      <c r="AA1093" s="100"/>
      <c r="AB1093" s="100"/>
      <c r="AC1093" s="100"/>
      <c r="AD1093" s="100"/>
    </row>
    <row r="1094">
      <c r="A1094" s="100"/>
      <c r="B1094" s="100"/>
      <c r="C1094" s="100"/>
      <c r="D1094" s="100"/>
      <c r="E1094" s="100"/>
      <c r="F1094" s="100"/>
      <c r="G1094" s="100"/>
      <c r="H1094" s="100"/>
      <c r="I1094" s="100"/>
      <c r="J1094" s="100"/>
      <c r="K1094" s="100"/>
      <c r="L1094" s="100"/>
      <c r="M1094" s="100"/>
      <c r="N1094" s="100"/>
      <c r="O1094" s="100"/>
      <c r="P1094" s="100"/>
      <c r="Q1094" s="100"/>
      <c r="R1094" s="100"/>
      <c r="S1094" s="100"/>
      <c r="T1094" s="100"/>
      <c r="U1094" s="100"/>
      <c r="V1094" s="100"/>
      <c r="W1094" s="100"/>
      <c r="X1094" s="100"/>
      <c r="Y1094" s="100"/>
      <c r="Z1094" s="100"/>
      <c r="AA1094" s="100"/>
      <c r="AB1094" s="100"/>
      <c r="AC1094" s="100"/>
      <c r="AD1094" s="100"/>
    </row>
    <row r="1095">
      <c r="A1095" s="100"/>
      <c r="B1095" s="100"/>
      <c r="C1095" s="100"/>
      <c r="D1095" s="100"/>
      <c r="E1095" s="100"/>
      <c r="F1095" s="100"/>
      <c r="G1095" s="100"/>
      <c r="H1095" s="100"/>
      <c r="I1095" s="100"/>
      <c r="J1095" s="100"/>
      <c r="K1095" s="100"/>
      <c r="L1095" s="100"/>
      <c r="M1095" s="100"/>
      <c r="N1095" s="100"/>
      <c r="O1095" s="100"/>
      <c r="P1095" s="100"/>
      <c r="Q1095" s="100"/>
      <c r="R1095" s="100"/>
      <c r="S1095" s="100"/>
      <c r="T1095" s="100"/>
      <c r="U1095" s="100"/>
      <c r="V1095" s="100"/>
      <c r="W1095" s="100"/>
      <c r="X1095" s="100"/>
      <c r="Y1095" s="100"/>
      <c r="Z1095" s="100"/>
      <c r="AA1095" s="100"/>
      <c r="AB1095" s="100"/>
      <c r="AC1095" s="100"/>
      <c r="AD1095" s="100"/>
    </row>
    <row r="1096">
      <c r="A1096" s="100"/>
      <c r="B1096" s="100"/>
      <c r="C1096" s="100"/>
      <c r="D1096" s="100"/>
      <c r="E1096" s="100"/>
      <c r="F1096" s="100"/>
      <c r="G1096" s="100"/>
      <c r="H1096" s="100"/>
      <c r="I1096" s="100"/>
      <c r="J1096" s="100"/>
      <c r="K1096" s="100"/>
      <c r="L1096" s="100"/>
      <c r="M1096" s="100"/>
      <c r="N1096" s="100"/>
      <c r="O1096" s="100"/>
      <c r="P1096" s="100"/>
      <c r="Q1096" s="100"/>
      <c r="R1096" s="100"/>
      <c r="S1096" s="100"/>
      <c r="T1096" s="100"/>
      <c r="U1096" s="100"/>
      <c r="V1096" s="100"/>
      <c r="W1096" s="100"/>
      <c r="X1096" s="100"/>
      <c r="Y1096" s="100"/>
      <c r="Z1096" s="100"/>
      <c r="AA1096" s="100"/>
      <c r="AB1096" s="100"/>
      <c r="AC1096" s="100"/>
      <c r="AD1096" s="100"/>
    </row>
    <row r="1097">
      <c r="A1097" s="100"/>
      <c r="B1097" s="100"/>
      <c r="C1097" s="100"/>
      <c r="D1097" s="100"/>
      <c r="E1097" s="100"/>
      <c r="F1097" s="100"/>
      <c r="G1097" s="100"/>
      <c r="H1097" s="100"/>
      <c r="I1097" s="100"/>
      <c r="J1097" s="100"/>
      <c r="K1097" s="100"/>
      <c r="L1097" s="100"/>
      <c r="M1097" s="100"/>
      <c r="N1097" s="100"/>
      <c r="O1097" s="100"/>
      <c r="P1097" s="100"/>
      <c r="Q1097" s="100"/>
      <c r="R1097" s="100"/>
      <c r="S1097" s="100"/>
      <c r="T1097" s="100"/>
      <c r="U1097" s="100"/>
      <c r="V1097" s="100"/>
      <c r="W1097" s="100"/>
      <c r="X1097" s="100"/>
      <c r="Y1097" s="100"/>
      <c r="Z1097" s="100"/>
      <c r="AA1097" s="100"/>
      <c r="AB1097" s="100"/>
      <c r="AC1097" s="100"/>
      <c r="AD1097" s="100"/>
    </row>
    <row r="1098">
      <c r="A1098" s="100"/>
      <c r="B1098" s="100"/>
      <c r="C1098" s="100"/>
      <c r="D1098" s="100"/>
      <c r="E1098" s="100"/>
      <c r="F1098" s="100"/>
      <c r="G1098" s="100"/>
      <c r="H1098" s="100"/>
      <c r="I1098" s="100"/>
      <c r="J1098" s="100"/>
      <c r="K1098" s="100"/>
      <c r="L1098" s="100"/>
      <c r="M1098" s="100"/>
      <c r="N1098" s="100"/>
      <c r="O1098" s="100"/>
      <c r="P1098" s="100"/>
      <c r="Q1098" s="100"/>
      <c r="R1098" s="100"/>
      <c r="S1098" s="100"/>
      <c r="T1098" s="100"/>
      <c r="U1098" s="100"/>
      <c r="V1098" s="100"/>
      <c r="W1098" s="100"/>
      <c r="X1098" s="100"/>
      <c r="Y1098" s="100"/>
      <c r="Z1098" s="100"/>
      <c r="AA1098" s="100"/>
      <c r="AB1098" s="100"/>
      <c r="AC1098" s="100"/>
      <c r="AD1098" s="100"/>
    </row>
    <row r="1099">
      <c r="A1099" s="100"/>
      <c r="B1099" s="100"/>
      <c r="C1099" s="100"/>
      <c r="D1099" s="100"/>
      <c r="E1099" s="100"/>
      <c r="F1099" s="100"/>
      <c r="G1099" s="100"/>
      <c r="H1099" s="100"/>
      <c r="I1099" s="100"/>
      <c r="J1099" s="100"/>
      <c r="K1099" s="100"/>
      <c r="L1099" s="100"/>
      <c r="M1099" s="100"/>
      <c r="N1099" s="100"/>
      <c r="O1099" s="100"/>
      <c r="P1099" s="100"/>
      <c r="Q1099" s="100"/>
      <c r="R1099" s="100"/>
      <c r="S1099" s="100"/>
      <c r="T1099" s="100"/>
      <c r="U1099" s="100"/>
      <c r="V1099" s="100"/>
      <c r="W1099" s="100"/>
      <c r="X1099" s="100"/>
      <c r="Y1099" s="100"/>
      <c r="Z1099" s="100"/>
      <c r="AA1099" s="100"/>
      <c r="AB1099" s="100"/>
      <c r="AC1099" s="100"/>
      <c r="AD1099" s="100"/>
    </row>
    <row r="1100">
      <c r="A1100" s="100"/>
      <c r="B1100" s="100"/>
      <c r="C1100" s="100"/>
      <c r="D1100" s="100"/>
      <c r="E1100" s="100"/>
      <c r="F1100" s="100"/>
      <c r="G1100" s="100"/>
      <c r="H1100" s="100"/>
      <c r="I1100" s="100"/>
      <c r="J1100" s="100"/>
      <c r="K1100" s="100"/>
      <c r="L1100" s="100"/>
      <c r="M1100" s="100"/>
      <c r="N1100" s="100"/>
      <c r="O1100" s="100"/>
      <c r="P1100" s="100"/>
      <c r="Q1100" s="100"/>
      <c r="R1100" s="100"/>
      <c r="S1100" s="100"/>
      <c r="T1100" s="100"/>
      <c r="U1100" s="100"/>
      <c r="V1100" s="100"/>
      <c r="W1100" s="100"/>
      <c r="X1100" s="100"/>
      <c r="Y1100" s="100"/>
      <c r="Z1100" s="100"/>
      <c r="AA1100" s="100"/>
      <c r="AB1100" s="100"/>
      <c r="AC1100" s="100"/>
      <c r="AD1100" s="100"/>
    </row>
    <row r="1101">
      <c r="A1101" s="100"/>
      <c r="B1101" s="100"/>
      <c r="C1101" s="100"/>
      <c r="D1101" s="100"/>
      <c r="E1101" s="100"/>
      <c r="F1101" s="100"/>
      <c r="G1101" s="100"/>
      <c r="H1101" s="100"/>
      <c r="I1101" s="100"/>
      <c r="J1101" s="100"/>
      <c r="K1101" s="100"/>
      <c r="L1101" s="100"/>
      <c r="M1101" s="100"/>
      <c r="N1101" s="100"/>
      <c r="O1101" s="100"/>
      <c r="P1101" s="100"/>
      <c r="Q1101" s="100"/>
      <c r="R1101" s="100"/>
      <c r="S1101" s="100"/>
      <c r="T1101" s="100"/>
      <c r="U1101" s="100"/>
      <c r="V1101" s="100"/>
      <c r="W1101" s="100"/>
      <c r="X1101" s="100"/>
      <c r="Y1101" s="100"/>
      <c r="Z1101" s="100"/>
      <c r="AA1101" s="100"/>
      <c r="AB1101" s="100"/>
      <c r="AC1101" s="100"/>
      <c r="AD1101" s="100"/>
    </row>
    <row r="1102">
      <c r="A1102" s="100"/>
      <c r="B1102" s="100"/>
      <c r="C1102" s="100"/>
      <c r="D1102" s="100"/>
      <c r="E1102" s="100"/>
      <c r="F1102" s="100"/>
      <c r="G1102" s="100"/>
      <c r="H1102" s="100"/>
      <c r="I1102" s="100"/>
      <c r="J1102" s="100"/>
      <c r="K1102" s="100"/>
      <c r="L1102" s="100"/>
      <c r="M1102" s="100"/>
      <c r="N1102" s="100"/>
      <c r="O1102" s="100"/>
      <c r="P1102" s="100"/>
      <c r="Q1102" s="100"/>
      <c r="R1102" s="100"/>
      <c r="S1102" s="100"/>
      <c r="T1102" s="100"/>
      <c r="U1102" s="100"/>
      <c r="V1102" s="100"/>
      <c r="W1102" s="100"/>
      <c r="X1102" s="100"/>
      <c r="Y1102" s="100"/>
      <c r="Z1102" s="100"/>
      <c r="AA1102" s="100"/>
      <c r="AB1102" s="100"/>
      <c r="AC1102" s="100"/>
      <c r="AD1102" s="100"/>
    </row>
    <row r="1103">
      <c r="A1103" s="100"/>
      <c r="B1103" s="100"/>
      <c r="C1103" s="100"/>
      <c r="D1103" s="100"/>
      <c r="E1103" s="100"/>
      <c r="F1103" s="100"/>
      <c r="G1103" s="100"/>
      <c r="H1103" s="100"/>
      <c r="I1103" s="100"/>
      <c r="J1103" s="100"/>
      <c r="K1103" s="100"/>
      <c r="L1103" s="100"/>
      <c r="M1103" s="100"/>
      <c r="N1103" s="100"/>
      <c r="O1103" s="100"/>
      <c r="P1103" s="100"/>
      <c r="Q1103" s="100"/>
      <c r="R1103" s="100"/>
      <c r="S1103" s="100"/>
      <c r="T1103" s="100"/>
      <c r="U1103" s="100"/>
      <c r="V1103" s="100"/>
      <c r="W1103" s="100"/>
      <c r="X1103" s="100"/>
      <c r="Y1103" s="100"/>
      <c r="Z1103" s="100"/>
      <c r="AA1103" s="100"/>
      <c r="AB1103" s="100"/>
      <c r="AC1103" s="100"/>
      <c r="AD1103" s="100"/>
    </row>
    <row r="1104">
      <c r="A1104" s="100"/>
      <c r="B1104" s="100"/>
      <c r="C1104" s="100"/>
      <c r="D1104" s="100"/>
      <c r="E1104" s="100"/>
      <c r="F1104" s="100"/>
      <c r="G1104" s="100"/>
      <c r="H1104" s="100"/>
      <c r="I1104" s="100"/>
      <c r="J1104" s="100"/>
      <c r="K1104" s="100"/>
      <c r="L1104" s="100"/>
      <c r="M1104" s="100"/>
      <c r="N1104" s="100"/>
      <c r="O1104" s="100"/>
      <c r="P1104" s="100"/>
      <c r="Q1104" s="100"/>
      <c r="R1104" s="100"/>
      <c r="S1104" s="100"/>
      <c r="T1104" s="100"/>
      <c r="U1104" s="100"/>
      <c r="V1104" s="100"/>
      <c r="W1104" s="100"/>
      <c r="X1104" s="100"/>
      <c r="Y1104" s="100"/>
      <c r="Z1104" s="100"/>
      <c r="AA1104" s="100"/>
      <c r="AB1104" s="100"/>
      <c r="AC1104" s="100"/>
      <c r="AD1104" s="100"/>
    </row>
    <row r="1105">
      <c r="A1105" s="100"/>
      <c r="B1105" s="100"/>
      <c r="C1105" s="100"/>
      <c r="D1105" s="100"/>
      <c r="E1105" s="100"/>
      <c r="F1105" s="100"/>
      <c r="G1105" s="100"/>
      <c r="H1105" s="100"/>
      <c r="I1105" s="100"/>
      <c r="J1105" s="100"/>
      <c r="K1105" s="100"/>
      <c r="L1105" s="100"/>
      <c r="M1105" s="100"/>
      <c r="N1105" s="100"/>
      <c r="O1105" s="100"/>
      <c r="P1105" s="100"/>
      <c r="Q1105" s="100"/>
      <c r="R1105" s="100"/>
      <c r="S1105" s="100"/>
      <c r="T1105" s="100"/>
      <c r="U1105" s="100"/>
      <c r="V1105" s="100"/>
      <c r="W1105" s="100"/>
      <c r="X1105" s="100"/>
      <c r="Y1105" s="100"/>
      <c r="Z1105" s="100"/>
      <c r="AA1105" s="100"/>
      <c r="AB1105" s="100"/>
      <c r="AC1105" s="100"/>
      <c r="AD1105" s="100"/>
    </row>
  </sheetData>
  <mergeCells count="381">
    <mergeCell ref="K168:L171"/>
    <mergeCell ref="M168:O173"/>
    <mergeCell ref="K172:L172"/>
    <mergeCell ref="K173:L173"/>
    <mergeCell ref="P173:Q173"/>
    <mergeCell ref="H168:J173"/>
    <mergeCell ref="F173:G173"/>
    <mergeCell ref="K154:L154"/>
    <mergeCell ref="P154:Q154"/>
    <mergeCell ref="P155:Q155"/>
    <mergeCell ref="B164:Q164"/>
    <mergeCell ref="C166:Q167"/>
    <mergeCell ref="P168:Q171"/>
    <mergeCell ref="P172:Q172"/>
    <mergeCell ref="K104:L107"/>
    <mergeCell ref="M104:O109"/>
    <mergeCell ref="K108:L108"/>
    <mergeCell ref="K109:L109"/>
    <mergeCell ref="F85:G88"/>
    <mergeCell ref="F89:G89"/>
    <mergeCell ref="F99:G99"/>
    <mergeCell ref="B100:Q100"/>
    <mergeCell ref="C102:Q103"/>
    <mergeCell ref="C104:E109"/>
    <mergeCell ref="P104:Q107"/>
    <mergeCell ref="K117:L117"/>
    <mergeCell ref="K118:L121"/>
    <mergeCell ref="M118:O123"/>
    <mergeCell ref="K122:L122"/>
    <mergeCell ref="K123:L123"/>
    <mergeCell ref="K131:L131"/>
    <mergeCell ref="F104:G107"/>
    <mergeCell ref="H104:J109"/>
    <mergeCell ref="F108:G108"/>
    <mergeCell ref="F109:G109"/>
    <mergeCell ref="F117:G117"/>
    <mergeCell ref="F118:G121"/>
    <mergeCell ref="H118:J123"/>
    <mergeCell ref="B102:B106"/>
    <mergeCell ref="B108:B109"/>
    <mergeCell ref="B118:B120"/>
    <mergeCell ref="C118:E123"/>
    <mergeCell ref="B122:B123"/>
    <mergeCell ref="B134:B138"/>
    <mergeCell ref="C136:E141"/>
    <mergeCell ref="F168:G171"/>
    <mergeCell ref="F172:G172"/>
    <mergeCell ref="F181:G181"/>
    <mergeCell ref="K181:L181"/>
    <mergeCell ref="P181:Q181"/>
    <mergeCell ref="B140:B141"/>
    <mergeCell ref="B150:B152"/>
    <mergeCell ref="C150:E155"/>
    <mergeCell ref="B154:B155"/>
    <mergeCell ref="B166:B170"/>
    <mergeCell ref="C168:E173"/>
    <mergeCell ref="B172:B173"/>
    <mergeCell ref="F182:G185"/>
    <mergeCell ref="F186:G186"/>
    <mergeCell ref="F195:G195"/>
    <mergeCell ref="F196:G196"/>
    <mergeCell ref="P182:Q185"/>
    <mergeCell ref="P186:Q186"/>
    <mergeCell ref="P187:Q187"/>
    <mergeCell ref="P195:Q195"/>
    <mergeCell ref="P196:Q196"/>
    <mergeCell ref="B182:B184"/>
    <mergeCell ref="C182:E187"/>
    <mergeCell ref="H182:J187"/>
    <mergeCell ref="K182:L185"/>
    <mergeCell ref="M182:O187"/>
    <mergeCell ref="B186:B187"/>
    <mergeCell ref="F187:G187"/>
    <mergeCell ref="K186:L186"/>
    <mergeCell ref="K187:L187"/>
    <mergeCell ref="K195:L195"/>
    <mergeCell ref="K196:L196"/>
    <mergeCell ref="B197:Q197"/>
    <mergeCell ref="C199:Q200"/>
    <mergeCell ref="R199:S200"/>
    <mergeCell ref="R201:S201"/>
    <mergeCell ref="R202:S202"/>
    <mergeCell ref="R203:S203"/>
    <mergeCell ref="R204:S204"/>
    <mergeCell ref="R205:S205"/>
    <mergeCell ref="R206:S215"/>
    <mergeCell ref="P201:Q204"/>
    <mergeCell ref="P205:Q205"/>
    <mergeCell ref="P206:Q206"/>
    <mergeCell ref="P214:Q214"/>
    <mergeCell ref="P216:Q219"/>
    <mergeCell ref="P220:Q220"/>
    <mergeCell ref="P221:Q221"/>
    <mergeCell ref="K214:L214"/>
    <mergeCell ref="K216:L219"/>
    <mergeCell ref="B199:B203"/>
    <mergeCell ref="C201:E206"/>
    <mergeCell ref="H201:J206"/>
    <mergeCell ref="K201:L204"/>
    <mergeCell ref="M201:O206"/>
    <mergeCell ref="B205:B206"/>
    <mergeCell ref="K205:L205"/>
    <mergeCell ref="F220:G220"/>
    <mergeCell ref="K220:L220"/>
    <mergeCell ref="F229:G229"/>
    <mergeCell ref="K229:L229"/>
    <mergeCell ref="P229:Q229"/>
    <mergeCell ref="B231:Q231"/>
    <mergeCell ref="C233:Q234"/>
    <mergeCell ref="R233:S234"/>
    <mergeCell ref="F201:G204"/>
    <mergeCell ref="F205:G205"/>
    <mergeCell ref="F214:G214"/>
    <mergeCell ref="C216:E221"/>
    <mergeCell ref="F216:G219"/>
    <mergeCell ref="H216:J221"/>
    <mergeCell ref="M216:O221"/>
    <mergeCell ref="B216:B218"/>
    <mergeCell ref="B220:B221"/>
    <mergeCell ref="B233:B237"/>
    <mergeCell ref="C235:E240"/>
    <mergeCell ref="H235:J240"/>
    <mergeCell ref="K235:L238"/>
    <mergeCell ref="K239:L239"/>
    <mergeCell ref="K240:L240"/>
    <mergeCell ref="M235:O240"/>
    <mergeCell ref="P235:Q238"/>
    <mergeCell ref="R235:S235"/>
    <mergeCell ref="R236:S236"/>
    <mergeCell ref="R237:S237"/>
    <mergeCell ref="R238:S238"/>
    <mergeCell ref="P239:Q239"/>
    <mergeCell ref="K250:L253"/>
    <mergeCell ref="K254:L254"/>
    <mergeCell ref="R239:S239"/>
    <mergeCell ref="R240:S249"/>
    <mergeCell ref="P248:Q248"/>
    <mergeCell ref="P250:Q253"/>
    <mergeCell ref="P254:Q254"/>
    <mergeCell ref="R267:S268"/>
    <mergeCell ref="R269:S269"/>
    <mergeCell ref="P317:Q320"/>
    <mergeCell ref="P321:Q321"/>
    <mergeCell ref="P288:Q288"/>
    <mergeCell ref="P289:Q289"/>
    <mergeCell ref="P297:Q297"/>
    <mergeCell ref="P303:Q306"/>
    <mergeCell ref="P307:Q307"/>
    <mergeCell ref="P308:Q308"/>
    <mergeCell ref="P316:Q316"/>
    <mergeCell ref="K321:L321"/>
    <mergeCell ref="K322:L322"/>
    <mergeCell ref="P322:Q322"/>
    <mergeCell ref="F316:G316"/>
    <mergeCell ref="F317:G320"/>
    <mergeCell ref="H317:J322"/>
    <mergeCell ref="K317:L320"/>
    <mergeCell ref="M317:O322"/>
    <mergeCell ref="F321:G321"/>
    <mergeCell ref="F322:G322"/>
    <mergeCell ref="R270:S270"/>
    <mergeCell ref="R271:S271"/>
    <mergeCell ref="R272:S272"/>
    <mergeCell ref="R273:S273"/>
    <mergeCell ref="R274:S283"/>
    <mergeCell ref="K282:L282"/>
    <mergeCell ref="P282:Q282"/>
    <mergeCell ref="B284:B286"/>
    <mergeCell ref="B288:B289"/>
    <mergeCell ref="B301:B305"/>
    <mergeCell ref="C303:E308"/>
    <mergeCell ref="B307:B308"/>
    <mergeCell ref="B317:B319"/>
    <mergeCell ref="C317:E322"/>
    <mergeCell ref="B321:B322"/>
    <mergeCell ref="K284:L287"/>
    <mergeCell ref="K288:L288"/>
    <mergeCell ref="K297:L297"/>
    <mergeCell ref="K303:L306"/>
    <mergeCell ref="M303:O308"/>
    <mergeCell ref="K307:L307"/>
    <mergeCell ref="K308:L308"/>
    <mergeCell ref="K316:L316"/>
    <mergeCell ref="B299:Q299"/>
    <mergeCell ref="C301:Q302"/>
    <mergeCell ref="F282:G282"/>
    <mergeCell ref="C284:E289"/>
    <mergeCell ref="F284:G287"/>
    <mergeCell ref="H284:J289"/>
    <mergeCell ref="M284:O289"/>
    <mergeCell ref="P284:Q287"/>
    <mergeCell ref="K289:L289"/>
    <mergeCell ref="F288:G288"/>
    <mergeCell ref="F289:G289"/>
    <mergeCell ref="F297:G297"/>
    <mergeCell ref="F303:G306"/>
    <mergeCell ref="H303:J308"/>
    <mergeCell ref="F307:G307"/>
    <mergeCell ref="F308:G308"/>
    <mergeCell ref="F330:G330"/>
    <mergeCell ref="K330:L330"/>
    <mergeCell ref="P330:Q330"/>
    <mergeCell ref="B331:Q331"/>
    <mergeCell ref="P25:Q25"/>
    <mergeCell ref="P33:Q33"/>
    <mergeCell ref="B35:Q35"/>
    <mergeCell ref="C37:Q38"/>
    <mergeCell ref="F24:G24"/>
    <mergeCell ref="F25:G25"/>
    <mergeCell ref="F33:G33"/>
    <mergeCell ref="C39:E44"/>
    <mergeCell ref="F39:G42"/>
    <mergeCell ref="H39:J44"/>
    <mergeCell ref="F43:G43"/>
    <mergeCell ref="B2:B6"/>
    <mergeCell ref="B8:B9"/>
    <mergeCell ref="B20:B22"/>
    <mergeCell ref="B24:B25"/>
    <mergeCell ref="B37:B41"/>
    <mergeCell ref="B43:B44"/>
    <mergeCell ref="B53:B55"/>
    <mergeCell ref="B57:B58"/>
    <mergeCell ref="C2:Q3"/>
    <mergeCell ref="C4:E9"/>
    <mergeCell ref="F4:G7"/>
    <mergeCell ref="H4:J9"/>
    <mergeCell ref="M4:O9"/>
    <mergeCell ref="P4:Q7"/>
    <mergeCell ref="K9:L9"/>
    <mergeCell ref="R2:R3"/>
    <mergeCell ref="F8:G8"/>
    <mergeCell ref="F9:G9"/>
    <mergeCell ref="F17:G17"/>
    <mergeCell ref="F18:G18"/>
    <mergeCell ref="C20:E25"/>
    <mergeCell ref="F20:G23"/>
    <mergeCell ref="H20:J25"/>
    <mergeCell ref="P8:Q8"/>
    <mergeCell ref="P9:Q9"/>
    <mergeCell ref="P17:Q17"/>
    <mergeCell ref="P18:Q18"/>
    <mergeCell ref="M20:O25"/>
    <mergeCell ref="P20:Q23"/>
    <mergeCell ref="P24:Q24"/>
    <mergeCell ref="K33:L33"/>
    <mergeCell ref="K39:L42"/>
    <mergeCell ref="M39:O44"/>
    <mergeCell ref="P39:Q42"/>
    <mergeCell ref="K43:L43"/>
    <mergeCell ref="P43:Q43"/>
    <mergeCell ref="K44:L44"/>
    <mergeCell ref="P44:Q44"/>
    <mergeCell ref="K4:L7"/>
    <mergeCell ref="K8:L8"/>
    <mergeCell ref="K17:L17"/>
    <mergeCell ref="K18:L18"/>
    <mergeCell ref="K20:L23"/>
    <mergeCell ref="K24:L24"/>
    <mergeCell ref="K25:L25"/>
    <mergeCell ref="F53:G56"/>
    <mergeCell ref="F57:G57"/>
    <mergeCell ref="K53:L56"/>
    <mergeCell ref="M53:O58"/>
    <mergeCell ref="K57:L57"/>
    <mergeCell ref="K58:L58"/>
    <mergeCell ref="P66:Q66"/>
    <mergeCell ref="F44:G44"/>
    <mergeCell ref="F52:G52"/>
    <mergeCell ref="K52:L52"/>
    <mergeCell ref="P52:Q52"/>
    <mergeCell ref="C53:E58"/>
    <mergeCell ref="P53:Q56"/>
    <mergeCell ref="P57:Q57"/>
    <mergeCell ref="P58:Q58"/>
    <mergeCell ref="H53:J58"/>
    <mergeCell ref="F58:G58"/>
    <mergeCell ref="F66:G66"/>
    <mergeCell ref="K66:L66"/>
    <mergeCell ref="B67:Q67"/>
    <mergeCell ref="B69:B73"/>
    <mergeCell ref="C69:Q70"/>
    <mergeCell ref="K71:L74"/>
    <mergeCell ref="K75:L75"/>
    <mergeCell ref="K84:L84"/>
    <mergeCell ref="K85:L88"/>
    <mergeCell ref="K89:L89"/>
    <mergeCell ref="K90:L90"/>
    <mergeCell ref="K99:L99"/>
    <mergeCell ref="P75:Q75"/>
    <mergeCell ref="P76:Q76"/>
    <mergeCell ref="P84:Q84"/>
    <mergeCell ref="M85:O90"/>
    <mergeCell ref="P85:Q88"/>
    <mergeCell ref="P89:Q89"/>
    <mergeCell ref="P90:Q90"/>
    <mergeCell ref="P99:Q99"/>
    <mergeCell ref="C71:E76"/>
    <mergeCell ref="F71:G74"/>
    <mergeCell ref="H71:J76"/>
    <mergeCell ref="M71:O76"/>
    <mergeCell ref="P71:Q74"/>
    <mergeCell ref="B75:B76"/>
    <mergeCell ref="K76:L76"/>
    <mergeCell ref="F75:G75"/>
    <mergeCell ref="F76:G76"/>
    <mergeCell ref="F84:G84"/>
    <mergeCell ref="B85:B87"/>
    <mergeCell ref="C85:E90"/>
    <mergeCell ref="H85:J90"/>
    <mergeCell ref="B89:B90"/>
    <mergeCell ref="F90:G90"/>
    <mergeCell ref="K136:L139"/>
    <mergeCell ref="M136:O141"/>
    <mergeCell ref="K140:L140"/>
    <mergeCell ref="K141:L141"/>
    <mergeCell ref="P141:Q141"/>
    <mergeCell ref="H136:J141"/>
    <mergeCell ref="F141:G141"/>
    <mergeCell ref="F122:G122"/>
    <mergeCell ref="F123:G123"/>
    <mergeCell ref="F131:G131"/>
    <mergeCell ref="B132:Q132"/>
    <mergeCell ref="C134:Q135"/>
    <mergeCell ref="P136:Q139"/>
    <mergeCell ref="P140:Q140"/>
    <mergeCell ref="P149:Q149"/>
    <mergeCell ref="P150:Q153"/>
    <mergeCell ref="P163:Q163"/>
    <mergeCell ref="P108:Q108"/>
    <mergeCell ref="P109:Q109"/>
    <mergeCell ref="P117:Q117"/>
    <mergeCell ref="P118:Q121"/>
    <mergeCell ref="P122:Q122"/>
    <mergeCell ref="P123:Q123"/>
    <mergeCell ref="P131:Q131"/>
    <mergeCell ref="F150:G153"/>
    <mergeCell ref="F154:G154"/>
    <mergeCell ref="F163:G163"/>
    <mergeCell ref="K150:L153"/>
    <mergeCell ref="K155:L155"/>
    <mergeCell ref="K163:L163"/>
    <mergeCell ref="F136:G139"/>
    <mergeCell ref="F140:G140"/>
    <mergeCell ref="F149:G149"/>
    <mergeCell ref="K149:L149"/>
    <mergeCell ref="H150:J155"/>
    <mergeCell ref="M150:O155"/>
    <mergeCell ref="F155:G155"/>
    <mergeCell ref="K255:L255"/>
    <mergeCell ref="P255:Q255"/>
    <mergeCell ref="K263:L263"/>
    <mergeCell ref="P263:Q263"/>
    <mergeCell ref="B265:Q265"/>
    <mergeCell ref="C267:Q268"/>
    <mergeCell ref="F235:G238"/>
    <mergeCell ref="F239:G239"/>
    <mergeCell ref="F248:G248"/>
    <mergeCell ref="K248:L248"/>
    <mergeCell ref="H250:J255"/>
    <mergeCell ref="M250:O255"/>
    <mergeCell ref="F254:G254"/>
    <mergeCell ref="B254:B255"/>
    <mergeCell ref="B267:B271"/>
    <mergeCell ref="B273:B274"/>
    <mergeCell ref="B239:B240"/>
    <mergeCell ref="F240:G240"/>
    <mergeCell ref="B250:B252"/>
    <mergeCell ref="C250:E255"/>
    <mergeCell ref="F250:G253"/>
    <mergeCell ref="F255:G255"/>
    <mergeCell ref="F263:G263"/>
    <mergeCell ref="P269:Q272"/>
    <mergeCell ref="P273:Q273"/>
    <mergeCell ref="C269:E274"/>
    <mergeCell ref="F269:G272"/>
    <mergeCell ref="H269:J274"/>
    <mergeCell ref="K269:L272"/>
    <mergeCell ref="M269:O274"/>
    <mergeCell ref="F273:G273"/>
    <mergeCell ref="K273:L273"/>
    <mergeCell ref="F274:G274"/>
  </mergeCells>
  <hyperlinks>
    <hyperlink r:id="rId1" ref="B35"/>
    <hyperlink r:id="rId2" ref="B67"/>
    <hyperlink r:id="rId3" ref="B100"/>
    <hyperlink r:id="rId4" ref="B132"/>
    <hyperlink r:id="rId5" ref="B164"/>
    <hyperlink r:id="rId6" ref="B197"/>
    <hyperlink r:id="rId7" ref="B231"/>
    <hyperlink r:id="rId8" ref="B265"/>
    <hyperlink r:id="rId9" ref="B299"/>
    <hyperlink r:id="rId10" ref="B331"/>
  </hyperlinks>
  <drawing r:id="rId1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5.88"/>
    <col customWidth="1" min="4" max="4" width="2.63"/>
    <col customWidth="1" min="5" max="5" width="9.5"/>
    <col customWidth="1" min="7" max="7" width="5.13"/>
    <col customWidth="1" min="8" max="8" width="15.88"/>
    <col customWidth="1" min="9" max="9" width="2.63"/>
    <col customWidth="1" min="10" max="10" width="9.63"/>
    <col customWidth="1" min="12" max="12" width="5.63"/>
    <col customWidth="1" min="13" max="13" width="18.38"/>
    <col customWidth="1" min="14" max="14" width="2.63"/>
    <col customWidth="1" min="15" max="15" width="8.88"/>
    <col customWidth="1" min="17" max="17" width="5.63"/>
    <col customWidth="1" min="18" max="18" width="18.63"/>
  </cols>
  <sheetData>
    <row r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</row>
    <row r="2">
      <c r="A2" s="100"/>
      <c r="B2" s="586"/>
      <c r="C2" s="587" t="s">
        <v>2261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  <c r="R2" s="1272" t="s">
        <v>526</v>
      </c>
      <c r="S2" s="78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</row>
    <row r="3">
      <c r="A3" s="100"/>
      <c r="B3" s="157"/>
      <c r="C3" s="81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81"/>
      <c r="S3" s="83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</row>
    <row r="4">
      <c r="A4" s="100"/>
      <c r="B4" s="157"/>
      <c r="C4" s="269"/>
      <c r="D4" s="77"/>
      <c r="E4" s="104"/>
      <c r="F4" s="271" t="s">
        <v>744</v>
      </c>
      <c r="G4" s="78"/>
      <c r="H4" s="269"/>
      <c r="I4" s="77"/>
      <c r="J4" s="104"/>
      <c r="K4" s="271" t="s">
        <v>745</v>
      </c>
      <c r="L4" s="78"/>
      <c r="M4" s="269"/>
      <c r="N4" s="77"/>
      <c r="O4" s="104"/>
      <c r="P4" s="271" t="s">
        <v>746</v>
      </c>
      <c r="Q4" s="78"/>
      <c r="R4" s="280" t="s">
        <v>747</v>
      </c>
      <c r="S4" s="8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</row>
    <row r="5">
      <c r="A5" s="100"/>
      <c r="B5" s="157"/>
      <c r="C5" s="79"/>
      <c r="E5" s="106"/>
      <c r="G5" s="80"/>
      <c r="H5" s="79"/>
      <c r="J5" s="106"/>
      <c r="L5" s="80"/>
      <c r="M5" s="79"/>
      <c r="O5" s="106"/>
      <c r="Q5" s="80"/>
      <c r="R5" s="280" t="s">
        <v>748</v>
      </c>
      <c r="S5" s="8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</row>
    <row r="6">
      <c r="A6" s="100"/>
      <c r="B6" s="160"/>
      <c r="C6" s="79"/>
      <c r="E6" s="106"/>
      <c r="G6" s="80"/>
      <c r="H6" s="79"/>
      <c r="J6" s="106"/>
      <c r="L6" s="80"/>
      <c r="M6" s="79"/>
      <c r="O6" s="106"/>
      <c r="Q6" s="80"/>
      <c r="R6" s="280" t="s">
        <v>749</v>
      </c>
      <c r="S6" s="8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</row>
    <row r="7">
      <c r="A7" s="100"/>
      <c r="B7" s="590" t="s">
        <v>60</v>
      </c>
      <c r="C7" s="79"/>
      <c r="E7" s="106"/>
      <c r="F7" s="110"/>
      <c r="G7" s="111"/>
      <c r="H7" s="79"/>
      <c r="J7" s="106"/>
      <c r="K7" s="110"/>
      <c r="L7" s="111"/>
      <c r="M7" s="79"/>
      <c r="O7" s="106"/>
      <c r="P7" s="110"/>
      <c r="Q7" s="111"/>
      <c r="R7" s="280" t="s">
        <v>750</v>
      </c>
      <c r="S7" s="8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</row>
    <row r="8">
      <c r="A8" s="100"/>
      <c r="B8" s="590" t="s">
        <v>61</v>
      </c>
      <c r="C8" s="79"/>
      <c r="E8" s="106"/>
      <c r="F8" s="591"/>
      <c r="G8" s="138"/>
      <c r="H8" s="79"/>
      <c r="J8" s="106"/>
      <c r="K8" s="591"/>
      <c r="L8" s="138"/>
      <c r="M8" s="79"/>
      <c r="O8" s="106"/>
      <c r="P8" s="591"/>
      <c r="Q8" s="138"/>
      <c r="R8" s="280" t="s">
        <v>293</v>
      </c>
      <c r="S8" s="8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</row>
    <row r="9">
      <c r="A9" s="100"/>
      <c r="B9" s="157"/>
      <c r="C9" s="81"/>
      <c r="D9" s="82"/>
      <c r="E9" s="54"/>
      <c r="F9" s="275"/>
      <c r="G9" s="83"/>
      <c r="H9" s="81"/>
      <c r="I9" s="82"/>
      <c r="J9" s="54"/>
      <c r="K9" s="275"/>
      <c r="L9" s="83"/>
      <c r="M9" s="81"/>
      <c r="N9" s="82"/>
      <c r="O9" s="54"/>
      <c r="P9" s="275"/>
      <c r="Q9" s="83"/>
      <c r="R9" s="302" t="s">
        <v>751</v>
      </c>
      <c r="S9" s="8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</row>
    <row r="10">
      <c r="A10" s="100"/>
      <c r="B10" s="276" t="s">
        <v>62</v>
      </c>
      <c r="C10" s="277" t="s">
        <v>566</v>
      </c>
      <c r="D10" s="278"/>
      <c r="E10" s="278" t="s">
        <v>63</v>
      </c>
      <c r="F10" s="278" t="s">
        <v>64</v>
      </c>
      <c r="G10" s="279" t="s">
        <v>65</v>
      </c>
      <c r="H10" s="277" t="s">
        <v>566</v>
      </c>
      <c r="I10" s="278"/>
      <c r="J10" s="278" t="s">
        <v>63</v>
      </c>
      <c r="K10" s="299" t="s">
        <v>64</v>
      </c>
      <c r="L10" s="300" t="s">
        <v>65</v>
      </c>
      <c r="M10" s="277" t="s">
        <v>566</v>
      </c>
      <c r="N10" s="278"/>
      <c r="O10" s="278" t="s">
        <v>63</v>
      </c>
      <c r="P10" s="299" t="s">
        <v>64</v>
      </c>
      <c r="Q10" s="300" t="s">
        <v>65</v>
      </c>
      <c r="R10" s="1273"/>
      <c r="S10" s="8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</row>
    <row r="11">
      <c r="A11" s="100"/>
      <c r="B11" s="276" t="s">
        <v>66</v>
      </c>
      <c r="C11" s="280" t="s">
        <v>109</v>
      </c>
      <c r="D11" s="281"/>
      <c r="E11" s="282" t="s">
        <v>71</v>
      </c>
      <c r="F11" s="282">
        <v>31.0</v>
      </c>
      <c r="G11" s="283">
        <v>252.0</v>
      </c>
      <c r="H11" s="280" t="s">
        <v>126</v>
      </c>
      <c r="I11" s="281"/>
      <c r="J11" s="282" t="s">
        <v>287</v>
      </c>
      <c r="K11" s="282">
        <v>31.0</v>
      </c>
      <c r="L11" s="283">
        <v>6.0</v>
      </c>
      <c r="M11" s="280" t="s">
        <v>109</v>
      </c>
      <c r="N11" s="281"/>
      <c r="O11" s="282" t="s">
        <v>187</v>
      </c>
      <c r="P11" s="282">
        <v>31.0</v>
      </c>
      <c r="Q11" s="283">
        <v>252.0</v>
      </c>
      <c r="R11" s="79"/>
      <c r="S11" s="8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</row>
    <row r="12">
      <c r="A12" s="100"/>
      <c r="B12" s="276" t="s">
        <v>72</v>
      </c>
      <c r="C12" s="280" t="s">
        <v>111</v>
      </c>
      <c r="D12" s="281"/>
      <c r="E12" s="282" t="s">
        <v>291</v>
      </c>
      <c r="F12" s="282">
        <v>31.0</v>
      </c>
      <c r="G12" s="283">
        <v>6.0</v>
      </c>
      <c r="H12" s="280" t="s">
        <v>752</v>
      </c>
      <c r="I12" s="281"/>
      <c r="J12" s="282" t="s">
        <v>289</v>
      </c>
      <c r="K12" s="282">
        <v>31.0</v>
      </c>
      <c r="L12" s="283">
        <v>0.0</v>
      </c>
      <c r="M12" s="280" t="s">
        <v>753</v>
      </c>
      <c r="N12" s="281"/>
      <c r="O12" s="282" t="s">
        <v>74</v>
      </c>
      <c r="P12" s="282">
        <v>31.0</v>
      </c>
      <c r="Q12" s="283">
        <v>6.0</v>
      </c>
      <c r="R12" s="79"/>
      <c r="S12" s="8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</row>
    <row r="13">
      <c r="A13" s="100"/>
      <c r="B13" s="276" t="s">
        <v>79</v>
      </c>
      <c r="C13" s="280" t="s">
        <v>750</v>
      </c>
      <c r="D13" s="281" t="str">
        <f>IMAGE("https://play.pokemonshowdown.com/sprites/itemicons/rocky-helmet.png")</f>
        <v/>
      </c>
      <c r="E13" s="282" t="s">
        <v>754</v>
      </c>
      <c r="F13" s="282">
        <v>31.0</v>
      </c>
      <c r="G13" s="283">
        <v>252.0</v>
      </c>
      <c r="H13" s="280" t="s">
        <v>326</v>
      </c>
      <c r="I13" s="281" t="str">
        <f>IMAGE("https://play.pokemonshowdown.com/sprites/itemicons/focus-sash.png")</f>
        <v/>
      </c>
      <c r="J13" s="282" t="s">
        <v>140</v>
      </c>
      <c r="K13" s="282">
        <v>31.0</v>
      </c>
      <c r="L13" s="283">
        <v>0.0</v>
      </c>
      <c r="M13" s="280" t="s">
        <v>354</v>
      </c>
      <c r="N13" s="281" t="str">
        <f>IMAGE("https://play.pokemonshowdown.com/sprites/itemicons/sitrus-berry.png")</f>
        <v/>
      </c>
      <c r="O13" s="282" t="s">
        <v>755</v>
      </c>
      <c r="P13" s="282">
        <v>31.0</v>
      </c>
      <c r="Q13" s="283">
        <v>252.0</v>
      </c>
      <c r="R13" s="79"/>
      <c r="S13" s="8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</row>
    <row r="14">
      <c r="A14" s="100"/>
      <c r="B14" s="284" t="s">
        <v>85</v>
      </c>
      <c r="C14" s="285" t="s">
        <v>756</v>
      </c>
      <c r="D14" s="286"/>
      <c r="E14" s="287" t="s">
        <v>172</v>
      </c>
      <c r="F14" s="287">
        <v>31.0</v>
      </c>
      <c r="G14" s="288">
        <v>0.0</v>
      </c>
      <c r="H14" s="285" t="s">
        <v>477</v>
      </c>
      <c r="I14" s="286"/>
      <c r="J14" s="287" t="s">
        <v>757</v>
      </c>
      <c r="K14" s="287">
        <v>31.0</v>
      </c>
      <c r="L14" s="288">
        <v>252.0</v>
      </c>
      <c r="M14" s="285" t="s">
        <v>758</v>
      </c>
      <c r="N14" s="286"/>
      <c r="O14" s="287" t="s">
        <v>362</v>
      </c>
      <c r="P14" s="287">
        <v>31.0</v>
      </c>
      <c r="Q14" s="288">
        <v>0.0</v>
      </c>
      <c r="R14" s="79"/>
      <c r="S14" s="8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</row>
    <row r="15">
      <c r="A15" s="100"/>
      <c r="B15" s="289"/>
      <c r="C15" s="285" t="s">
        <v>759</v>
      </c>
      <c r="D15" s="286"/>
      <c r="E15" s="287" t="s">
        <v>206</v>
      </c>
      <c r="F15" s="287">
        <v>31.0</v>
      </c>
      <c r="G15" s="288">
        <v>0.0</v>
      </c>
      <c r="H15" s="285" t="s">
        <v>265</v>
      </c>
      <c r="I15" s="286"/>
      <c r="J15" s="287" t="s">
        <v>760</v>
      </c>
      <c r="K15" s="287">
        <v>31.0</v>
      </c>
      <c r="L15" s="288">
        <v>0.0</v>
      </c>
      <c r="M15" s="285" t="s">
        <v>399</v>
      </c>
      <c r="N15" s="286"/>
      <c r="O15" s="287" t="s">
        <v>761</v>
      </c>
      <c r="P15" s="287">
        <v>31.0</v>
      </c>
      <c r="Q15" s="288">
        <v>0.0</v>
      </c>
      <c r="R15" s="79"/>
      <c r="S15" s="8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</row>
    <row r="16">
      <c r="A16" s="100"/>
      <c r="B16" s="289"/>
      <c r="C16" s="285" t="s">
        <v>762</v>
      </c>
      <c r="D16" s="286"/>
      <c r="E16" s="287" t="s">
        <v>210</v>
      </c>
      <c r="F16" s="287">
        <v>31.0</v>
      </c>
      <c r="G16" s="288">
        <v>0.0</v>
      </c>
      <c r="H16" s="285" t="s">
        <v>763</v>
      </c>
      <c r="I16" s="286"/>
      <c r="J16" s="287" t="s">
        <v>210</v>
      </c>
      <c r="K16" s="287">
        <v>31.0</v>
      </c>
      <c r="L16" s="288">
        <v>252.0</v>
      </c>
      <c r="M16" s="285" t="s">
        <v>698</v>
      </c>
      <c r="N16" s="286"/>
      <c r="O16" s="287" t="s">
        <v>152</v>
      </c>
      <c r="P16" s="287">
        <v>31.0</v>
      </c>
      <c r="Q16" s="288">
        <v>0.0</v>
      </c>
      <c r="R16" s="79"/>
      <c r="S16" s="8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</row>
    <row r="17">
      <c r="A17" s="100"/>
      <c r="B17" s="289"/>
      <c r="C17" s="285" t="s">
        <v>698</v>
      </c>
      <c r="D17" s="286"/>
      <c r="E17" s="594"/>
      <c r="F17" s="595" t="s">
        <v>764</v>
      </c>
      <c r="G17" s="80"/>
      <c r="H17" s="286" t="s">
        <v>765</v>
      </c>
      <c r="I17" s="286"/>
      <c r="J17" s="594"/>
      <c r="K17" s="595" t="s">
        <v>766</v>
      </c>
      <c r="L17" s="80"/>
      <c r="M17" s="286" t="s">
        <v>371</v>
      </c>
      <c r="N17" s="286"/>
      <c r="O17" s="594"/>
      <c r="P17" s="595" t="s">
        <v>767</v>
      </c>
      <c r="Q17" s="80"/>
      <c r="R17" s="79"/>
      <c r="S17" s="8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</row>
    <row r="18">
      <c r="A18" s="100"/>
      <c r="B18" s="289"/>
      <c r="C18" s="597" t="s">
        <v>768</v>
      </c>
      <c r="D18" s="291"/>
      <c r="E18" s="292"/>
      <c r="F18" s="598"/>
      <c r="G18" s="599"/>
      <c r="H18" s="600" t="s">
        <v>768</v>
      </c>
      <c r="I18" s="291"/>
      <c r="J18" s="292"/>
      <c r="K18" s="598"/>
      <c r="L18" s="599"/>
      <c r="M18" s="600" t="s">
        <v>768</v>
      </c>
      <c r="N18" s="291"/>
      <c r="O18" s="292"/>
      <c r="P18" s="598"/>
      <c r="Q18" s="599"/>
      <c r="R18" s="81"/>
      <c r="S18" s="83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</row>
    <row r="19">
      <c r="A19" s="100"/>
      <c r="B19" s="295"/>
      <c r="C19" s="269"/>
      <c r="D19" s="77"/>
      <c r="E19" s="104"/>
      <c r="F19" s="271" t="s">
        <v>769</v>
      </c>
      <c r="G19" s="78"/>
      <c r="H19" s="269"/>
      <c r="I19" s="77"/>
      <c r="J19" s="104"/>
      <c r="K19" s="271" t="s">
        <v>770</v>
      </c>
      <c r="L19" s="78"/>
      <c r="M19" s="269"/>
      <c r="N19" s="77"/>
      <c r="O19" s="104"/>
      <c r="P19" s="271" t="s">
        <v>771</v>
      </c>
      <c r="Q19" s="78"/>
      <c r="R19" s="101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</row>
    <row r="20">
      <c r="A20" s="100"/>
      <c r="B20" s="79"/>
      <c r="C20" s="79"/>
      <c r="E20" s="106"/>
      <c r="G20" s="80"/>
      <c r="H20" s="79"/>
      <c r="J20" s="106"/>
      <c r="L20" s="80"/>
      <c r="M20" s="79"/>
      <c r="O20" s="106"/>
      <c r="Q20" s="80"/>
      <c r="R20" s="101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</row>
    <row r="21">
      <c r="A21" s="100"/>
      <c r="B21" s="79"/>
      <c r="C21" s="79"/>
      <c r="E21" s="106"/>
      <c r="G21" s="80"/>
      <c r="H21" s="79"/>
      <c r="J21" s="106"/>
      <c r="L21" s="80"/>
      <c r="M21" s="79"/>
      <c r="O21" s="106"/>
      <c r="Q21" s="80"/>
      <c r="R21" s="101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</row>
    <row r="22">
      <c r="A22" s="100"/>
      <c r="B22" s="272" t="s">
        <v>60</v>
      </c>
      <c r="C22" s="79"/>
      <c r="E22" s="106"/>
      <c r="F22" s="110"/>
      <c r="G22" s="111"/>
      <c r="H22" s="79"/>
      <c r="J22" s="106"/>
      <c r="K22" s="110"/>
      <c r="L22" s="111"/>
      <c r="M22" s="79"/>
      <c r="O22" s="106"/>
      <c r="P22" s="110"/>
      <c r="Q22" s="111"/>
      <c r="R22" s="101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</row>
    <row r="23">
      <c r="A23" s="100"/>
      <c r="B23" s="272" t="s">
        <v>61</v>
      </c>
      <c r="C23" s="79"/>
      <c r="E23" s="106"/>
      <c r="F23" s="591"/>
      <c r="G23" s="138"/>
      <c r="H23" s="79"/>
      <c r="J23" s="106"/>
      <c r="K23" s="591"/>
      <c r="L23" s="138"/>
      <c r="M23" s="79"/>
      <c r="O23" s="106"/>
      <c r="P23" s="591"/>
      <c r="Q23" s="138"/>
      <c r="R23" s="101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</row>
    <row r="24">
      <c r="A24" s="100"/>
      <c r="B24" s="79"/>
      <c r="C24" s="81"/>
      <c r="D24" s="82"/>
      <c r="E24" s="54"/>
      <c r="F24" s="275"/>
      <c r="G24" s="83"/>
      <c r="H24" s="81"/>
      <c r="I24" s="82"/>
      <c r="J24" s="54"/>
      <c r="K24" s="275"/>
      <c r="L24" s="83"/>
      <c r="M24" s="81"/>
      <c r="N24" s="82"/>
      <c r="O24" s="54"/>
      <c r="P24" s="275"/>
      <c r="Q24" s="83"/>
      <c r="R24" s="101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</row>
    <row r="25">
      <c r="A25" s="100"/>
      <c r="B25" s="276" t="s">
        <v>62</v>
      </c>
      <c r="C25" s="277" t="s">
        <v>566</v>
      </c>
      <c r="D25" s="278"/>
      <c r="E25" s="278" t="s">
        <v>63</v>
      </c>
      <c r="F25" s="278" t="s">
        <v>64</v>
      </c>
      <c r="G25" s="279" t="s">
        <v>65</v>
      </c>
      <c r="H25" s="277" t="s">
        <v>565</v>
      </c>
      <c r="I25" s="278"/>
      <c r="J25" s="278" t="s">
        <v>63</v>
      </c>
      <c r="K25" s="299" t="s">
        <v>64</v>
      </c>
      <c r="L25" s="300" t="s">
        <v>65</v>
      </c>
      <c r="M25" s="277" t="s">
        <v>565</v>
      </c>
      <c r="N25" s="278"/>
      <c r="O25" s="278" t="s">
        <v>63</v>
      </c>
      <c r="P25" s="278" t="s">
        <v>64</v>
      </c>
      <c r="Q25" s="279" t="s">
        <v>65</v>
      </c>
      <c r="R25" s="101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</row>
    <row r="26">
      <c r="A26" s="100"/>
      <c r="B26" s="276" t="s">
        <v>66</v>
      </c>
      <c r="C26" s="280" t="s">
        <v>128</v>
      </c>
      <c r="D26" s="281"/>
      <c r="E26" s="282" t="s">
        <v>187</v>
      </c>
      <c r="F26" s="282">
        <v>31.0</v>
      </c>
      <c r="G26" s="283">
        <v>6.0</v>
      </c>
      <c r="H26" s="280" t="s">
        <v>67</v>
      </c>
      <c r="I26" s="281"/>
      <c r="J26" s="282" t="s">
        <v>772</v>
      </c>
      <c r="K26" s="282">
        <v>31.0</v>
      </c>
      <c r="L26" s="283">
        <v>6.0</v>
      </c>
      <c r="M26" s="280" t="s">
        <v>773</v>
      </c>
      <c r="N26" s="281"/>
      <c r="O26" s="282" t="s">
        <v>774</v>
      </c>
      <c r="P26" s="282">
        <v>31.0</v>
      </c>
      <c r="Q26" s="283">
        <v>252.0</v>
      </c>
      <c r="R26" s="101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</row>
    <row r="27">
      <c r="A27" s="100"/>
      <c r="B27" s="276" t="s">
        <v>72</v>
      </c>
      <c r="C27" s="280" t="s">
        <v>608</v>
      </c>
      <c r="D27" s="281"/>
      <c r="E27" s="282" t="s">
        <v>223</v>
      </c>
      <c r="F27" s="282">
        <v>31.0</v>
      </c>
      <c r="G27" s="283">
        <v>252.0</v>
      </c>
      <c r="H27" s="280" t="s">
        <v>163</v>
      </c>
      <c r="I27" s="281"/>
      <c r="J27" s="282" t="s">
        <v>775</v>
      </c>
      <c r="K27" s="282">
        <v>31.0</v>
      </c>
      <c r="L27" s="283">
        <v>252.0</v>
      </c>
      <c r="M27" s="280" t="s">
        <v>776</v>
      </c>
      <c r="N27" s="281"/>
      <c r="O27" s="282" t="s">
        <v>777</v>
      </c>
      <c r="P27" s="282">
        <v>31.0</v>
      </c>
      <c r="Q27" s="283">
        <v>252.0</v>
      </c>
      <c r="R27" s="101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</row>
    <row r="28">
      <c r="A28" s="100"/>
      <c r="B28" s="276" t="s">
        <v>79</v>
      </c>
      <c r="C28" s="280" t="s">
        <v>260</v>
      </c>
      <c r="D28" s="281" t="str">
        <f>IMAGE("https://play.pokemonshowdown.com/sprites/itemicons/life-orb.png")</f>
        <v/>
      </c>
      <c r="E28" s="282" t="s">
        <v>434</v>
      </c>
      <c r="F28" s="282">
        <v>31.0</v>
      </c>
      <c r="G28" s="283">
        <v>0.0</v>
      </c>
      <c r="H28" s="280" t="s">
        <v>386</v>
      </c>
      <c r="I28" s="281"/>
      <c r="J28" s="282" t="s">
        <v>778</v>
      </c>
      <c r="K28" s="282">
        <v>31.0</v>
      </c>
      <c r="L28" s="283">
        <v>0.0</v>
      </c>
      <c r="M28" s="280" t="s">
        <v>749</v>
      </c>
      <c r="N28" s="281"/>
      <c r="O28" s="282" t="s">
        <v>779</v>
      </c>
      <c r="P28" s="282">
        <v>31.0</v>
      </c>
      <c r="Q28" s="283">
        <v>6.0</v>
      </c>
      <c r="R28" s="101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</row>
    <row r="29">
      <c r="A29" s="100"/>
      <c r="B29" s="284" t="s">
        <v>85</v>
      </c>
      <c r="C29" s="285" t="s">
        <v>780</v>
      </c>
      <c r="D29" s="286"/>
      <c r="E29" s="287" t="s">
        <v>145</v>
      </c>
      <c r="F29" s="287">
        <v>31.0</v>
      </c>
      <c r="G29" s="288">
        <v>0.0</v>
      </c>
      <c r="H29" s="285" t="s">
        <v>781</v>
      </c>
      <c r="I29" s="286"/>
      <c r="J29" s="287" t="s">
        <v>491</v>
      </c>
      <c r="K29" s="287">
        <v>31.0</v>
      </c>
      <c r="L29" s="288">
        <v>0.0</v>
      </c>
      <c r="M29" s="285" t="s">
        <v>698</v>
      </c>
      <c r="N29" s="286"/>
      <c r="O29" s="287" t="s">
        <v>392</v>
      </c>
      <c r="P29" s="287">
        <v>31.0</v>
      </c>
      <c r="Q29" s="288">
        <v>0.0</v>
      </c>
      <c r="R29" s="101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</row>
    <row r="30">
      <c r="A30" s="100"/>
      <c r="B30" s="289"/>
      <c r="C30" s="285" t="s">
        <v>782</v>
      </c>
      <c r="D30" s="286"/>
      <c r="E30" s="287" t="s">
        <v>305</v>
      </c>
      <c r="F30" s="287">
        <v>31.0</v>
      </c>
      <c r="G30" s="288">
        <v>0.0</v>
      </c>
      <c r="H30" s="285" t="s">
        <v>371</v>
      </c>
      <c r="I30" s="286"/>
      <c r="J30" s="287" t="s">
        <v>97</v>
      </c>
      <c r="K30" s="287">
        <v>31.0</v>
      </c>
      <c r="L30" s="288">
        <v>0.0</v>
      </c>
      <c r="M30" s="285" t="s">
        <v>783</v>
      </c>
      <c r="N30" s="286"/>
      <c r="O30" s="287" t="s">
        <v>784</v>
      </c>
      <c r="P30" s="287">
        <v>31.0</v>
      </c>
      <c r="Q30" s="288">
        <v>0.0</v>
      </c>
      <c r="R30" s="101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</row>
    <row r="31">
      <c r="A31" s="100"/>
      <c r="B31" s="289"/>
      <c r="C31" s="285" t="s">
        <v>500</v>
      </c>
      <c r="D31" s="286"/>
      <c r="E31" s="287" t="s">
        <v>152</v>
      </c>
      <c r="F31" s="287">
        <v>31.0</v>
      </c>
      <c r="G31" s="288">
        <v>252.0</v>
      </c>
      <c r="H31" s="285" t="s">
        <v>177</v>
      </c>
      <c r="I31" s="286"/>
      <c r="J31" s="287" t="s">
        <v>785</v>
      </c>
      <c r="K31" s="287">
        <v>31.0</v>
      </c>
      <c r="L31" s="288">
        <v>252.0</v>
      </c>
      <c r="M31" s="285" t="s">
        <v>364</v>
      </c>
      <c r="N31" s="286"/>
      <c r="O31" s="287" t="s">
        <v>786</v>
      </c>
      <c r="P31" s="287">
        <v>31.0</v>
      </c>
      <c r="Q31" s="288">
        <v>0.0</v>
      </c>
      <c r="R31" s="101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</row>
    <row r="32">
      <c r="A32" s="100"/>
      <c r="B32" s="289"/>
      <c r="C32" s="285" t="s">
        <v>397</v>
      </c>
      <c r="D32" s="286"/>
      <c r="E32" s="594"/>
      <c r="F32" s="595" t="s">
        <v>787</v>
      </c>
      <c r="G32" s="80"/>
      <c r="H32" s="286" t="s">
        <v>788</v>
      </c>
      <c r="I32" s="286"/>
      <c r="J32" s="594"/>
      <c r="K32" s="595" t="s">
        <v>789</v>
      </c>
      <c r="L32" s="80"/>
      <c r="M32" s="286" t="s">
        <v>601</v>
      </c>
      <c r="N32" s="286"/>
      <c r="O32" s="594"/>
      <c r="P32" s="595" t="s">
        <v>790</v>
      </c>
      <c r="Q32" s="80"/>
      <c r="R32" s="101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</row>
    <row r="33">
      <c r="A33" s="100"/>
      <c r="B33" s="289"/>
      <c r="C33" s="597" t="s">
        <v>768</v>
      </c>
      <c r="D33" s="291"/>
      <c r="E33" s="292"/>
      <c r="F33" s="293"/>
      <c r="G33" s="599"/>
      <c r="H33" s="600" t="s">
        <v>768</v>
      </c>
      <c r="I33" s="291"/>
      <c r="J33" s="292"/>
      <c r="K33" s="293"/>
      <c r="L33" s="599"/>
      <c r="M33" s="600" t="s">
        <v>768</v>
      </c>
      <c r="N33" s="291"/>
      <c r="O33" s="292"/>
      <c r="P33" s="293"/>
      <c r="Q33" s="599"/>
      <c r="R33" s="101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</row>
    <row r="34">
      <c r="A34" s="100"/>
      <c r="B34" s="602" t="s">
        <v>2262</v>
      </c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5"/>
      <c r="R34" s="101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</row>
    <row r="35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</row>
    <row r="36">
      <c r="A36" s="645"/>
      <c r="B36" s="1274"/>
      <c r="C36" s="1274" t="s">
        <v>2263</v>
      </c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8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</row>
    <row r="37">
      <c r="A37" s="645"/>
      <c r="B37" s="79"/>
      <c r="C37" s="81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3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</row>
    <row r="38">
      <c r="A38" s="645"/>
      <c r="B38" s="79"/>
      <c r="C38" s="1275"/>
      <c r="D38" s="77"/>
      <c r="E38" s="104"/>
      <c r="F38" s="1276" t="s">
        <v>2264</v>
      </c>
      <c r="G38" s="78"/>
      <c r="H38" s="1275"/>
      <c r="I38" s="77"/>
      <c r="J38" s="104"/>
      <c r="K38" s="1276" t="s">
        <v>2265</v>
      </c>
      <c r="L38" s="78"/>
      <c r="M38" s="1275"/>
      <c r="N38" s="77"/>
      <c r="O38" s="104"/>
      <c r="P38" s="1276" t="s">
        <v>2266</v>
      </c>
      <c r="Q38" s="78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</row>
    <row r="39">
      <c r="A39" s="645"/>
      <c r="B39" s="79"/>
      <c r="C39" s="79"/>
      <c r="E39" s="106"/>
      <c r="G39" s="80"/>
      <c r="H39" s="79"/>
      <c r="J39" s="106"/>
      <c r="L39" s="80"/>
      <c r="M39" s="79"/>
      <c r="O39" s="106"/>
      <c r="Q39" s="8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</row>
    <row r="40">
      <c r="A40" s="645"/>
      <c r="B40" s="107"/>
      <c r="C40" s="79"/>
      <c r="E40" s="106"/>
      <c r="G40" s="80"/>
      <c r="H40" s="79"/>
      <c r="J40" s="106"/>
      <c r="L40" s="80"/>
      <c r="M40" s="79"/>
      <c r="O40" s="106"/>
      <c r="Q40" s="8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</row>
    <row r="41">
      <c r="A41" s="648"/>
      <c r="B41" s="1277" t="s">
        <v>60</v>
      </c>
      <c r="C41" s="79"/>
      <c r="E41" s="106"/>
      <c r="F41" s="110"/>
      <c r="G41" s="111"/>
      <c r="H41" s="79"/>
      <c r="J41" s="106"/>
      <c r="K41" s="110"/>
      <c r="L41" s="111"/>
      <c r="M41" s="79"/>
      <c r="O41" s="106"/>
      <c r="P41" s="110"/>
      <c r="Q41" s="111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</row>
    <row r="42">
      <c r="A42" s="648"/>
      <c r="B42" s="1277" t="s">
        <v>61</v>
      </c>
      <c r="C42" s="79"/>
      <c r="E42" s="106"/>
      <c r="F42" s="1278"/>
      <c r="G42" s="140"/>
      <c r="H42" s="79"/>
      <c r="J42" s="106"/>
      <c r="K42" s="1279"/>
      <c r="L42" s="138"/>
      <c r="M42" s="79"/>
      <c r="O42" s="106"/>
      <c r="P42" s="1278"/>
      <c r="Q42" s="14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</row>
    <row r="43">
      <c r="A43" s="648"/>
      <c r="B43" s="79"/>
      <c r="C43" s="107"/>
      <c r="D43" s="110"/>
      <c r="E43" s="49"/>
      <c r="F43" s="1278"/>
      <c r="G43" s="140"/>
      <c r="H43" s="107"/>
      <c r="I43" s="110"/>
      <c r="J43" s="49"/>
      <c r="K43" s="1280"/>
      <c r="L43" s="140"/>
      <c r="M43" s="107"/>
      <c r="N43" s="110"/>
      <c r="O43" s="49"/>
      <c r="P43" s="1278"/>
      <c r="Q43" s="14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</row>
    <row r="44">
      <c r="A44" s="108"/>
      <c r="B44" s="1281" t="s">
        <v>62</v>
      </c>
      <c r="C44" s="1282" t="s">
        <v>899</v>
      </c>
      <c r="D44" s="1283"/>
      <c r="E44" s="1284" t="s">
        <v>63</v>
      </c>
      <c r="F44" s="1285" t="s">
        <v>64</v>
      </c>
      <c r="G44" s="1286" t="s">
        <v>65</v>
      </c>
      <c r="H44" s="1282" t="s">
        <v>899</v>
      </c>
      <c r="I44" s="1283"/>
      <c r="J44" s="1284" t="s">
        <v>63</v>
      </c>
      <c r="K44" s="1285" t="s">
        <v>64</v>
      </c>
      <c r="L44" s="1286" t="s">
        <v>65</v>
      </c>
      <c r="M44" s="1282" t="s">
        <v>899</v>
      </c>
      <c r="N44" s="1283"/>
      <c r="O44" s="1284" t="s">
        <v>63</v>
      </c>
      <c r="P44" s="1285" t="s">
        <v>64</v>
      </c>
      <c r="Q44" s="1286" t="s">
        <v>65</v>
      </c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</row>
    <row r="45">
      <c r="A45" s="108"/>
      <c r="B45" s="1281" t="s">
        <v>66</v>
      </c>
      <c r="C45" s="1287" t="s">
        <v>126</v>
      </c>
      <c r="D45" s="1288"/>
      <c r="E45" s="1289" t="s">
        <v>68</v>
      </c>
      <c r="F45" s="1290">
        <v>31.0</v>
      </c>
      <c r="G45" s="1291">
        <v>6.0</v>
      </c>
      <c r="H45" s="1287" t="s">
        <v>69</v>
      </c>
      <c r="I45" s="1288"/>
      <c r="J45" s="1289" t="s">
        <v>1372</v>
      </c>
      <c r="K45" s="1290">
        <v>31.0</v>
      </c>
      <c r="L45" s="1291">
        <v>6.0</v>
      </c>
      <c r="M45" s="1287" t="s">
        <v>531</v>
      </c>
      <c r="N45" s="1288"/>
      <c r="O45" s="1289" t="s">
        <v>129</v>
      </c>
      <c r="P45" s="1290">
        <v>31.0</v>
      </c>
      <c r="Q45" s="1291">
        <v>252.0</v>
      </c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</row>
    <row r="46">
      <c r="A46" s="108"/>
      <c r="B46" s="1281" t="s">
        <v>72</v>
      </c>
      <c r="C46" s="1287" t="s">
        <v>713</v>
      </c>
      <c r="D46" s="1288"/>
      <c r="E46" s="1289" t="s">
        <v>1077</v>
      </c>
      <c r="F46" s="1290">
        <v>31.0</v>
      </c>
      <c r="G46" s="1291">
        <v>0.0</v>
      </c>
      <c r="H46" s="1287" t="s">
        <v>1322</v>
      </c>
      <c r="I46" s="1288"/>
      <c r="J46" s="1289" t="s">
        <v>2012</v>
      </c>
      <c r="K46" s="1290">
        <v>31.0</v>
      </c>
      <c r="L46" s="1291">
        <v>0.0</v>
      </c>
      <c r="M46" s="1287" t="s">
        <v>2267</v>
      </c>
      <c r="N46" s="1288"/>
      <c r="O46" s="1289" t="s">
        <v>76</v>
      </c>
      <c r="P46" s="1290">
        <v>31.0</v>
      </c>
      <c r="Q46" s="1291">
        <v>0.0</v>
      </c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</row>
    <row r="47">
      <c r="A47" s="108"/>
      <c r="B47" s="1281" t="s">
        <v>79</v>
      </c>
      <c r="C47" s="1287" t="s">
        <v>1034</v>
      </c>
      <c r="D47" s="1288"/>
      <c r="E47" s="1289" t="s">
        <v>669</v>
      </c>
      <c r="F47" s="1290">
        <v>31.0</v>
      </c>
      <c r="G47" s="1291">
        <v>0.0</v>
      </c>
      <c r="H47" s="1287" t="s">
        <v>509</v>
      </c>
      <c r="I47" s="1288"/>
      <c r="J47" s="1289" t="s">
        <v>460</v>
      </c>
      <c r="K47" s="1290">
        <v>31.0</v>
      </c>
      <c r="L47" s="1291">
        <v>0.0</v>
      </c>
      <c r="M47" s="1287" t="s">
        <v>293</v>
      </c>
      <c r="N47" s="1288"/>
      <c r="O47" s="1289" t="s">
        <v>388</v>
      </c>
      <c r="P47" s="1290">
        <v>31.0</v>
      </c>
      <c r="Q47" s="1291">
        <v>0.0</v>
      </c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</row>
    <row r="48">
      <c r="A48" s="108"/>
      <c r="B48" s="1292" t="s">
        <v>85</v>
      </c>
      <c r="C48" s="1293" t="s">
        <v>715</v>
      </c>
      <c r="D48" s="1294"/>
      <c r="E48" s="1295" t="s">
        <v>392</v>
      </c>
      <c r="F48" s="1296">
        <v>31.0</v>
      </c>
      <c r="G48" s="1297">
        <v>252.0</v>
      </c>
      <c r="H48" s="1293" t="s">
        <v>986</v>
      </c>
      <c r="I48" s="1294"/>
      <c r="J48" s="1295" t="s">
        <v>203</v>
      </c>
      <c r="K48" s="1296">
        <v>31.0</v>
      </c>
      <c r="L48" s="1297">
        <v>252.0</v>
      </c>
      <c r="M48" s="1293" t="s">
        <v>265</v>
      </c>
      <c r="N48" s="1294"/>
      <c r="O48" s="1295" t="s">
        <v>610</v>
      </c>
      <c r="P48" s="1296">
        <v>31.0</v>
      </c>
      <c r="Q48" s="1297">
        <v>6.0</v>
      </c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</row>
    <row r="49">
      <c r="A49" s="101"/>
      <c r="B49" s="1298"/>
      <c r="C49" s="1293" t="s">
        <v>439</v>
      </c>
      <c r="D49" s="1294"/>
      <c r="E49" s="1295" t="s">
        <v>305</v>
      </c>
      <c r="F49" s="1296">
        <v>31.0</v>
      </c>
      <c r="G49" s="1299">
        <v>0.0</v>
      </c>
      <c r="H49" s="1293" t="s">
        <v>275</v>
      </c>
      <c r="I49" s="1294"/>
      <c r="J49" s="1295" t="s">
        <v>2268</v>
      </c>
      <c r="K49" s="1296">
        <v>31.0</v>
      </c>
      <c r="L49" s="1299">
        <v>0.0</v>
      </c>
      <c r="M49" s="1293" t="s">
        <v>1152</v>
      </c>
      <c r="N49" s="1294"/>
      <c r="O49" s="1295" t="s">
        <v>267</v>
      </c>
      <c r="P49" s="1296">
        <v>31.0</v>
      </c>
      <c r="Q49" s="1297">
        <v>252.0</v>
      </c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</row>
    <row r="50">
      <c r="A50" s="101"/>
      <c r="B50" s="1298"/>
      <c r="C50" s="1293" t="s">
        <v>410</v>
      </c>
      <c r="D50" s="1294"/>
      <c r="E50" s="1295" t="s">
        <v>270</v>
      </c>
      <c r="F50" s="1296">
        <v>31.0</v>
      </c>
      <c r="G50" s="1297">
        <v>252.0</v>
      </c>
      <c r="H50" s="1293" t="s">
        <v>410</v>
      </c>
      <c r="I50" s="1294"/>
      <c r="J50" s="1295" t="s">
        <v>966</v>
      </c>
      <c r="K50" s="1296">
        <v>31.0</v>
      </c>
      <c r="L50" s="1297">
        <v>252.0</v>
      </c>
      <c r="M50" s="1293" t="s">
        <v>435</v>
      </c>
      <c r="N50" s="1294"/>
      <c r="O50" s="1295" t="s">
        <v>118</v>
      </c>
      <c r="P50" s="1296">
        <v>31.0</v>
      </c>
      <c r="Q50" s="1297">
        <v>0.0</v>
      </c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</row>
    <row r="51">
      <c r="A51" s="101"/>
      <c r="B51" s="1298"/>
      <c r="C51" s="1293" t="s">
        <v>903</v>
      </c>
      <c r="D51" s="1294"/>
      <c r="E51" s="1295"/>
      <c r="F51" s="1300" t="s">
        <v>2269</v>
      </c>
      <c r="G51" s="80"/>
      <c r="H51" s="1293" t="s">
        <v>332</v>
      </c>
      <c r="I51" s="1294"/>
      <c r="J51" s="1301"/>
      <c r="K51" s="1300" t="s">
        <v>2270</v>
      </c>
      <c r="L51" s="80"/>
      <c r="M51" s="1293" t="s">
        <v>952</v>
      </c>
      <c r="N51" s="1294"/>
      <c r="O51" s="1301"/>
      <c r="P51" s="1300" t="s">
        <v>2271</v>
      </c>
      <c r="Q51" s="8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</row>
    <row r="52">
      <c r="A52" s="101"/>
      <c r="B52" s="1298"/>
      <c r="C52" s="1293"/>
      <c r="D52" s="1302"/>
      <c r="E52" s="1295"/>
      <c r="G52" s="80"/>
      <c r="H52" s="1293"/>
      <c r="I52" s="1302"/>
      <c r="J52" s="1301"/>
      <c r="L52" s="80"/>
      <c r="M52" s="1293"/>
      <c r="N52" s="1302"/>
      <c r="O52" s="1301"/>
      <c r="Q52" s="8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</row>
    <row r="53">
      <c r="A53" s="101"/>
      <c r="B53" s="1303"/>
      <c r="C53" s="1275"/>
      <c r="D53" s="77"/>
      <c r="E53" s="104"/>
      <c r="F53" s="1276" t="s">
        <v>2272</v>
      </c>
      <c r="G53" s="78"/>
      <c r="H53" s="1275"/>
      <c r="I53" s="77"/>
      <c r="J53" s="104"/>
      <c r="K53" s="1276"/>
      <c r="L53" s="78"/>
      <c r="M53" s="1275"/>
      <c r="N53" s="77"/>
      <c r="O53" s="104"/>
      <c r="P53" s="1276"/>
      <c r="Q53" s="78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</row>
    <row r="54">
      <c r="A54" s="101"/>
      <c r="B54" s="79"/>
      <c r="C54" s="79"/>
      <c r="E54" s="106"/>
      <c r="G54" s="80"/>
      <c r="H54" s="79"/>
      <c r="J54" s="106"/>
      <c r="L54" s="80"/>
      <c r="M54" s="79"/>
      <c r="O54" s="106"/>
      <c r="Q54" s="8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</row>
    <row r="55">
      <c r="A55" s="101"/>
      <c r="B55" s="79"/>
      <c r="C55" s="79"/>
      <c r="E55" s="106"/>
      <c r="G55" s="80"/>
      <c r="H55" s="79"/>
      <c r="J55" s="106"/>
      <c r="L55" s="80"/>
      <c r="M55" s="79"/>
      <c r="O55" s="106"/>
      <c r="Q55" s="8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</row>
    <row r="56">
      <c r="A56" s="648"/>
      <c r="B56" s="1277" t="s">
        <v>60</v>
      </c>
      <c r="C56" s="79"/>
      <c r="E56" s="106"/>
      <c r="F56" s="110"/>
      <c r="G56" s="111"/>
      <c r="H56" s="79"/>
      <c r="J56" s="106"/>
      <c r="K56" s="110"/>
      <c r="L56" s="111"/>
      <c r="M56" s="79"/>
      <c r="O56" s="106"/>
      <c r="P56" s="110"/>
      <c r="Q56" s="111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</row>
    <row r="57">
      <c r="A57" s="648"/>
      <c r="B57" s="1277" t="s">
        <v>61</v>
      </c>
      <c r="C57" s="79"/>
      <c r="E57" s="106"/>
      <c r="F57" s="1278"/>
      <c r="G57" s="140"/>
      <c r="H57" s="79"/>
      <c r="J57" s="106"/>
      <c r="K57" s="1304"/>
      <c r="L57" s="1305"/>
      <c r="M57" s="79"/>
      <c r="O57" s="106"/>
      <c r="P57" s="1306"/>
      <c r="Q57" s="14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</row>
    <row r="58">
      <c r="A58" s="648"/>
      <c r="B58" s="79"/>
      <c r="C58" s="107"/>
      <c r="D58" s="110"/>
      <c r="E58" s="49"/>
      <c r="F58" s="1307"/>
      <c r="G58" s="1308"/>
      <c r="H58" s="107"/>
      <c r="I58" s="110"/>
      <c r="J58" s="49"/>
      <c r="K58" s="1306"/>
      <c r="L58" s="140"/>
      <c r="M58" s="107"/>
      <c r="N58" s="110"/>
      <c r="O58" s="49"/>
      <c r="P58" s="1309"/>
      <c r="Q58" s="14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</row>
    <row r="59">
      <c r="A59" s="108"/>
      <c r="B59" s="1281" t="s">
        <v>62</v>
      </c>
      <c r="C59" s="1282" t="s">
        <v>566</v>
      </c>
      <c r="D59" s="1283"/>
      <c r="E59" s="1284" t="s">
        <v>63</v>
      </c>
      <c r="F59" s="1285" t="s">
        <v>64</v>
      </c>
      <c r="G59" s="1286" t="s">
        <v>65</v>
      </c>
      <c r="H59" s="1282"/>
      <c r="I59" s="1283"/>
      <c r="J59" s="1284"/>
      <c r="K59" s="1285"/>
      <c r="L59" s="1286"/>
      <c r="M59" s="1310"/>
      <c r="N59" s="1311"/>
      <c r="O59" s="1284"/>
      <c r="P59" s="1284"/>
      <c r="Q59" s="1312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</row>
    <row r="60">
      <c r="A60" s="108"/>
      <c r="B60" s="1281" t="s">
        <v>66</v>
      </c>
      <c r="C60" s="1287" t="s">
        <v>128</v>
      </c>
      <c r="D60" s="1288"/>
      <c r="E60" s="1289" t="s">
        <v>129</v>
      </c>
      <c r="F60" s="1290">
        <v>31.0</v>
      </c>
      <c r="G60" s="1291">
        <v>6.0</v>
      </c>
      <c r="H60" s="1287"/>
      <c r="I60" s="1288"/>
      <c r="J60" s="1289"/>
      <c r="K60" s="1290"/>
      <c r="L60" s="1291"/>
      <c r="M60" s="1313"/>
      <c r="N60" s="1314"/>
      <c r="O60" s="1315"/>
      <c r="P60" s="1290"/>
      <c r="Q60" s="1316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</row>
    <row r="61">
      <c r="A61" s="108"/>
      <c r="B61" s="1281" t="s">
        <v>72</v>
      </c>
      <c r="C61" s="1287" t="s">
        <v>1100</v>
      </c>
      <c r="D61" s="1288"/>
      <c r="E61" s="1289" t="s">
        <v>323</v>
      </c>
      <c r="F61" s="1290">
        <v>31.0</v>
      </c>
      <c r="G61" s="1291">
        <v>252.0</v>
      </c>
      <c r="H61" s="1287"/>
      <c r="I61" s="1288"/>
      <c r="J61" s="1289"/>
      <c r="K61" s="1290"/>
      <c r="L61" s="1291"/>
      <c r="M61" s="1313"/>
      <c r="N61" s="1314"/>
      <c r="O61" s="1315"/>
      <c r="P61" s="1290"/>
      <c r="Q61" s="1316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</row>
    <row r="62">
      <c r="A62" s="108"/>
      <c r="B62" s="1281" t="s">
        <v>79</v>
      </c>
      <c r="C62" s="1287" t="s">
        <v>260</v>
      </c>
      <c r="D62" s="1288"/>
      <c r="E62" s="1289" t="s">
        <v>999</v>
      </c>
      <c r="F62" s="1290">
        <v>31.0</v>
      </c>
      <c r="G62" s="1316">
        <v>0.0</v>
      </c>
      <c r="H62" s="1287"/>
      <c r="I62" s="1288"/>
      <c r="J62" s="1289"/>
      <c r="K62" s="1290"/>
      <c r="L62" s="1316"/>
      <c r="M62" s="1313"/>
      <c r="N62" s="1314"/>
      <c r="O62" s="1315"/>
      <c r="P62" s="1290"/>
      <c r="Q62" s="1316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</row>
    <row r="63">
      <c r="A63" s="108"/>
      <c r="B63" s="1292" t="s">
        <v>85</v>
      </c>
      <c r="C63" s="1293" t="s">
        <v>309</v>
      </c>
      <c r="D63" s="1294"/>
      <c r="E63" s="1295" t="s">
        <v>491</v>
      </c>
      <c r="F63" s="1296">
        <v>31.0</v>
      </c>
      <c r="G63" s="1297">
        <v>0.0</v>
      </c>
      <c r="H63" s="1293"/>
      <c r="I63" s="1302"/>
      <c r="J63" s="1295"/>
      <c r="K63" s="1296"/>
      <c r="L63" s="1297"/>
      <c r="M63" s="1317"/>
      <c r="N63" s="1318"/>
      <c r="O63" s="1319"/>
      <c r="P63" s="1296"/>
      <c r="Q63" s="132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</row>
    <row r="64">
      <c r="A64" s="101"/>
      <c r="B64" s="1298"/>
      <c r="C64" s="1293" t="s">
        <v>496</v>
      </c>
      <c r="D64" s="1294"/>
      <c r="E64" s="1295" t="s">
        <v>1001</v>
      </c>
      <c r="F64" s="1296">
        <v>31.0</v>
      </c>
      <c r="G64" s="1299">
        <v>0.0</v>
      </c>
      <c r="H64" s="1293"/>
      <c r="I64" s="1302"/>
      <c r="J64" s="1295"/>
      <c r="K64" s="1296"/>
      <c r="L64" s="1299"/>
      <c r="M64" s="1317"/>
      <c r="N64" s="1318"/>
      <c r="O64" s="1319"/>
      <c r="P64" s="1296"/>
      <c r="Q64" s="1299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</row>
    <row r="65">
      <c r="A65" s="101"/>
      <c r="B65" s="1298"/>
      <c r="C65" s="1293" t="s">
        <v>361</v>
      </c>
      <c r="D65" s="1294"/>
      <c r="E65" s="1295" t="s">
        <v>337</v>
      </c>
      <c r="F65" s="1296">
        <v>31.0</v>
      </c>
      <c r="G65" s="1297">
        <v>252.0</v>
      </c>
      <c r="H65" s="1293"/>
      <c r="I65" s="1302"/>
      <c r="J65" s="1295"/>
      <c r="K65" s="1296"/>
      <c r="L65" s="1297"/>
      <c r="M65" s="1317"/>
      <c r="N65" s="1318"/>
      <c r="O65" s="1319"/>
      <c r="P65" s="1296"/>
      <c r="Q65" s="132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</row>
    <row r="66">
      <c r="A66" s="101"/>
      <c r="B66" s="1298"/>
      <c r="C66" s="1321" t="s">
        <v>1667</v>
      </c>
      <c r="D66" s="1322"/>
      <c r="E66" s="1323"/>
      <c r="F66" s="1324" t="s">
        <v>2273</v>
      </c>
      <c r="G66" s="83"/>
      <c r="H66" s="1321"/>
      <c r="I66" s="1325"/>
      <c r="J66" s="1323"/>
      <c r="K66" s="1324"/>
      <c r="L66" s="83"/>
      <c r="M66" s="1326"/>
      <c r="N66" s="1327"/>
      <c r="O66" s="1323"/>
      <c r="P66" s="1324"/>
      <c r="Q66" s="83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</row>
    <row r="67">
      <c r="A67" s="698"/>
      <c r="B67" s="1328" t="s">
        <v>2274</v>
      </c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5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</row>
    <row r="68">
      <c r="A68" s="698"/>
      <c r="B68" s="698"/>
      <c r="C68" s="698"/>
      <c r="D68" s="698"/>
      <c r="E68" s="698"/>
      <c r="F68" s="698"/>
      <c r="G68" s="698"/>
      <c r="H68" s="698"/>
      <c r="I68" s="698"/>
      <c r="J68" s="698"/>
      <c r="K68" s="698"/>
      <c r="L68" s="698"/>
      <c r="M68" s="698"/>
      <c r="N68" s="698"/>
      <c r="O68" s="698"/>
      <c r="P68" s="698"/>
      <c r="Q68" s="698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</row>
    <row r="69">
      <c r="A69" s="645"/>
      <c r="B69" s="1274"/>
      <c r="C69" s="1274" t="s">
        <v>2275</v>
      </c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8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</row>
    <row r="70">
      <c r="A70" s="645"/>
      <c r="B70" s="79"/>
      <c r="C70" s="81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3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</row>
    <row r="71">
      <c r="A71" s="645"/>
      <c r="B71" s="79"/>
      <c r="C71" s="1329"/>
      <c r="D71" s="77"/>
      <c r="E71" s="104"/>
      <c r="F71" s="1330" t="s">
        <v>2276</v>
      </c>
      <c r="G71" s="78"/>
      <c r="H71" s="1329"/>
      <c r="I71" s="77"/>
      <c r="J71" s="104"/>
      <c r="K71" s="1330" t="s">
        <v>1728</v>
      </c>
      <c r="L71" s="78"/>
      <c r="M71" s="1329"/>
      <c r="N71" s="77"/>
      <c r="O71" s="104"/>
      <c r="P71" s="1330" t="s">
        <v>2277</v>
      </c>
      <c r="Q71" s="78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</row>
    <row r="72">
      <c r="A72" s="645"/>
      <c r="B72" s="79"/>
      <c r="C72" s="79"/>
      <c r="E72" s="106"/>
      <c r="G72" s="80"/>
      <c r="H72" s="79"/>
      <c r="J72" s="106"/>
      <c r="L72" s="80"/>
      <c r="M72" s="79"/>
      <c r="O72" s="106"/>
      <c r="Q72" s="8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</row>
    <row r="73">
      <c r="A73" s="645"/>
      <c r="B73" s="107"/>
      <c r="C73" s="79"/>
      <c r="E73" s="106"/>
      <c r="G73" s="80"/>
      <c r="H73" s="79"/>
      <c r="J73" s="106"/>
      <c r="L73" s="80"/>
      <c r="M73" s="79"/>
      <c r="O73" s="106"/>
      <c r="Q73" s="8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</row>
    <row r="74">
      <c r="A74" s="648"/>
      <c r="B74" s="1277" t="s">
        <v>60</v>
      </c>
      <c r="C74" s="79"/>
      <c r="E74" s="106"/>
      <c r="F74" s="110"/>
      <c r="G74" s="111"/>
      <c r="H74" s="79"/>
      <c r="J74" s="106"/>
      <c r="K74" s="110"/>
      <c r="L74" s="111"/>
      <c r="M74" s="79"/>
      <c r="O74" s="106"/>
      <c r="P74" s="110"/>
      <c r="Q74" s="111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</row>
    <row r="75">
      <c r="A75" s="648"/>
      <c r="B75" s="1277" t="s">
        <v>61</v>
      </c>
      <c r="C75" s="79"/>
      <c r="E75" s="106"/>
      <c r="F75" s="1278"/>
      <c r="G75" s="140"/>
      <c r="H75" s="79"/>
      <c r="J75" s="106"/>
      <c r="K75" s="1278"/>
      <c r="L75" s="140"/>
      <c r="M75" s="79"/>
      <c r="O75" s="106"/>
      <c r="P75" s="1331"/>
      <c r="Q75" s="14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</row>
    <row r="76">
      <c r="A76" s="648"/>
      <c r="B76" s="79"/>
      <c r="C76" s="107"/>
      <c r="D76" s="110"/>
      <c r="E76" s="49"/>
      <c r="F76" s="1278"/>
      <c r="G76" s="140"/>
      <c r="H76" s="107"/>
      <c r="I76" s="110"/>
      <c r="J76" s="49"/>
      <c r="K76" s="1278"/>
      <c r="L76" s="140"/>
      <c r="M76" s="107"/>
      <c r="N76" s="110"/>
      <c r="O76" s="49"/>
      <c r="P76" s="1278"/>
      <c r="Q76" s="14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</row>
    <row r="77">
      <c r="A77" s="108"/>
      <c r="B77" s="1281" t="s">
        <v>62</v>
      </c>
      <c r="C77" s="1282" t="s">
        <v>899</v>
      </c>
      <c r="D77" s="1283"/>
      <c r="E77" s="1284" t="s">
        <v>63</v>
      </c>
      <c r="F77" s="1285" t="s">
        <v>64</v>
      </c>
      <c r="G77" s="1286" t="s">
        <v>65</v>
      </c>
      <c r="H77" s="1282" t="s">
        <v>899</v>
      </c>
      <c r="I77" s="1283"/>
      <c r="J77" s="1284" t="s">
        <v>63</v>
      </c>
      <c r="K77" s="1285" t="s">
        <v>64</v>
      </c>
      <c r="L77" s="1286" t="s">
        <v>65</v>
      </c>
      <c r="M77" s="1282" t="s">
        <v>899</v>
      </c>
      <c r="N77" s="1283"/>
      <c r="O77" s="1284" t="s">
        <v>63</v>
      </c>
      <c r="P77" s="1285" t="s">
        <v>64</v>
      </c>
      <c r="Q77" s="1286" t="s">
        <v>65</v>
      </c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</row>
    <row r="78">
      <c r="A78" s="108"/>
      <c r="B78" s="1281" t="s">
        <v>66</v>
      </c>
      <c r="C78" s="1287" t="s">
        <v>126</v>
      </c>
      <c r="D78" s="1288"/>
      <c r="E78" s="1289" t="s">
        <v>71</v>
      </c>
      <c r="F78" s="1290">
        <v>31.0</v>
      </c>
      <c r="G78" s="1291">
        <v>6.0</v>
      </c>
      <c r="H78" s="1287" t="s">
        <v>128</v>
      </c>
      <c r="I78" s="1288"/>
      <c r="J78" s="1289" t="s">
        <v>1097</v>
      </c>
      <c r="K78" s="1290">
        <v>31.0</v>
      </c>
      <c r="L78" s="1291">
        <v>6.0</v>
      </c>
      <c r="M78" s="1287" t="s">
        <v>126</v>
      </c>
      <c r="N78" s="1288"/>
      <c r="O78" s="1289" t="s">
        <v>2278</v>
      </c>
      <c r="P78" s="1290">
        <v>31.0</v>
      </c>
      <c r="Q78" s="1291">
        <v>6.0</v>
      </c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</row>
    <row r="79">
      <c r="A79" s="108"/>
      <c r="B79" s="1281" t="s">
        <v>72</v>
      </c>
      <c r="C79" s="1287" t="s">
        <v>1730</v>
      </c>
      <c r="D79" s="1288"/>
      <c r="E79" s="1289" t="s">
        <v>459</v>
      </c>
      <c r="F79" s="1290">
        <v>31.0</v>
      </c>
      <c r="G79" s="1291">
        <v>0.0</v>
      </c>
      <c r="H79" s="1287" t="s">
        <v>1730</v>
      </c>
      <c r="I79" s="1288"/>
      <c r="J79" s="1289" t="s">
        <v>1731</v>
      </c>
      <c r="K79" s="1290">
        <v>31.0</v>
      </c>
      <c r="L79" s="1291">
        <v>252.0</v>
      </c>
      <c r="M79" s="1287" t="s">
        <v>1730</v>
      </c>
      <c r="N79" s="1288"/>
      <c r="O79" s="1289" t="s">
        <v>130</v>
      </c>
      <c r="P79" s="1290">
        <v>31.0</v>
      </c>
      <c r="Q79" s="1291">
        <v>0.0</v>
      </c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</row>
    <row r="80">
      <c r="A80" s="108"/>
      <c r="B80" s="1281" t="s">
        <v>79</v>
      </c>
      <c r="C80" s="1287" t="s">
        <v>326</v>
      </c>
      <c r="D80" s="1288"/>
      <c r="E80" s="1289" t="s">
        <v>538</v>
      </c>
      <c r="F80" s="1290">
        <v>31.0</v>
      </c>
      <c r="G80" s="1291">
        <v>0.0</v>
      </c>
      <c r="H80" s="1287" t="s">
        <v>260</v>
      </c>
      <c r="I80" s="1288"/>
      <c r="J80" s="1289" t="s">
        <v>140</v>
      </c>
      <c r="K80" s="1290">
        <v>31.0</v>
      </c>
      <c r="L80" s="1291">
        <v>0.0</v>
      </c>
      <c r="M80" s="1287" t="s">
        <v>629</v>
      </c>
      <c r="N80" s="1288"/>
      <c r="O80" s="1289" t="s">
        <v>1647</v>
      </c>
      <c r="P80" s="1290">
        <v>31.0</v>
      </c>
      <c r="Q80" s="1291">
        <v>0.0</v>
      </c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</row>
    <row r="81">
      <c r="A81" s="108"/>
      <c r="B81" s="1292" t="s">
        <v>85</v>
      </c>
      <c r="C81" s="1293" t="s">
        <v>1471</v>
      </c>
      <c r="D81" s="1294"/>
      <c r="E81" s="1295" t="s">
        <v>735</v>
      </c>
      <c r="F81" s="1296">
        <v>31.0</v>
      </c>
      <c r="G81" s="1297">
        <v>252.0</v>
      </c>
      <c r="H81" s="1293" t="s">
        <v>141</v>
      </c>
      <c r="I81" s="1294"/>
      <c r="J81" s="1295" t="s">
        <v>961</v>
      </c>
      <c r="K81" s="1296">
        <v>31.0</v>
      </c>
      <c r="L81" s="1297">
        <v>0.0</v>
      </c>
      <c r="M81" s="1293" t="s">
        <v>1310</v>
      </c>
      <c r="N81" s="1294"/>
      <c r="O81" s="1295" t="s">
        <v>1198</v>
      </c>
      <c r="P81" s="1296">
        <v>31.0</v>
      </c>
      <c r="Q81" s="1297">
        <v>252.0</v>
      </c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</row>
    <row r="82">
      <c r="A82" s="101"/>
      <c r="B82" s="1298"/>
      <c r="C82" s="1293" t="s">
        <v>2279</v>
      </c>
      <c r="D82" s="1294"/>
      <c r="E82" s="1295" t="s">
        <v>716</v>
      </c>
      <c r="F82" s="1296">
        <v>31.0</v>
      </c>
      <c r="G82" s="1299">
        <v>0.0</v>
      </c>
      <c r="H82" s="1293" t="s">
        <v>1993</v>
      </c>
      <c r="I82" s="1294"/>
      <c r="J82" s="1295" t="s">
        <v>97</v>
      </c>
      <c r="K82" s="1296">
        <v>31.0</v>
      </c>
      <c r="L82" s="1299">
        <v>0.0</v>
      </c>
      <c r="M82" s="1293" t="s">
        <v>734</v>
      </c>
      <c r="N82" s="1294"/>
      <c r="O82" s="1295" t="s">
        <v>784</v>
      </c>
      <c r="P82" s="1296">
        <v>31.0</v>
      </c>
      <c r="Q82" s="1297">
        <v>0.0</v>
      </c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</row>
    <row r="83">
      <c r="A83" s="101"/>
      <c r="B83" s="1298"/>
      <c r="C83" s="1293" t="s">
        <v>141</v>
      </c>
      <c r="D83" s="1294"/>
      <c r="E83" s="1295" t="s">
        <v>270</v>
      </c>
      <c r="F83" s="1296">
        <v>31.0</v>
      </c>
      <c r="G83" s="1297">
        <v>252.0</v>
      </c>
      <c r="H83" s="1293" t="s">
        <v>306</v>
      </c>
      <c r="I83" s="1294"/>
      <c r="J83" s="1295" t="s">
        <v>102</v>
      </c>
      <c r="K83" s="1296">
        <v>31.0</v>
      </c>
      <c r="L83" s="1297">
        <v>252.0</v>
      </c>
      <c r="M83" s="1293" t="s">
        <v>271</v>
      </c>
      <c r="N83" s="1294"/>
      <c r="O83" s="1295" t="s">
        <v>272</v>
      </c>
      <c r="P83" s="1296">
        <v>31.0</v>
      </c>
      <c r="Q83" s="1297">
        <v>252.0</v>
      </c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</row>
    <row r="84">
      <c r="A84" s="101"/>
      <c r="B84" s="1298"/>
      <c r="C84" s="1293" t="s">
        <v>2280</v>
      </c>
      <c r="D84" s="1294"/>
      <c r="E84" s="1295"/>
      <c r="F84" s="1300" t="s">
        <v>2281</v>
      </c>
      <c r="G84" s="80"/>
      <c r="H84" s="1293" t="s">
        <v>372</v>
      </c>
      <c r="I84" s="1294"/>
      <c r="J84" s="1301"/>
      <c r="K84" s="1300" t="s">
        <v>2282</v>
      </c>
      <c r="L84" s="80"/>
      <c r="M84" s="1293" t="s">
        <v>493</v>
      </c>
      <c r="N84" s="1294"/>
      <c r="O84" s="1301"/>
      <c r="P84" s="1300" t="s">
        <v>2283</v>
      </c>
      <c r="Q84" s="8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</row>
    <row r="85">
      <c r="A85" s="101"/>
      <c r="B85" s="1303"/>
      <c r="C85" s="1275"/>
      <c r="D85" s="77"/>
      <c r="E85" s="104"/>
      <c r="F85" s="1276" t="s">
        <v>2284</v>
      </c>
      <c r="G85" s="78"/>
      <c r="H85" s="1275"/>
      <c r="I85" s="77"/>
      <c r="J85" s="104"/>
      <c r="K85" s="1276"/>
      <c r="L85" s="78"/>
      <c r="M85" s="1275"/>
      <c r="N85" s="77"/>
      <c r="O85" s="104"/>
      <c r="P85" s="1276"/>
      <c r="Q85" s="78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</row>
    <row r="86">
      <c r="A86" s="101"/>
      <c r="B86" s="79"/>
      <c r="C86" s="79"/>
      <c r="E86" s="106"/>
      <c r="G86" s="80"/>
      <c r="H86" s="79"/>
      <c r="J86" s="106"/>
      <c r="L86" s="80"/>
      <c r="M86" s="79"/>
      <c r="O86" s="106"/>
      <c r="Q86" s="8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</row>
    <row r="87">
      <c r="A87" s="101"/>
      <c r="B87" s="79"/>
      <c r="C87" s="79"/>
      <c r="E87" s="106"/>
      <c r="G87" s="80"/>
      <c r="H87" s="79"/>
      <c r="J87" s="106"/>
      <c r="L87" s="80"/>
      <c r="M87" s="79"/>
      <c r="O87" s="106"/>
      <c r="Q87" s="8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</row>
    <row r="88">
      <c r="A88" s="648"/>
      <c r="B88" s="1277" t="s">
        <v>60</v>
      </c>
      <c r="C88" s="79"/>
      <c r="E88" s="106"/>
      <c r="G88" s="80"/>
      <c r="H88" s="79"/>
      <c r="J88" s="106"/>
      <c r="K88" s="110"/>
      <c r="L88" s="111"/>
      <c r="M88" s="79"/>
      <c r="O88" s="106"/>
      <c r="P88" s="110"/>
      <c r="Q88" s="111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</row>
    <row r="89">
      <c r="A89" s="648"/>
      <c r="B89" s="1277" t="s">
        <v>61</v>
      </c>
      <c r="C89" s="79"/>
      <c r="E89" s="106"/>
      <c r="F89" s="1332"/>
      <c r="G89" s="140"/>
      <c r="H89" s="79"/>
      <c r="J89" s="106"/>
      <c r="K89" s="1306"/>
      <c r="L89" s="1333"/>
      <c r="M89" s="79"/>
      <c r="O89" s="106"/>
      <c r="P89" s="1306"/>
      <c r="Q89" s="14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</row>
    <row r="90">
      <c r="A90" s="648"/>
      <c r="B90" s="79"/>
      <c r="C90" s="107"/>
      <c r="D90" s="110"/>
      <c r="E90" s="49"/>
      <c r="F90" s="1334"/>
      <c r="G90" s="111"/>
      <c r="H90" s="107"/>
      <c r="I90" s="110"/>
      <c r="J90" s="49"/>
      <c r="K90" s="1335"/>
      <c r="L90" s="1336"/>
      <c r="M90" s="107"/>
      <c r="N90" s="110"/>
      <c r="O90" s="49"/>
      <c r="P90" s="1309"/>
      <c r="Q90" s="14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</row>
    <row r="91">
      <c r="A91" s="108"/>
      <c r="B91" s="1281" t="s">
        <v>62</v>
      </c>
      <c r="C91" s="1282" t="s">
        <v>566</v>
      </c>
      <c r="D91" s="1283"/>
      <c r="E91" s="1284" t="s">
        <v>63</v>
      </c>
      <c r="F91" s="1285" t="s">
        <v>64</v>
      </c>
      <c r="G91" s="1286" t="s">
        <v>65</v>
      </c>
      <c r="H91" s="1282"/>
      <c r="I91" s="1283"/>
      <c r="J91" s="1284"/>
      <c r="K91" s="1285"/>
      <c r="L91" s="1286"/>
      <c r="M91" s="1310"/>
      <c r="N91" s="1311"/>
      <c r="O91" s="1284"/>
      <c r="P91" s="1284"/>
      <c r="Q91" s="1312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</row>
    <row r="92">
      <c r="A92" s="108"/>
      <c r="B92" s="1281" t="s">
        <v>66</v>
      </c>
      <c r="C92" s="1287" t="s">
        <v>126</v>
      </c>
      <c r="D92" s="1288"/>
      <c r="E92" s="1289" t="s">
        <v>68</v>
      </c>
      <c r="F92" s="1290">
        <v>31.0</v>
      </c>
      <c r="G92" s="1291">
        <v>6.0</v>
      </c>
      <c r="H92" s="1287"/>
      <c r="I92" s="1288"/>
      <c r="J92" s="1289"/>
      <c r="K92" s="1290"/>
      <c r="L92" s="1291"/>
      <c r="M92" s="1313"/>
      <c r="N92" s="1314"/>
      <c r="O92" s="1315"/>
      <c r="P92" s="1290"/>
      <c r="Q92" s="1316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</row>
    <row r="93">
      <c r="A93" s="108"/>
      <c r="B93" s="1281" t="s">
        <v>72</v>
      </c>
      <c r="C93" s="1287" t="s">
        <v>1666</v>
      </c>
      <c r="D93" s="1288"/>
      <c r="E93" s="1289" t="s">
        <v>2101</v>
      </c>
      <c r="F93" s="1290">
        <v>31.0</v>
      </c>
      <c r="G93" s="1291">
        <v>0.0</v>
      </c>
      <c r="H93" s="1287"/>
      <c r="I93" s="1288"/>
      <c r="J93" s="1289"/>
      <c r="K93" s="1290"/>
      <c r="L93" s="1291"/>
      <c r="M93" s="1313"/>
      <c r="N93" s="1314"/>
      <c r="O93" s="1315"/>
      <c r="P93" s="1290"/>
      <c r="Q93" s="1316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</row>
    <row r="94">
      <c r="A94" s="108"/>
      <c r="B94" s="1281" t="s">
        <v>79</v>
      </c>
      <c r="C94" s="1287" t="s">
        <v>1859</v>
      </c>
      <c r="D94" s="1288"/>
      <c r="E94" s="1289" t="s">
        <v>538</v>
      </c>
      <c r="F94" s="1290">
        <v>31.0</v>
      </c>
      <c r="G94" s="1316">
        <v>0.0</v>
      </c>
      <c r="H94" s="1287"/>
      <c r="I94" s="1288"/>
      <c r="J94" s="1289"/>
      <c r="K94" s="1290"/>
      <c r="L94" s="1316"/>
      <c r="M94" s="1313"/>
      <c r="N94" s="1314"/>
      <c r="O94" s="1315"/>
      <c r="P94" s="1290"/>
      <c r="Q94" s="1316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</row>
    <row r="95">
      <c r="A95" s="108"/>
      <c r="B95" s="1292" t="s">
        <v>85</v>
      </c>
      <c r="C95" s="1293" t="s">
        <v>415</v>
      </c>
      <c r="D95" s="1294"/>
      <c r="E95" s="1295" t="s">
        <v>610</v>
      </c>
      <c r="F95" s="1296">
        <v>31.0</v>
      </c>
      <c r="G95" s="1297">
        <v>252.0</v>
      </c>
      <c r="H95" s="1293"/>
      <c r="I95" s="1302"/>
      <c r="J95" s="1295"/>
      <c r="K95" s="1296"/>
      <c r="L95" s="1297"/>
      <c r="M95" s="1317"/>
      <c r="N95" s="1318"/>
      <c r="O95" s="1319"/>
      <c r="P95" s="1296"/>
      <c r="Q95" s="132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</row>
    <row r="96">
      <c r="A96" s="101"/>
      <c r="B96" s="1298"/>
      <c r="C96" s="1293" t="s">
        <v>719</v>
      </c>
      <c r="D96" s="1294"/>
      <c r="E96" s="1295" t="s">
        <v>147</v>
      </c>
      <c r="F96" s="1296">
        <v>31.0</v>
      </c>
      <c r="G96" s="1299">
        <v>0.0</v>
      </c>
      <c r="H96" s="1293"/>
      <c r="I96" s="1302"/>
      <c r="J96" s="1295"/>
      <c r="K96" s="1296"/>
      <c r="L96" s="1299"/>
      <c r="M96" s="1317"/>
      <c r="N96" s="1318"/>
      <c r="O96" s="1319"/>
      <c r="P96" s="1296"/>
      <c r="Q96" s="1299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</row>
    <row r="97">
      <c r="A97" s="101"/>
      <c r="B97" s="1298"/>
      <c r="C97" s="1293" t="s">
        <v>265</v>
      </c>
      <c r="D97" s="1294"/>
      <c r="E97" s="1295" t="s">
        <v>2285</v>
      </c>
      <c r="F97" s="1296">
        <v>31.0</v>
      </c>
      <c r="G97" s="1297">
        <v>252.0</v>
      </c>
      <c r="H97" s="1293"/>
      <c r="I97" s="1302"/>
      <c r="J97" s="1295"/>
      <c r="K97" s="1296"/>
      <c r="L97" s="1297"/>
      <c r="M97" s="1317"/>
      <c r="N97" s="1318"/>
      <c r="O97" s="1319"/>
      <c r="P97" s="1296"/>
      <c r="Q97" s="132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</row>
    <row r="98">
      <c r="A98" s="101"/>
      <c r="B98" s="1298"/>
      <c r="C98" s="1321" t="s">
        <v>546</v>
      </c>
      <c r="D98" s="1322"/>
      <c r="E98" s="1323"/>
      <c r="F98" s="1324" t="s">
        <v>2286</v>
      </c>
      <c r="G98" s="83"/>
      <c r="H98" s="1321"/>
      <c r="I98" s="1325"/>
      <c r="J98" s="1323"/>
      <c r="K98" s="1324"/>
      <c r="L98" s="83"/>
      <c r="M98" s="1326"/>
      <c r="N98" s="1327"/>
      <c r="O98" s="1323"/>
      <c r="P98" s="1324"/>
      <c r="Q98" s="83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</row>
    <row r="99">
      <c r="A99" s="698"/>
      <c r="B99" s="1328" t="s">
        <v>2287</v>
      </c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5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</row>
    <row r="100">
      <c r="A100" s="698"/>
      <c r="B100" s="698"/>
      <c r="C100" s="698"/>
      <c r="D100" s="698"/>
      <c r="E100" s="698"/>
      <c r="F100" s="698"/>
      <c r="G100" s="698"/>
      <c r="H100" s="698"/>
      <c r="I100" s="698"/>
      <c r="J100" s="698"/>
      <c r="K100" s="698"/>
      <c r="L100" s="698"/>
      <c r="M100" s="698"/>
      <c r="N100" s="698"/>
      <c r="O100" s="698"/>
      <c r="P100" s="698"/>
      <c r="Q100" s="698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</row>
    <row r="101">
      <c r="A101" s="645"/>
      <c r="B101" s="1274"/>
      <c r="C101" s="1274" t="s">
        <v>2288</v>
      </c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8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</row>
    <row r="102">
      <c r="A102" s="645"/>
      <c r="B102" s="79"/>
      <c r="C102" s="81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3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</row>
    <row r="103">
      <c r="A103" s="645"/>
      <c r="B103" s="79"/>
      <c r="C103" s="1275"/>
      <c r="D103" s="77"/>
      <c r="E103" s="104"/>
      <c r="F103" s="1276" t="s">
        <v>2289</v>
      </c>
      <c r="G103" s="78"/>
      <c r="H103" s="1275"/>
      <c r="I103" s="77"/>
      <c r="J103" s="104"/>
      <c r="K103" s="1276" t="s">
        <v>2290</v>
      </c>
      <c r="L103" s="78"/>
      <c r="M103" s="1275"/>
      <c r="N103" s="77"/>
      <c r="O103" s="104"/>
      <c r="P103" s="1276" t="s">
        <v>2291</v>
      </c>
      <c r="Q103" s="78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</row>
    <row r="104">
      <c r="A104" s="645"/>
      <c r="B104" s="79"/>
      <c r="C104" s="79"/>
      <c r="E104" s="106"/>
      <c r="G104" s="80"/>
      <c r="H104" s="79"/>
      <c r="J104" s="106"/>
      <c r="L104" s="80"/>
      <c r="M104" s="79"/>
      <c r="O104" s="106"/>
      <c r="Q104" s="8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</row>
    <row r="105">
      <c r="A105" s="645"/>
      <c r="B105" s="107"/>
      <c r="C105" s="79"/>
      <c r="E105" s="106"/>
      <c r="G105" s="80"/>
      <c r="H105" s="79"/>
      <c r="J105" s="106"/>
      <c r="L105" s="80"/>
      <c r="M105" s="79"/>
      <c r="O105" s="106"/>
      <c r="Q105" s="8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</row>
    <row r="106">
      <c r="A106" s="648"/>
      <c r="B106" s="1277" t="s">
        <v>60</v>
      </c>
      <c r="C106" s="79"/>
      <c r="E106" s="106"/>
      <c r="F106" s="110"/>
      <c r="G106" s="111"/>
      <c r="H106" s="79"/>
      <c r="J106" s="106"/>
      <c r="K106" s="110"/>
      <c r="L106" s="111"/>
      <c r="M106" s="79"/>
      <c r="O106" s="106"/>
      <c r="P106" s="110"/>
      <c r="Q106" s="111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</row>
    <row r="107">
      <c r="A107" s="648"/>
      <c r="B107" s="1277" t="s">
        <v>61</v>
      </c>
      <c r="C107" s="79"/>
      <c r="E107" s="106"/>
      <c r="F107" s="1278"/>
      <c r="G107" s="140"/>
      <c r="H107" s="79"/>
      <c r="J107" s="106"/>
      <c r="K107" s="1278"/>
      <c r="L107" s="140"/>
      <c r="M107" s="79"/>
      <c r="O107" s="106"/>
      <c r="P107" s="1278"/>
      <c r="Q107" s="14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</row>
    <row r="108">
      <c r="A108" s="648"/>
      <c r="B108" s="79"/>
      <c r="C108" s="107"/>
      <c r="D108" s="110"/>
      <c r="E108" s="49"/>
      <c r="F108" s="1278"/>
      <c r="G108" s="140"/>
      <c r="H108" s="107"/>
      <c r="I108" s="110"/>
      <c r="J108" s="49"/>
      <c r="K108" s="1278"/>
      <c r="L108" s="140"/>
      <c r="M108" s="107"/>
      <c r="N108" s="110"/>
      <c r="O108" s="49"/>
      <c r="P108" s="1331"/>
      <c r="Q108" s="14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</row>
    <row r="109">
      <c r="A109" s="108"/>
      <c r="B109" s="1281" t="s">
        <v>62</v>
      </c>
      <c r="C109" s="1282" t="s">
        <v>899</v>
      </c>
      <c r="D109" s="1283"/>
      <c r="E109" s="1284" t="s">
        <v>63</v>
      </c>
      <c r="F109" s="1285" t="s">
        <v>64</v>
      </c>
      <c r="G109" s="1286" t="s">
        <v>65</v>
      </c>
      <c r="H109" s="1282" t="s">
        <v>899</v>
      </c>
      <c r="I109" s="1283"/>
      <c r="J109" s="1284" t="s">
        <v>63</v>
      </c>
      <c r="K109" s="1285" t="s">
        <v>64</v>
      </c>
      <c r="L109" s="1286" t="s">
        <v>65</v>
      </c>
      <c r="M109" s="1282" t="s">
        <v>899</v>
      </c>
      <c r="N109" s="1283"/>
      <c r="O109" s="1284" t="s">
        <v>63</v>
      </c>
      <c r="P109" s="1285" t="s">
        <v>64</v>
      </c>
      <c r="Q109" s="1286" t="s">
        <v>65</v>
      </c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</row>
    <row r="110">
      <c r="A110" s="108"/>
      <c r="B110" s="1281" t="s">
        <v>66</v>
      </c>
      <c r="C110" s="1287" t="s">
        <v>379</v>
      </c>
      <c r="D110" s="1288"/>
      <c r="E110" s="1289" t="s">
        <v>187</v>
      </c>
      <c r="F110" s="1290">
        <v>31.0</v>
      </c>
      <c r="G110" s="1291">
        <v>0.0</v>
      </c>
      <c r="H110" s="1287" t="s">
        <v>67</v>
      </c>
      <c r="I110" s="1288"/>
      <c r="J110" s="1289" t="s">
        <v>1965</v>
      </c>
      <c r="K110" s="1290">
        <v>31.0</v>
      </c>
      <c r="L110" s="1291">
        <v>6.0</v>
      </c>
      <c r="M110" s="1287" t="s">
        <v>128</v>
      </c>
      <c r="N110" s="1288"/>
      <c r="O110" s="1289" t="s">
        <v>129</v>
      </c>
      <c r="P110" s="1290">
        <v>31.0</v>
      </c>
      <c r="Q110" s="1291">
        <v>6.0</v>
      </c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</row>
    <row r="111">
      <c r="A111" s="108"/>
      <c r="B111" s="1281" t="s">
        <v>72</v>
      </c>
      <c r="C111" s="1287" t="s">
        <v>111</v>
      </c>
      <c r="D111" s="1288"/>
      <c r="E111" s="1289" t="s">
        <v>192</v>
      </c>
      <c r="F111" s="1290">
        <v>31.0</v>
      </c>
      <c r="G111" s="1291">
        <v>6.0</v>
      </c>
      <c r="H111" s="1287" t="s">
        <v>691</v>
      </c>
      <c r="I111" s="1288"/>
      <c r="J111" s="1289" t="s">
        <v>166</v>
      </c>
      <c r="K111" s="1290">
        <v>31.0</v>
      </c>
      <c r="L111" s="1291">
        <v>252.0</v>
      </c>
      <c r="M111" s="1287" t="s">
        <v>1149</v>
      </c>
      <c r="N111" s="1288"/>
      <c r="O111" s="1289" t="s">
        <v>349</v>
      </c>
      <c r="P111" s="1290">
        <v>31.0</v>
      </c>
      <c r="Q111" s="1291">
        <v>252.0</v>
      </c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</row>
    <row r="112">
      <c r="A112" s="108"/>
      <c r="B112" s="1281" t="s">
        <v>79</v>
      </c>
      <c r="C112" s="1287" t="s">
        <v>1802</v>
      </c>
      <c r="D112" s="1288"/>
      <c r="E112" s="1289" t="s">
        <v>487</v>
      </c>
      <c r="F112" s="1290">
        <v>31.0</v>
      </c>
      <c r="G112" s="1291">
        <v>0.0</v>
      </c>
      <c r="H112" s="1287" t="s">
        <v>260</v>
      </c>
      <c r="I112" s="1288"/>
      <c r="J112" s="1289" t="s">
        <v>168</v>
      </c>
      <c r="K112" s="1290">
        <v>31.0</v>
      </c>
      <c r="L112" s="1291">
        <v>0.0</v>
      </c>
      <c r="M112" s="1287" t="s">
        <v>1124</v>
      </c>
      <c r="N112" s="1288"/>
      <c r="O112" s="1289" t="s">
        <v>1906</v>
      </c>
      <c r="P112" s="1290">
        <v>31.0</v>
      </c>
      <c r="Q112" s="1291">
        <v>0.0</v>
      </c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</row>
    <row r="113">
      <c r="A113" s="108"/>
      <c r="B113" s="1292" t="s">
        <v>85</v>
      </c>
      <c r="C113" s="1293" t="s">
        <v>1310</v>
      </c>
      <c r="D113" s="1294"/>
      <c r="E113" s="1295" t="s">
        <v>436</v>
      </c>
      <c r="F113" s="1296">
        <v>31.0</v>
      </c>
      <c r="G113" s="1297">
        <v>252.0</v>
      </c>
      <c r="H113" s="1293" t="s">
        <v>903</v>
      </c>
      <c r="I113" s="1294"/>
      <c r="J113" s="1295" t="s">
        <v>610</v>
      </c>
      <c r="K113" s="1296">
        <v>31.0</v>
      </c>
      <c r="L113" s="1297">
        <v>0.0</v>
      </c>
      <c r="M113" s="1293" t="s">
        <v>213</v>
      </c>
      <c r="N113" s="1294"/>
      <c r="O113" s="1295" t="s">
        <v>115</v>
      </c>
      <c r="P113" s="1296">
        <v>31.0</v>
      </c>
      <c r="Q113" s="1297">
        <v>0.0</v>
      </c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</row>
    <row r="114">
      <c r="A114" s="101"/>
      <c r="B114" s="1298"/>
      <c r="C114" s="1293" t="s">
        <v>399</v>
      </c>
      <c r="D114" s="1294"/>
      <c r="E114" s="1295" t="s">
        <v>117</v>
      </c>
      <c r="F114" s="1296">
        <v>31.0</v>
      </c>
      <c r="G114" s="1299">
        <v>0.0</v>
      </c>
      <c r="H114" s="1293" t="s">
        <v>1111</v>
      </c>
      <c r="I114" s="1294"/>
      <c r="J114" s="1295" t="s">
        <v>761</v>
      </c>
      <c r="K114" s="1296">
        <v>31.0</v>
      </c>
      <c r="L114" s="1299">
        <v>0.0</v>
      </c>
      <c r="M114" s="1293" t="s">
        <v>371</v>
      </c>
      <c r="N114" s="1294"/>
      <c r="O114" s="1295" t="s">
        <v>232</v>
      </c>
      <c r="P114" s="1296">
        <v>31.0</v>
      </c>
      <c r="Q114" s="1297">
        <v>0.0</v>
      </c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</row>
    <row r="115">
      <c r="A115" s="101"/>
      <c r="B115" s="1298"/>
      <c r="C115" s="1293" t="s">
        <v>1245</v>
      </c>
      <c r="D115" s="1294"/>
      <c r="E115" s="1295" t="s">
        <v>471</v>
      </c>
      <c r="F115" s="1296">
        <v>31.0</v>
      </c>
      <c r="G115" s="1297">
        <v>252.0</v>
      </c>
      <c r="H115" s="1293" t="s">
        <v>179</v>
      </c>
      <c r="I115" s="1294"/>
      <c r="J115" s="1295" t="s">
        <v>633</v>
      </c>
      <c r="K115" s="1296">
        <v>31.0</v>
      </c>
      <c r="L115" s="1297">
        <v>252.0</v>
      </c>
      <c r="M115" s="1293" t="s">
        <v>397</v>
      </c>
      <c r="N115" s="1294"/>
      <c r="O115" s="1295" t="s">
        <v>369</v>
      </c>
      <c r="P115" s="1296">
        <v>31.0</v>
      </c>
      <c r="Q115" s="1297">
        <v>252.0</v>
      </c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</row>
    <row r="116">
      <c r="A116" s="101"/>
      <c r="B116" s="1298"/>
      <c r="C116" s="1293" t="s">
        <v>442</v>
      </c>
      <c r="D116" s="1294"/>
      <c r="E116" s="1295"/>
      <c r="F116" s="1300" t="s">
        <v>476</v>
      </c>
      <c r="G116" s="80"/>
      <c r="H116" s="1293" t="s">
        <v>1064</v>
      </c>
      <c r="I116" s="1294"/>
      <c r="J116" s="1301"/>
      <c r="K116" s="1300" t="s">
        <v>2241</v>
      </c>
      <c r="L116" s="80"/>
      <c r="M116" s="1293" t="s">
        <v>179</v>
      </c>
      <c r="N116" s="1294"/>
      <c r="O116" s="1301"/>
      <c r="P116" s="1300" t="s">
        <v>2292</v>
      </c>
      <c r="Q116" s="8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</row>
    <row r="117">
      <c r="A117" s="101"/>
      <c r="B117" s="1303"/>
      <c r="C117" s="1275"/>
      <c r="D117" s="77"/>
      <c r="E117" s="104"/>
      <c r="F117" s="1276" t="s">
        <v>2293</v>
      </c>
      <c r="G117" s="78"/>
      <c r="H117" s="1275"/>
      <c r="I117" s="77"/>
      <c r="J117" s="104"/>
      <c r="K117" s="1276"/>
      <c r="L117" s="78"/>
      <c r="M117" s="1275"/>
      <c r="N117" s="77"/>
      <c r="O117" s="104"/>
      <c r="P117" s="1276"/>
      <c r="Q117" s="78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</row>
    <row r="118">
      <c r="A118" s="101"/>
      <c r="B118" s="79"/>
      <c r="C118" s="79"/>
      <c r="E118" s="106"/>
      <c r="G118" s="80"/>
      <c r="H118" s="79"/>
      <c r="J118" s="106"/>
      <c r="L118" s="80"/>
      <c r="M118" s="79"/>
      <c r="O118" s="106"/>
      <c r="Q118" s="8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</row>
    <row r="119">
      <c r="A119" s="101"/>
      <c r="B119" s="79"/>
      <c r="C119" s="79"/>
      <c r="E119" s="106"/>
      <c r="G119" s="80"/>
      <c r="H119" s="79"/>
      <c r="J119" s="106"/>
      <c r="L119" s="80"/>
      <c r="M119" s="79"/>
      <c r="O119" s="106"/>
      <c r="Q119" s="8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</row>
    <row r="120">
      <c r="A120" s="648"/>
      <c r="B120" s="1277" t="s">
        <v>60</v>
      </c>
      <c r="C120" s="79"/>
      <c r="E120" s="106"/>
      <c r="F120" s="110"/>
      <c r="G120" s="111"/>
      <c r="H120" s="79"/>
      <c r="J120" s="106"/>
      <c r="K120" s="110"/>
      <c r="L120" s="111"/>
      <c r="M120" s="79"/>
      <c r="O120" s="106"/>
      <c r="P120" s="110"/>
      <c r="Q120" s="111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</row>
    <row r="121">
      <c r="A121" s="648"/>
      <c r="B121" s="1277" t="s">
        <v>61</v>
      </c>
      <c r="C121" s="79"/>
      <c r="E121" s="106"/>
      <c r="F121" s="1279"/>
      <c r="G121" s="138"/>
      <c r="H121" s="79"/>
      <c r="J121" s="106"/>
      <c r="K121" s="1304"/>
      <c r="L121" s="138"/>
      <c r="M121" s="79"/>
      <c r="O121" s="106"/>
      <c r="P121" s="1306"/>
      <c r="Q121" s="14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</row>
    <row r="122">
      <c r="A122" s="648"/>
      <c r="B122" s="79"/>
      <c r="C122" s="107"/>
      <c r="D122" s="110"/>
      <c r="E122" s="49"/>
      <c r="F122" s="1307"/>
      <c r="G122" s="1308"/>
      <c r="H122" s="107"/>
      <c r="I122" s="110"/>
      <c r="J122" s="49"/>
      <c r="K122" s="1046"/>
      <c r="L122" s="111"/>
      <c r="M122" s="107"/>
      <c r="N122" s="110"/>
      <c r="O122" s="49"/>
      <c r="P122" s="1309"/>
      <c r="Q122" s="14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</row>
    <row r="123">
      <c r="A123" s="108"/>
      <c r="B123" s="1281" t="s">
        <v>62</v>
      </c>
      <c r="C123" s="1282" t="s">
        <v>566</v>
      </c>
      <c r="D123" s="1283"/>
      <c r="E123" s="1284" t="s">
        <v>63</v>
      </c>
      <c r="F123" s="1285" t="s">
        <v>64</v>
      </c>
      <c r="G123" s="1286" t="s">
        <v>65</v>
      </c>
      <c r="H123" s="1282"/>
      <c r="I123" s="1283"/>
      <c r="J123" s="1284"/>
      <c r="K123" s="1285"/>
      <c r="L123" s="1286"/>
      <c r="M123" s="1310"/>
      <c r="N123" s="1311"/>
      <c r="O123" s="1284"/>
      <c r="P123" s="1284"/>
      <c r="Q123" s="1312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</row>
    <row r="124">
      <c r="A124" s="108"/>
      <c r="B124" s="1281" t="s">
        <v>66</v>
      </c>
      <c r="C124" s="1287" t="s">
        <v>69</v>
      </c>
      <c r="D124" s="1288"/>
      <c r="E124" s="1289" t="s">
        <v>406</v>
      </c>
      <c r="F124" s="1290">
        <v>31.0</v>
      </c>
      <c r="G124" s="1291">
        <v>6.0</v>
      </c>
      <c r="H124" s="1287"/>
      <c r="I124" s="1288"/>
      <c r="J124" s="1289"/>
      <c r="K124" s="1290"/>
      <c r="L124" s="1291"/>
      <c r="M124" s="1313"/>
      <c r="N124" s="1314"/>
      <c r="O124" s="1315"/>
      <c r="P124" s="1290"/>
      <c r="Q124" s="1316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</row>
    <row r="125">
      <c r="A125" s="108"/>
      <c r="B125" s="1281" t="s">
        <v>72</v>
      </c>
      <c r="C125" s="1287" t="s">
        <v>1322</v>
      </c>
      <c r="D125" s="1288"/>
      <c r="E125" s="1289" t="s">
        <v>1757</v>
      </c>
      <c r="F125" s="1290">
        <v>31.0</v>
      </c>
      <c r="G125" s="1291">
        <v>0.0</v>
      </c>
      <c r="H125" s="1287"/>
      <c r="I125" s="1288"/>
      <c r="J125" s="1289"/>
      <c r="K125" s="1290"/>
      <c r="L125" s="1291"/>
      <c r="M125" s="1313"/>
      <c r="N125" s="1314"/>
      <c r="O125" s="1315"/>
      <c r="P125" s="1290"/>
      <c r="Q125" s="1316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</row>
    <row r="126">
      <c r="A126" s="108"/>
      <c r="B126" s="1281" t="s">
        <v>79</v>
      </c>
      <c r="C126" s="1287" t="s">
        <v>2205</v>
      </c>
      <c r="D126" s="1288"/>
      <c r="E126" s="1289" t="s">
        <v>138</v>
      </c>
      <c r="F126" s="1290">
        <v>31.0</v>
      </c>
      <c r="G126" s="1316">
        <v>0.0</v>
      </c>
      <c r="H126" s="1287"/>
      <c r="I126" s="1288"/>
      <c r="J126" s="1289"/>
      <c r="K126" s="1290"/>
      <c r="L126" s="1316"/>
      <c r="M126" s="1313"/>
      <c r="N126" s="1314"/>
      <c r="O126" s="1315"/>
      <c r="P126" s="1290"/>
      <c r="Q126" s="1316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</row>
    <row r="127">
      <c r="A127" s="108"/>
      <c r="B127" s="1292" t="s">
        <v>85</v>
      </c>
      <c r="C127" s="1293" t="s">
        <v>332</v>
      </c>
      <c r="D127" s="1294"/>
      <c r="E127" s="1295" t="s">
        <v>512</v>
      </c>
      <c r="F127" s="1296">
        <v>31.0</v>
      </c>
      <c r="G127" s="1297">
        <v>252.0</v>
      </c>
      <c r="H127" s="1293"/>
      <c r="I127" s="1302"/>
      <c r="J127" s="1295"/>
      <c r="K127" s="1296"/>
      <c r="L127" s="1297"/>
      <c r="M127" s="1317"/>
      <c r="N127" s="1318"/>
      <c r="O127" s="1319"/>
      <c r="P127" s="1296"/>
      <c r="Q127" s="132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</row>
    <row r="128">
      <c r="A128" s="101"/>
      <c r="B128" s="1298"/>
      <c r="C128" s="1293" t="s">
        <v>410</v>
      </c>
      <c r="D128" s="1294"/>
      <c r="E128" s="1295" t="s">
        <v>440</v>
      </c>
      <c r="F128" s="1296">
        <v>31.0</v>
      </c>
      <c r="G128" s="1299">
        <v>0.0</v>
      </c>
      <c r="H128" s="1293"/>
      <c r="I128" s="1302"/>
      <c r="J128" s="1295"/>
      <c r="K128" s="1296"/>
      <c r="L128" s="1299"/>
      <c r="M128" s="1317"/>
      <c r="N128" s="1318"/>
      <c r="O128" s="1319"/>
      <c r="P128" s="1296"/>
      <c r="Q128" s="1299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</row>
    <row r="129">
      <c r="A129" s="101"/>
      <c r="B129" s="1298"/>
      <c r="C129" s="1293" t="s">
        <v>986</v>
      </c>
      <c r="D129" s="1294"/>
      <c r="E129" s="1295" t="s">
        <v>2189</v>
      </c>
      <c r="F129" s="1296">
        <v>31.0</v>
      </c>
      <c r="G129" s="1297">
        <v>252.0</v>
      </c>
      <c r="H129" s="1293"/>
      <c r="I129" s="1302"/>
      <c r="J129" s="1295"/>
      <c r="K129" s="1296"/>
      <c r="L129" s="1297"/>
      <c r="M129" s="1317"/>
      <c r="N129" s="1318"/>
      <c r="O129" s="1319"/>
      <c r="P129" s="1296"/>
      <c r="Q129" s="132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</row>
    <row r="130">
      <c r="A130" s="101"/>
      <c r="B130" s="1298"/>
      <c r="C130" s="1321" t="s">
        <v>765</v>
      </c>
      <c r="D130" s="1322"/>
      <c r="E130" s="1323"/>
      <c r="F130" s="1324" t="s">
        <v>2294</v>
      </c>
      <c r="G130" s="83"/>
      <c r="H130" s="1321"/>
      <c r="I130" s="1325"/>
      <c r="J130" s="1323"/>
      <c r="K130" s="1324"/>
      <c r="L130" s="83"/>
      <c r="M130" s="1326"/>
      <c r="N130" s="1327"/>
      <c r="O130" s="1323"/>
      <c r="P130" s="1324"/>
      <c r="Q130" s="83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</row>
    <row r="131">
      <c r="A131" s="698"/>
      <c r="B131" s="1328" t="s">
        <v>2295</v>
      </c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5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</row>
    <row r="132">
      <c r="A132" s="698"/>
      <c r="B132" s="698"/>
      <c r="C132" s="698"/>
      <c r="D132" s="698"/>
      <c r="E132" s="698"/>
      <c r="F132" s="698"/>
      <c r="G132" s="698"/>
      <c r="H132" s="698"/>
      <c r="I132" s="698"/>
      <c r="J132" s="698"/>
      <c r="K132" s="698"/>
      <c r="L132" s="698"/>
      <c r="M132" s="698"/>
      <c r="N132" s="698"/>
      <c r="O132" s="698"/>
      <c r="P132" s="698"/>
      <c r="Q132" s="698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</row>
    <row r="133">
      <c r="A133" s="645"/>
      <c r="B133" s="1274"/>
      <c r="C133" s="1337" t="s">
        <v>2296</v>
      </c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8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</row>
    <row r="134">
      <c r="A134" s="645"/>
      <c r="B134" s="79"/>
      <c r="C134" s="81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3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</row>
    <row r="135">
      <c r="A135" s="645"/>
      <c r="B135" s="79"/>
      <c r="C135" s="1275"/>
      <c r="D135" s="77"/>
      <c r="E135" s="104"/>
      <c r="F135" s="1276" t="s">
        <v>2297</v>
      </c>
      <c r="G135" s="78"/>
      <c r="H135" s="1275"/>
      <c r="I135" s="77"/>
      <c r="J135" s="104"/>
      <c r="K135" s="1276" t="s">
        <v>1947</v>
      </c>
      <c r="L135" s="78"/>
      <c r="M135" s="1275"/>
      <c r="N135" s="77"/>
      <c r="O135" s="104"/>
      <c r="P135" s="1276" t="s">
        <v>2298</v>
      </c>
      <c r="Q135" s="78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</row>
    <row r="136">
      <c r="A136" s="645"/>
      <c r="B136" s="79"/>
      <c r="C136" s="79"/>
      <c r="E136" s="106"/>
      <c r="G136" s="80"/>
      <c r="H136" s="79"/>
      <c r="J136" s="106"/>
      <c r="L136" s="80"/>
      <c r="M136" s="79"/>
      <c r="O136" s="106"/>
      <c r="Q136" s="8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</row>
    <row r="137">
      <c r="A137" s="645"/>
      <c r="B137" s="107"/>
      <c r="C137" s="79"/>
      <c r="E137" s="106"/>
      <c r="G137" s="80"/>
      <c r="H137" s="79"/>
      <c r="J137" s="106"/>
      <c r="L137" s="80"/>
      <c r="M137" s="79"/>
      <c r="O137" s="106"/>
      <c r="Q137" s="8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</row>
    <row r="138">
      <c r="A138" s="648"/>
      <c r="B138" s="1277" t="s">
        <v>60</v>
      </c>
      <c r="C138" s="79"/>
      <c r="E138" s="106"/>
      <c r="F138" s="110"/>
      <c r="G138" s="111"/>
      <c r="H138" s="79"/>
      <c r="J138" s="106"/>
      <c r="K138" s="110"/>
      <c r="L138" s="111"/>
      <c r="M138" s="79"/>
      <c r="O138" s="106"/>
      <c r="P138" s="110"/>
      <c r="Q138" s="111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</row>
    <row r="139">
      <c r="A139" s="648"/>
      <c r="B139" s="1277" t="s">
        <v>61</v>
      </c>
      <c r="C139" s="79"/>
      <c r="E139" s="106"/>
      <c r="F139" s="1279"/>
      <c r="G139" s="138"/>
      <c r="H139" s="79"/>
      <c r="J139" s="106"/>
      <c r="K139" s="1278"/>
      <c r="L139" s="140"/>
      <c r="M139" s="79"/>
      <c r="O139" s="106"/>
      <c r="P139" s="1278"/>
      <c r="Q139" s="14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</row>
    <row r="140">
      <c r="A140" s="648"/>
      <c r="B140" s="79"/>
      <c r="C140" s="107"/>
      <c r="D140" s="110"/>
      <c r="E140" s="49"/>
      <c r="F140" s="1307"/>
      <c r="G140" s="1308"/>
      <c r="H140" s="107"/>
      <c r="I140" s="110"/>
      <c r="J140" s="49"/>
      <c r="K140" s="1331"/>
      <c r="L140" s="140"/>
      <c r="M140" s="107"/>
      <c r="N140" s="110"/>
      <c r="O140" s="49"/>
      <c r="P140" s="1278"/>
      <c r="Q140" s="14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</row>
    <row r="141">
      <c r="A141" s="108"/>
      <c r="B141" s="1281" t="s">
        <v>62</v>
      </c>
      <c r="C141" s="1282" t="s">
        <v>566</v>
      </c>
      <c r="D141" s="1283"/>
      <c r="E141" s="1284" t="s">
        <v>63</v>
      </c>
      <c r="F141" s="1285" t="s">
        <v>64</v>
      </c>
      <c r="G141" s="1286" t="s">
        <v>65</v>
      </c>
      <c r="H141" s="1282" t="s">
        <v>566</v>
      </c>
      <c r="I141" s="1283"/>
      <c r="J141" s="1284" t="s">
        <v>63</v>
      </c>
      <c r="K141" s="1285" t="s">
        <v>64</v>
      </c>
      <c r="L141" s="1286" t="s">
        <v>65</v>
      </c>
      <c r="M141" s="1282" t="s">
        <v>566</v>
      </c>
      <c r="N141" s="1283"/>
      <c r="O141" s="1284" t="s">
        <v>63</v>
      </c>
      <c r="P141" s="1285" t="s">
        <v>64</v>
      </c>
      <c r="Q141" s="1286" t="s">
        <v>65</v>
      </c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</row>
    <row r="142">
      <c r="A142" s="108"/>
      <c r="B142" s="1281" t="s">
        <v>66</v>
      </c>
      <c r="C142" s="1287" t="s">
        <v>128</v>
      </c>
      <c r="D142" s="1288"/>
      <c r="E142" s="1289" t="s">
        <v>68</v>
      </c>
      <c r="F142" s="1290">
        <v>31.0</v>
      </c>
      <c r="G142" s="1291">
        <v>6.0</v>
      </c>
      <c r="H142" s="1287" t="s">
        <v>67</v>
      </c>
      <c r="I142" s="1288"/>
      <c r="J142" s="1289" t="s">
        <v>1674</v>
      </c>
      <c r="K142" s="1290">
        <v>31.0</v>
      </c>
      <c r="L142" s="1291">
        <v>6.0</v>
      </c>
      <c r="M142" s="1287" t="s">
        <v>126</v>
      </c>
      <c r="N142" s="1288"/>
      <c r="O142" s="1289" t="s">
        <v>187</v>
      </c>
      <c r="P142" s="1290">
        <v>31.0</v>
      </c>
      <c r="Q142" s="1291">
        <v>6.0</v>
      </c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</row>
    <row r="143">
      <c r="A143" s="108"/>
      <c r="B143" s="1281" t="s">
        <v>72</v>
      </c>
      <c r="C143" s="1287" t="s">
        <v>73</v>
      </c>
      <c r="D143" s="1288"/>
      <c r="E143" s="1289" t="s">
        <v>1514</v>
      </c>
      <c r="F143" s="1290">
        <v>31.0</v>
      </c>
      <c r="G143" s="1291">
        <v>252.0</v>
      </c>
      <c r="H143" s="1287" t="s">
        <v>1323</v>
      </c>
      <c r="I143" s="1288"/>
      <c r="J143" s="1289" t="s">
        <v>1948</v>
      </c>
      <c r="K143" s="1290">
        <v>31.0</v>
      </c>
      <c r="L143" s="1291">
        <v>252.0</v>
      </c>
      <c r="M143" s="1287" t="s">
        <v>713</v>
      </c>
      <c r="N143" s="1288"/>
      <c r="O143" s="1289" t="s">
        <v>194</v>
      </c>
      <c r="P143" s="1290">
        <v>31.0</v>
      </c>
      <c r="Q143" s="1291">
        <v>0.0</v>
      </c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</row>
    <row r="144">
      <c r="A144" s="108"/>
      <c r="B144" s="1281" t="s">
        <v>79</v>
      </c>
      <c r="C144" s="1287" t="s">
        <v>326</v>
      </c>
      <c r="D144" s="1288"/>
      <c r="E144" s="1289" t="s">
        <v>140</v>
      </c>
      <c r="F144" s="1290">
        <v>31.0</v>
      </c>
      <c r="G144" s="1291">
        <v>0.0</v>
      </c>
      <c r="H144" s="1287" t="s">
        <v>293</v>
      </c>
      <c r="I144" s="1288"/>
      <c r="J144" s="1289" t="s">
        <v>84</v>
      </c>
      <c r="K144" s="1290">
        <v>31.0</v>
      </c>
      <c r="L144" s="1291">
        <v>0.0</v>
      </c>
      <c r="M144" s="1287" t="s">
        <v>1125</v>
      </c>
      <c r="N144" s="1288"/>
      <c r="O144" s="1289" t="s">
        <v>1906</v>
      </c>
      <c r="P144" s="1290">
        <v>31.0</v>
      </c>
      <c r="Q144" s="1291">
        <v>0.0</v>
      </c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</row>
    <row r="145">
      <c r="A145" s="108"/>
      <c r="B145" s="1292" t="s">
        <v>85</v>
      </c>
      <c r="C145" s="1293" t="s">
        <v>1697</v>
      </c>
      <c r="D145" s="1294"/>
      <c r="E145" s="1295" t="s">
        <v>543</v>
      </c>
      <c r="F145" s="1296">
        <v>31.0</v>
      </c>
      <c r="G145" s="1297">
        <v>0.0</v>
      </c>
      <c r="H145" s="1293" t="s">
        <v>399</v>
      </c>
      <c r="I145" s="1294"/>
      <c r="J145" s="1295" t="s">
        <v>809</v>
      </c>
      <c r="K145" s="1296">
        <v>31.0</v>
      </c>
      <c r="L145" s="1297">
        <v>0.0</v>
      </c>
      <c r="M145" s="1293" t="s">
        <v>1702</v>
      </c>
      <c r="N145" s="1294"/>
      <c r="O145" s="1295" t="s">
        <v>735</v>
      </c>
      <c r="P145" s="1296">
        <v>31.0</v>
      </c>
      <c r="Q145" s="1297">
        <v>252.0</v>
      </c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</row>
    <row r="146">
      <c r="A146" s="101"/>
      <c r="B146" s="1298"/>
      <c r="C146" s="1293" t="s">
        <v>903</v>
      </c>
      <c r="D146" s="1294"/>
      <c r="E146" s="1295" t="s">
        <v>305</v>
      </c>
      <c r="F146" s="1296">
        <v>31.0</v>
      </c>
      <c r="G146" s="1299">
        <v>0.0</v>
      </c>
      <c r="H146" s="1293" t="s">
        <v>396</v>
      </c>
      <c r="I146" s="1294"/>
      <c r="J146" s="1295" t="s">
        <v>695</v>
      </c>
      <c r="K146" s="1296">
        <v>31.0</v>
      </c>
      <c r="L146" s="1299">
        <v>0.0</v>
      </c>
      <c r="M146" s="1293" t="s">
        <v>410</v>
      </c>
      <c r="N146" s="1294"/>
      <c r="O146" s="1295" t="s">
        <v>206</v>
      </c>
      <c r="P146" s="1296">
        <v>31.0</v>
      </c>
      <c r="Q146" s="1297">
        <v>0.0</v>
      </c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</row>
    <row r="147">
      <c r="A147" s="101"/>
      <c r="B147" s="1298"/>
      <c r="C147" s="1293" t="s">
        <v>1981</v>
      </c>
      <c r="D147" s="1294"/>
      <c r="E147" s="1295" t="s">
        <v>2299</v>
      </c>
      <c r="F147" s="1296">
        <v>31.0</v>
      </c>
      <c r="G147" s="1297">
        <v>252.0</v>
      </c>
      <c r="H147" s="1293" t="s">
        <v>698</v>
      </c>
      <c r="I147" s="1294"/>
      <c r="J147" s="1295" t="s">
        <v>1291</v>
      </c>
      <c r="K147" s="1296">
        <v>31.0</v>
      </c>
      <c r="L147" s="1297">
        <v>252.0</v>
      </c>
      <c r="M147" s="1293" t="s">
        <v>330</v>
      </c>
      <c r="N147" s="1294"/>
      <c r="O147" s="1295" t="s">
        <v>633</v>
      </c>
      <c r="P147" s="1296">
        <v>31.0</v>
      </c>
      <c r="Q147" s="1297">
        <v>252.0</v>
      </c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</row>
    <row r="148">
      <c r="A148" s="101"/>
      <c r="B148" s="1298"/>
      <c r="C148" s="1293" t="s">
        <v>1934</v>
      </c>
      <c r="D148" s="1294"/>
      <c r="E148" s="1295"/>
      <c r="F148" s="1300" t="s">
        <v>2300</v>
      </c>
      <c r="G148" s="80"/>
      <c r="H148" s="1293" t="s">
        <v>1224</v>
      </c>
      <c r="I148" s="1294"/>
      <c r="J148" s="1301"/>
      <c r="K148" s="1300" t="s">
        <v>2301</v>
      </c>
      <c r="L148" s="80"/>
      <c r="M148" s="1293" t="s">
        <v>765</v>
      </c>
      <c r="N148" s="1294"/>
      <c r="O148" s="1301"/>
      <c r="P148" s="1300" t="s">
        <v>2302</v>
      </c>
      <c r="Q148" s="8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</row>
    <row r="149">
      <c r="A149" s="101"/>
      <c r="B149" s="1298"/>
      <c r="C149" s="1293"/>
      <c r="D149" s="1302"/>
      <c r="E149" s="1295"/>
      <c r="G149" s="80"/>
      <c r="H149" s="1293"/>
      <c r="I149" s="1302"/>
      <c r="J149" s="1301"/>
      <c r="L149" s="80"/>
      <c r="M149" s="1293"/>
      <c r="N149" s="1302"/>
      <c r="O149" s="1301"/>
      <c r="Q149" s="8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</row>
    <row r="150">
      <c r="A150" s="101"/>
      <c r="B150" s="1303"/>
      <c r="C150" s="1275"/>
      <c r="D150" s="77"/>
      <c r="E150" s="104"/>
      <c r="F150" s="1276" t="s">
        <v>2303</v>
      </c>
      <c r="G150" s="78"/>
      <c r="H150" s="1275"/>
      <c r="I150" s="77"/>
      <c r="J150" s="104"/>
      <c r="K150" s="1276" t="s">
        <v>2304</v>
      </c>
      <c r="L150" s="78"/>
      <c r="M150" s="1275"/>
      <c r="N150" s="77"/>
      <c r="O150" s="104"/>
      <c r="P150" s="1330" t="s">
        <v>2305</v>
      </c>
      <c r="Q150" s="78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</row>
    <row r="151">
      <c r="A151" s="101"/>
      <c r="B151" s="79"/>
      <c r="C151" s="79"/>
      <c r="E151" s="106"/>
      <c r="G151" s="80"/>
      <c r="H151" s="79"/>
      <c r="J151" s="106"/>
      <c r="L151" s="80"/>
      <c r="M151" s="79"/>
      <c r="O151" s="106"/>
      <c r="Q151" s="8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</row>
    <row r="152">
      <c r="A152" s="101"/>
      <c r="B152" s="79"/>
      <c r="C152" s="79"/>
      <c r="E152" s="106"/>
      <c r="G152" s="80"/>
      <c r="H152" s="79"/>
      <c r="J152" s="106"/>
      <c r="L152" s="80"/>
      <c r="M152" s="79"/>
      <c r="O152" s="106"/>
      <c r="Q152" s="8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</row>
    <row r="153">
      <c r="A153" s="648"/>
      <c r="B153" s="1277" t="s">
        <v>60</v>
      </c>
      <c r="C153" s="79"/>
      <c r="E153" s="106"/>
      <c r="F153" s="110"/>
      <c r="G153" s="111"/>
      <c r="H153" s="79"/>
      <c r="J153" s="106"/>
      <c r="K153" s="110"/>
      <c r="L153" s="111"/>
      <c r="M153" s="79"/>
      <c r="O153" s="106"/>
      <c r="P153" s="110"/>
      <c r="Q153" s="111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</row>
    <row r="154">
      <c r="A154" s="648"/>
      <c r="B154" s="1277" t="s">
        <v>61</v>
      </c>
      <c r="C154" s="79"/>
      <c r="E154" s="106"/>
      <c r="F154" s="1278"/>
      <c r="G154" s="140"/>
      <c r="H154" s="79"/>
      <c r="J154" s="106"/>
      <c r="K154" s="1278"/>
      <c r="L154" s="140"/>
      <c r="M154" s="79"/>
      <c r="O154" s="106"/>
      <c r="P154" s="1278"/>
      <c r="Q154" s="14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</row>
    <row r="155">
      <c r="A155" s="648"/>
      <c r="B155" s="79"/>
      <c r="C155" s="107"/>
      <c r="D155" s="110"/>
      <c r="E155" s="49"/>
      <c r="F155" s="1331"/>
      <c r="G155" s="140"/>
      <c r="H155" s="107"/>
      <c r="I155" s="110"/>
      <c r="J155" s="49"/>
      <c r="K155" s="1278"/>
      <c r="L155" s="140"/>
      <c r="M155" s="107"/>
      <c r="N155" s="110"/>
      <c r="O155" s="49"/>
      <c r="P155" s="1278"/>
      <c r="Q155" s="14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</row>
    <row r="156">
      <c r="A156" s="108"/>
      <c r="B156" s="1281" t="s">
        <v>62</v>
      </c>
      <c r="C156" s="1282" t="s">
        <v>566</v>
      </c>
      <c r="D156" s="1283"/>
      <c r="E156" s="1284" t="s">
        <v>63</v>
      </c>
      <c r="F156" s="1285" t="s">
        <v>64</v>
      </c>
      <c r="G156" s="1286" t="s">
        <v>65</v>
      </c>
      <c r="H156" s="1282" t="s">
        <v>566</v>
      </c>
      <c r="I156" s="1283"/>
      <c r="J156" s="1284" t="s">
        <v>63</v>
      </c>
      <c r="K156" s="1285" t="s">
        <v>64</v>
      </c>
      <c r="L156" s="1286" t="s">
        <v>65</v>
      </c>
      <c r="M156" s="1282" t="s">
        <v>566</v>
      </c>
      <c r="N156" s="1283"/>
      <c r="O156" s="1284" t="s">
        <v>63</v>
      </c>
      <c r="P156" s="1285" t="s">
        <v>64</v>
      </c>
      <c r="Q156" s="1286" t="s">
        <v>65</v>
      </c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</row>
    <row r="157">
      <c r="A157" s="108"/>
      <c r="B157" s="1281" t="s">
        <v>66</v>
      </c>
      <c r="C157" s="1287" t="s">
        <v>126</v>
      </c>
      <c r="D157" s="1288"/>
      <c r="E157" s="1289" t="s">
        <v>187</v>
      </c>
      <c r="F157" s="1290">
        <v>31.0</v>
      </c>
      <c r="G157" s="1291">
        <v>6.0</v>
      </c>
      <c r="H157" s="1287" t="s">
        <v>128</v>
      </c>
      <c r="I157" s="1288"/>
      <c r="J157" s="1289" t="s">
        <v>287</v>
      </c>
      <c r="K157" s="1290">
        <v>31.0</v>
      </c>
      <c r="L157" s="1291">
        <v>6.0</v>
      </c>
      <c r="M157" s="1287" t="s">
        <v>128</v>
      </c>
      <c r="N157" s="1288"/>
      <c r="O157" s="1289" t="s">
        <v>453</v>
      </c>
      <c r="P157" s="1290">
        <v>31.0</v>
      </c>
      <c r="Q157" s="1291">
        <v>6.0</v>
      </c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</row>
    <row r="158">
      <c r="A158" s="108"/>
      <c r="B158" s="1281" t="s">
        <v>72</v>
      </c>
      <c r="C158" s="1287" t="s">
        <v>2216</v>
      </c>
      <c r="D158" s="1288"/>
      <c r="E158" s="1289" t="s">
        <v>192</v>
      </c>
      <c r="F158" s="1290">
        <v>31.0</v>
      </c>
      <c r="G158" s="1291">
        <v>0.0</v>
      </c>
      <c r="H158" s="1287" t="s">
        <v>713</v>
      </c>
      <c r="I158" s="1288"/>
      <c r="J158" s="1289" t="s">
        <v>1011</v>
      </c>
      <c r="K158" s="1290">
        <v>31.0</v>
      </c>
      <c r="L158" s="1291">
        <v>252.0</v>
      </c>
      <c r="M158" s="1287" t="s">
        <v>222</v>
      </c>
      <c r="N158" s="1288"/>
      <c r="O158" s="1289" t="s">
        <v>777</v>
      </c>
      <c r="P158" s="1290">
        <v>31.0</v>
      </c>
      <c r="Q158" s="1291">
        <v>252.0</v>
      </c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  <c r="AI158" s="100"/>
    </row>
    <row r="159">
      <c r="A159" s="108"/>
      <c r="B159" s="1281" t="s">
        <v>79</v>
      </c>
      <c r="C159" s="1287" t="s">
        <v>1481</v>
      </c>
      <c r="D159" s="1288"/>
      <c r="E159" s="1289" t="s">
        <v>170</v>
      </c>
      <c r="F159" s="1290">
        <v>31.0</v>
      </c>
      <c r="G159" s="1316">
        <v>0.0</v>
      </c>
      <c r="H159" s="1287" t="s">
        <v>260</v>
      </c>
      <c r="I159" s="1288"/>
      <c r="J159" s="1289" t="s">
        <v>84</v>
      </c>
      <c r="K159" s="1290">
        <v>31.0</v>
      </c>
      <c r="L159" s="1316">
        <v>0.0</v>
      </c>
      <c r="M159" s="1287" t="s">
        <v>709</v>
      </c>
      <c r="N159" s="1288"/>
      <c r="O159" s="1289" t="s">
        <v>1906</v>
      </c>
      <c r="P159" s="1290">
        <v>31.0</v>
      </c>
      <c r="Q159" s="1316">
        <v>0.0</v>
      </c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</row>
    <row r="160">
      <c r="A160" s="108"/>
      <c r="B160" s="1292" t="s">
        <v>85</v>
      </c>
      <c r="C160" s="1293" t="s">
        <v>719</v>
      </c>
      <c r="D160" s="1294"/>
      <c r="E160" s="1295" t="s">
        <v>201</v>
      </c>
      <c r="F160" s="1296">
        <v>31.0</v>
      </c>
      <c r="G160" s="1297">
        <v>252.0</v>
      </c>
      <c r="H160" s="1293" t="s">
        <v>1111</v>
      </c>
      <c r="I160" s="1294"/>
      <c r="J160" s="1295" t="s">
        <v>543</v>
      </c>
      <c r="K160" s="1296">
        <v>31.0</v>
      </c>
      <c r="L160" s="1297">
        <v>0.0</v>
      </c>
      <c r="M160" s="1293" t="s">
        <v>1632</v>
      </c>
      <c r="N160" s="1294"/>
      <c r="O160" s="1295" t="s">
        <v>1552</v>
      </c>
      <c r="P160" s="1296">
        <v>31.0</v>
      </c>
      <c r="Q160" s="1297">
        <v>0.0</v>
      </c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</row>
    <row r="161">
      <c r="A161" s="101"/>
      <c r="B161" s="1298"/>
      <c r="C161" s="1293" t="s">
        <v>1310</v>
      </c>
      <c r="D161" s="1294"/>
      <c r="E161" s="1295" t="s">
        <v>174</v>
      </c>
      <c r="F161" s="1296">
        <v>31.0</v>
      </c>
      <c r="G161" s="1299">
        <v>0.0</v>
      </c>
      <c r="H161" s="1293" t="s">
        <v>494</v>
      </c>
      <c r="I161" s="1294"/>
      <c r="J161" s="1295" t="s">
        <v>206</v>
      </c>
      <c r="K161" s="1296">
        <v>31.0</v>
      </c>
      <c r="L161" s="1299">
        <v>0.0</v>
      </c>
      <c r="M161" s="1293" t="s">
        <v>241</v>
      </c>
      <c r="N161" s="1294"/>
      <c r="O161" s="1295" t="s">
        <v>1593</v>
      </c>
      <c r="P161" s="1296">
        <v>31.0</v>
      </c>
      <c r="Q161" s="1299">
        <v>0.0</v>
      </c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</row>
    <row r="162">
      <c r="A162" s="101"/>
      <c r="B162" s="1298"/>
      <c r="C162" s="1293" t="s">
        <v>202</v>
      </c>
      <c r="D162" s="1294"/>
      <c r="E162" s="1295" t="s">
        <v>209</v>
      </c>
      <c r="F162" s="1296">
        <v>31.0</v>
      </c>
      <c r="G162" s="1297">
        <v>252.0</v>
      </c>
      <c r="H162" s="1293" t="s">
        <v>1064</v>
      </c>
      <c r="I162" s="1294"/>
      <c r="J162" s="1295" t="s">
        <v>414</v>
      </c>
      <c r="K162" s="1296">
        <v>31.0</v>
      </c>
      <c r="L162" s="1297">
        <v>252.0</v>
      </c>
      <c r="M162" s="1293" t="s">
        <v>444</v>
      </c>
      <c r="N162" s="1294"/>
      <c r="O162" s="1295" t="s">
        <v>102</v>
      </c>
      <c r="P162" s="1296">
        <v>31.0</v>
      </c>
      <c r="Q162" s="1297">
        <v>252.0</v>
      </c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</row>
    <row r="163">
      <c r="A163" s="101"/>
      <c r="B163" s="1298"/>
      <c r="C163" s="1293" t="s">
        <v>2306</v>
      </c>
      <c r="D163" s="1294"/>
      <c r="E163" s="1301"/>
      <c r="F163" s="1300" t="s">
        <v>2307</v>
      </c>
      <c r="G163" s="80"/>
      <c r="H163" s="1293" t="s">
        <v>500</v>
      </c>
      <c r="I163" s="1294"/>
      <c r="J163" s="1301"/>
      <c r="K163" s="1300" t="s">
        <v>2308</v>
      </c>
      <c r="L163" s="80"/>
      <c r="M163" s="1293" t="s">
        <v>2309</v>
      </c>
      <c r="N163" s="1294"/>
      <c r="O163" s="1301"/>
      <c r="P163" s="1300" t="s">
        <v>2310</v>
      </c>
      <c r="Q163" s="8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</row>
    <row r="164">
      <c r="A164" s="101"/>
      <c r="B164" s="1298"/>
      <c r="C164" s="1321"/>
      <c r="D164" s="1325"/>
      <c r="E164" s="1323"/>
      <c r="G164" s="80"/>
      <c r="H164" s="1321"/>
      <c r="I164" s="1325"/>
      <c r="J164" s="1323"/>
      <c r="L164" s="80"/>
      <c r="M164" s="1321"/>
      <c r="N164" s="1325"/>
      <c r="O164" s="1323"/>
      <c r="Q164" s="8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</row>
    <row r="165">
      <c r="A165" s="698"/>
      <c r="B165" s="1328" t="s">
        <v>2311</v>
      </c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5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</row>
    <row r="166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</row>
    <row r="167">
      <c r="A167" s="101"/>
      <c r="B167" s="1338"/>
      <c r="C167" s="1339" t="s">
        <v>2312</v>
      </c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8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</row>
    <row r="168">
      <c r="A168" s="101"/>
      <c r="B168" s="157"/>
      <c r="C168" s="81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3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</row>
    <row r="169">
      <c r="A169" s="101"/>
      <c r="B169" s="157"/>
      <c r="C169" s="1002"/>
      <c r="D169" s="77"/>
      <c r="E169" s="104"/>
      <c r="F169" s="703" t="s">
        <v>1585</v>
      </c>
      <c r="G169" s="78"/>
      <c r="H169" s="1002"/>
      <c r="I169" s="77"/>
      <c r="J169" s="104"/>
      <c r="K169" s="703" t="s">
        <v>1586</v>
      </c>
      <c r="L169" s="78"/>
      <c r="M169" s="1002"/>
      <c r="N169" s="77"/>
      <c r="O169" s="104"/>
      <c r="P169" s="703" t="s">
        <v>2313</v>
      </c>
      <c r="Q169" s="78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</row>
    <row r="170">
      <c r="A170" s="101"/>
      <c r="B170" s="157"/>
      <c r="C170" s="79"/>
      <c r="E170" s="106"/>
      <c r="G170" s="80"/>
      <c r="H170" s="79"/>
      <c r="J170" s="106"/>
      <c r="L170" s="80"/>
      <c r="M170" s="79"/>
      <c r="O170" s="106"/>
      <c r="Q170" s="8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  <c r="AI170" s="100"/>
    </row>
    <row r="171">
      <c r="A171" s="101"/>
      <c r="B171" s="160"/>
      <c r="C171" s="79"/>
      <c r="E171" s="106"/>
      <c r="G171" s="80"/>
      <c r="H171" s="79"/>
      <c r="J171" s="106"/>
      <c r="L171" s="80"/>
      <c r="M171" s="79"/>
      <c r="O171" s="106"/>
      <c r="Q171" s="8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</row>
    <row r="172">
      <c r="A172" s="108"/>
      <c r="B172" s="1340" t="s">
        <v>60</v>
      </c>
      <c r="C172" s="79"/>
      <c r="E172" s="106"/>
      <c r="F172" s="110"/>
      <c r="G172" s="111"/>
      <c r="H172" s="79"/>
      <c r="J172" s="106"/>
      <c r="K172" s="110"/>
      <c r="L172" s="111"/>
      <c r="M172" s="79"/>
      <c r="O172" s="106"/>
      <c r="P172" s="110"/>
      <c r="Q172" s="111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</row>
    <row r="173">
      <c r="A173" s="108"/>
      <c r="B173" s="1340" t="s">
        <v>61</v>
      </c>
      <c r="C173" s="79"/>
      <c r="E173" s="106"/>
      <c r="F173" s="1341"/>
      <c r="G173" s="140"/>
      <c r="H173" s="79"/>
      <c r="J173" s="106"/>
      <c r="K173" s="1175"/>
      <c r="L173" s="140"/>
      <c r="M173" s="79"/>
      <c r="O173" s="106"/>
      <c r="P173" s="1175"/>
      <c r="Q173" s="14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</row>
    <row r="174">
      <c r="A174" s="108"/>
      <c r="B174" s="157"/>
      <c r="C174" s="81"/>
      <c r="D174" s="82"/>
      <c r="E174" s="54"/>
      <c r="F174" s="1004"/>
      <c r="G174" s="243"/>
      <c r="H174" s="81"/>
      <c r="I174" s="82"/>
      <c r="J174" s="54"/>
      <c r="K174" s="1342"/>
      <c r="L174" s="243"/>
      <c r="M174" s="81"/>
      <c r="N174" s="82"/>
      <c r="O174" s="54"/>
      <c r="P174" s="1004"/>
      <c r="Q174" s="243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</row>
    <row r="175">
      <c r="A175" s="108"/>
      <c r="B175" s="520" t="s">
        <v>62</v>
      </c>
      <c r="C175" s="1343">
        <v>71.0</v>
      </c>
      <c r="D175" s="1344"/>
      <c r="E175" s="1344" t="s">
        <v>63</v>
      </c>
      <c r="F175" s="1344" t="s">
        <v>64</v>
      </c>
      <c r="G175" s="1345" t="s">
        <v>65</v>
      </c>
      <c r="H175" s="1343">
        <v>71.0</v>
      </c>
      <c r="I175" s="1344"/>
      <c r="J175" s="1344" t="s">
        <v>63</v>
      </c>
      <c r="K175" s="1344" t="s">
        <v>64</v>
      </c>
      <c r="L175" s="1345" t="s">
        <v>65</v>
      </c>
      <c r="M175" s="1343">
        <v>71.0</v>
      </c>
      <c r="N175" s="1344"/>
      <c r="O175" s="1344" t="s">
        <v>63</v>
      </c>
      <c r="P175" s="1344" t="s">
        <v>64</v>
      </c>
      <c r="Q175" s="1345" t="s">
        <v>65</v>
      </c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</row>
    <row r="176">
      <c r="A176" s="108"/>
      <c r="B176" s="520" t="s">
        <v>66</v>
      </c>
      <c r="C176" s="1006" t="s">
        <v>128</v>
      </c>
      <c r="D176" s="532"/>
      <c r="E176" s="523" t="s">
        <v>71</v>
      </c>
      <c r="F176" s="523">
        <v>31.0</v>
      </c>
      <c r="G176" s="524">
        <v>6.0</v>
      </c>
      <c r="H176" s="1006" t="s">
        <v>126</v>
      </c>
      <c r="I176" s="532"/>
      <c r="J176" s="523" t="s">
        <v>161</v>
      </c>
      <c r="K176" s="523">
        <v>31.0</v>
      </c>
      <c r="L176" s="524">
        <v>6.0</v>
      </c>
      <c r="M176" s="1006" t="s">
        <v>128</v>
      </c>
      <c r="N176" s="532"/>
      <c r="O176" s="523" t="s">
        <v>288</v>
      </c>
      <c r="P176" s="523">
        <v>31.0</v>
      </c>
      <c r="Q176" s="524">
        <v>6.0</v>
      </c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</row>
    <row r="177">
      <c r="A177" s="108"/>
      <c r="B177" s="520" t="s">
        <v>72</v>
      </c>
      <c r="C177" s="1006" t="s">
        <v>914</v>
      </c>
      <c r="D177" s="532"/>
      <c r="E177" s="523" t="s">
        <v>251</v>
      </c>
      <c r="F177" s="523">
        <v>31.0</v>
      </c>
      <c r="G177" s="524">
        <v>252.0</v>
      </c>
      <c r="H177" s="1006" t="s">
        <v>916</v>
      </c>
      <c r="I177" s="532"/>
      <c r="J177" s="523" t="s">
        <v>192</v>
      </c>
      <c r="K177" s="523">
        <v>31.0</v>
      </c>
      <c r="L177" s="524">
        <v>0.0</v>
      </c>
      <c r="M177" s="1006" t="s">
        <v>2235</v>
      </c>
      <c r="N177" s="532"/>
      <c r="O177" s="523" t="s">
        <v>132</v>
      </c>
      <c r="P177" s="523">
        <v>31.0</v>
      </c>
      <c r="Q177" s="524">
        <v>252.0</v>
      </c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  <c r="AI177" s="100"/>
    </row>
    <row r="178">
      <c r="A178" s="108"/>
      <c r="B178" s="520" t="s">
        <v>79</v>
      </c>
      <c r="C178" s="1006" t="s">
        <v>260</v>
      </c>
      <c r="D178" s="532"/>
      <c r="E178" s="523" t="s">
        <v>1033</v>
      </c>
      <c r="F178" s="523">
        <v>31.0</v>
      </c>
      <c r="G178" s="524">
        <v>0.0</v>
      </c>
      <c r="H178" s="1006" t="s">
        <v>509</v>
      </c>
      <c r="I178" s="532"/>
      <c r="J178" s="523" t="s">
        <v>388</v>
      </c>
      <c r="K178" s="523">
        <v>31.0</v>
      </c>
      <c r="L178" s="524">
        <v>0.0</v>
      </c>
      <c r="M178" s="1006" t="s">
        <v>328</v>
      </c>
      <c r="N178" s="532"/>
      <c r="O178" s="523" t="s">
        <v>385</v>
      </c>
      <c r="P178" s="523">
        <v>31.0</v>
      </c>
      <c r="Q178" s="524">
        <v>0.0</v>
      </c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</row>
    <row r="179">
      <c r="A179" s="108"/>
      <c r="B179" s="716" t="s">
        <v>85</v>
      </c>
      <c r="C179" s="1007" t="s">
        <v>141</v>
      </c>
      <c r="D179" s="718"/>
      <c r="E179" s="720" t="s">
        <v>1344</v>
      </c>
      <c r="F179" s="720">
        <v>31.0</v>
      </c>
      <c r="G179" s="724">
        <v>0.0</v>
      </c>
      <c r="H179" s="1007" t="s">
        <v>1590</v>
      </c>
      <c r="I179" s="718"/>
      <c r="J179" s="720" t="s">
        <v>864</v>
      </c>
      <c r="K179" s="720">
        <v>31.0</v>
      </c>
      <c r="L179" s="724">
        <v>252.0</v>
      </c>
      <c r="M179" s="1007" t="s">
        <v>179</v>
      </c>
      <c r="N179" s="718"/>
      <c r="O179" s="720" t="s">
        <v>262</v>
      </c>
      <c r="P179" s="720">
        <v>31.0</v>
      </c>
      <c r="Q179" s="724">
        <v>0.0</v>
      </c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</row>
    <row r="180">
      <c r="A180" s="101"/>
      <c r="B180" s="723"/>
      <c r="C180" s="1007" t="s">
        <v>359</v>
      </c>
      <c r="D180" s="718"/>
      <c r="E180" s="720" t="s">
        <v>1592</v>
      </c>
      <c r="F180" s="720">
        <v>31.0</v>
      </c>
      <c r="G180" s="724">
        <v>0.0</v>
      </c>
      <c r="H180" s="1007" t="s">
        <v>271</v>
      </c>
      <c r="I180" s="718"/>
      <c r="J180" s="720" t="s">
        <v>305</v>
      </c>
      <c r="K180" s="720">
        <v>31.0</v>
      </c>
      <c r="L180" s="724">
        <v>0.0</v>
      </c>
      <c r="M180" s="1007" t="s">
        <v>2314</v>
      </c>
      <c r="N180" s="718"/>
      <c r="O180" s="720" t="s">
        <v>206</v>
      </c>
      <c r="P180" s="720">
        <v>31.0</v>
      </c>
      <c r="Q180" s="724">
        <v>0.0</v>
      </c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</row>
    <row r="181">
      <c r="A181" s="101"/>
      <c r="B181" s="723"/>
      <c r="C181" s="1007" t="s">
        <v>177</v>
      </c>
      <c r="D181" s="718"/>
      <c r="E181" s="720" t="s">
        <v>443</v>
      </c>
      <c r="F181" s="720">
        <v>31.0</v>
      </c>
      <c r="G181" s="724">
        <v>252.0</v>
      </c>
      <c r="H181" s="1007" t="s">
        <v>734</v>
      </c>
      <c r="I181" s="718"/>
      <c r="J181" s="720" t="s">
        <v>1594</v>
      </c>
      <c r="K181" s="720">
        <v>31.0</v>
      </c>
      <c r="L181" s="724">
        <v>252.0</v>
      </c>
      <c r="M181" s="1007" t="s">
        <v>364</v>
      </c>
      <c r="N181" s="718"/>
      <c r="O181" s="720" t="s">
        <v>1594</v>
      </c>
      <c r="P181" s="720">
        <v>31.0</v>
      </c>
      <c r="Q181" s="724">
        <v>252.0</v>
      </c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</row>
    <row r="182">
      <c r="A182" s="101"/>
      <c r="B182" s="723"/>
      <c r="C182" s="1008" t="s">
        <v>306</v>
      </c>
      <c r="D182" s="730"/>
      <c r="E182" s="727"/>
      <c r="F182" s="1009" t="s">
        <v>2283</v>
      </c>
      <c r="G182" s="83"/>
      <c r="H182" s="1008" t="s">
        <v>275</v>
      </c>
      <c r="I182" s="730"/>
      <c r="J182" s="727"/>
      <c r="K182" s="1009" t="s">
        <v>2315</v>
      </c>
      <c r="L182" s="83"/>
      <c r="M182" s="1008" t="s">
        <v>950</v>
      </c>
      <c r="N182" s="730"/>
      <c r="O182" s="727"/>
      <c r="P182" s="1009" t="s">
        <v>2315</v>
      </c>
      <c r="Q182" s="83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</row>
    <row r="183">
      <c r="A183" s="101"/>
      <c r="B183" s="1010"/>
      <c r="C183" s="1002"/>
      <c r="D183" s="77"/>
      <c r="E183" s="104"/>
      <c r="F183" s="703" t="s">
        <v>1599</v>
      </c>
      <c r="G183" s="78"/>
      <c r="H183" s="1002"/>
      <c r="I183" s="77"/>
      <c r="J183" s="104"/>
      <c r="K183" s="703" t="s">
        <v>2316</v>
      </c>
      <c r="L183" s="78"/>
      <c r="M183" s="1002"/>
      <c r="N183" s="77"/>
      <c r="O183" s="104"/>
      <c r="P183" s="703" t="s">
        <v>1600</v>
      </c>
      <c r="Q183" s="78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</row>
    <row r="184">
      <c r="A184" s="101"/>
      <c r="B184" s="79"/>
      <c r="C184" s="79"/>
      <c r="E184" s="106"/>
      <c r="G184" s="80"/>
      <c r="H184" s="79"/>
      <c r="J184" s="106"/>
      <c r="L184" s="80"/>
      <c r="M184" s="79"/>
      <c r="O184" s="106"/>
      <c r="Q184" s="8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</row>
    <row r="185">
      <c r="A185" s="101"/>
      <c r="B185" s="79"/>
      <c r="C185" s="79"/>
      <c r="E185" s="106"/>
      <c r="G185" s="80"/>
      <c r="H185" s="79"/>
      <c r="J185" s="106"/>
      <c r="L185" s="80"/>
      <c r="M185" s="79"/>
      <c r="O185" s="106"/>
      <c r="Q185" s="8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</row>
    <row r="186">
      <c r="A186" s="108"/>
      <c r="B186" s="509" t="s">
        <v>60</v>
      </c>
      <c r="C186" s="79"/>
      <c r="E186" s="106"/>
      <c r="F186" s="110"/>
      <c r="G186" s="111"/>
      <c r="H186" s="79"/>
      <c r="J186" s="106"/>
      <c r="K186" s="110"/>
      <c r="L186" s="111"/>
      <c r="M186" s="79"/>
      <c r="O186" s="106"/>
      <c r="P186" s="110"/>
      <c r="Q186" s="111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</row>
    <row r="187">
      <c r="A187" s="108"/>
      <c r="B187" s="509" t="s">
        <v>61</v>
      </c>
      <c r="C187" s="79"/>
      <c r="E187" s="106"/>
      <c r="F187" s="1175"/>
      <c r="G187" s="140"/>
      <c r="H187" s="79"/>
      <c r="J187" s="106"/>
      <c r="K187" s="1175"/>
      <c r="L187" s="140"/>
      <c r="M187" s="79"/>
      <c r="O187" s="106"/>
      <c r="P187" s="1175"/>
      <c r="Q187" s="14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</row>
    <row r="188">
      <c r="A188" s="108"/>
      <c r="B188" s="79"/>
      <c r="C188" s="81"/>
      <c r="D188" s="82"/>
      <c r="E188" s="54"/>
      <c r="F188" s="1004"/>
      <c r="G188" s="243"/>
      <c r="H188" s="81"/>
      <c r="I188" s="82"/>
      <c r="J188" s="54"/>
      <c r="K188" s="1004"/>
      <c r="L188" s="243"/>
      <c r="M188" s="81"/>
      <c r="N188" s="82"/>
      <c r="O188" s="54"/>
      <c r="P188" s="1004"/>
      <c r="Q188" s="243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</row>
    <row r="189">
      <c r="A189" s="108"/>
      <c r="B189" s="520" t="s">
        <v>62</v>
      </c>
      <c r="C189" s="1343">
        <v>71.0</v>
      </c>
      <c r="D189" s="1344"/>
      <c r="E189" s="1344" t="s">
        <v>63</v>
      </c>
      <c r="F189" s="1344" t="s">
        <v>64</v>
      </c>
      <c r="G189" s="1345" t="s">
        <v>65</v>
      </c>
      <c r="H189" s="1343">
        <v>71.0</v>
      </c>
      <c r="I189" s="1344"/>
      <c r="J189" s="1344" t="s">
        <v>63</v>
      </c>
      <c r="K189" s="1344" t="s">
        <v>64</v>
      </c>
      <c r="L189" s="1345" t="s">
        <v>65</v>
      </c>
      <c r="M189" s="1343">
        <v>71.0</v>
      </c>
      <c r="N189" s="1344"/>
      <c r="O189" s="1344" t="s">
        <v>63</v>
      </c>
      <c r="P189" s="1344" t="s">
        <v>64</v>
      </c>
      <c r="Q189" s="1345" t="s">
        <v>65</v>
      </c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</row>
    <row r="190">
      <c r="A190" s="108"/>
      <c r="B190" s="520" t="s">
        <v>66</v>
      </c>
      <c r="C190" s="1006" t="s">
        <v>126</v>
      </c>
      <c r="D190" s="532"/>
      <c r="E190" s="523" t="s">
        <v>287</v>
      </c>
      <c r="F190" s="523">
        <v>31.0</v>
      </c>
      <c r="G190" s="524">
        <v>6.0</v>
      </c>
      <c r="H190" s="1006" t="s">
        <v>128</v>
      </c>
      <c r="I190" s="532"/>
      <c r="J190" s="523" t="s">
        <v>453</v>
      </c>
      <c r="K190" s="523">
        <v>31.0</v>
      </c>
      <c r="L190" s="524">
        <v>6.0</v>
      </c>
      <c r="M190" s="1014" t="s">
        <v>69</v>
      </c>
      <c r="N190" s="532"/>
      <c r="O190" s="988" t="s">
        <v>1601</v>
      </c>
      <c r="P190" s="523">
        <v>31.0</v>
      </c>
      <c r="Q190" s="524">
        <v>252.0</v>
      </c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</row>
    <row r="191">
      <c r="A191" s="108"/>
      <c r="B191" s="520" t="s">
        <v>72</v>
      </c>
      <c r="C191" s="1006" t="s">
        <v>486</v>
      </c>
      <c r="D191" s="532"/>
      <c r="E191" s="523" t="s">
        <v>130</v>
      </c>
      <c r="F191" s="523">
        <v>31.0</v>
      </c>
      <c r="G191" s="524">
        <v>0.0</v>
      </c>
      <c r="H191" s="1006" t="s">
        <v>324</v>
      </c>
      <c r="I191" s="532"/>
      <c r="J191" s="523" t="s">
        <v>166</v>
      </c>
      <c r="K191" s="523">
        <v>31.0</v>
      </c>
      <c r="L191" s="524">
        <v>252.0</v>
      </c>
      <c r="M191" s="1006" t="s">
        <v>73</v>
      </c>
      <c r="N191" s="532"/>
      <c r="O191" s="988" t="s">
        <v>2317</v>
      </c>
      <c r="P191" s="523">
        <v>31.0</v>
      </c>
      <c r="Q191" s="524">
        <v>0.0</v>
      </c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</row>
    <row r="192">
      <c r="A192" s="108"/>
      <c r="B192" s="520" t="s">
        <v>79</v>
      </c>
      <c r="C192" s="1006" t="s">
        <v>1482</v>
      </c>
      <c r="D192" s="532"/>
      <c r="E192" s="523" t="s">
        <v>225</v>
      </c>
      <c r="F192" s="523">
        <v>31.0</v>
      </c>
      <c r="G192" s="524">
        <v>0.0</v>
      </c>
      <c r="H192" s="1006" t="s">
        <v>327</v>
      </c>
      <c r="I192" s="532"/>
      <c r="J192" s="523" t="s">
        <v>388</v>
      </c>
      <c r="K192" s="523">
        <v>31.0</v>
      </c>
      <c r="L192" s="524">
        <v>0.0</v>
      </c>
      <c r="M192" s="1006" t="s">
        <v>1602</v>
      </c>
      <c r="N192" s="532"/>
      <c r="O192" s="988" t="s">
        <v>460</v>
      </c>
      <c r="P192" s="523">
        <v>31.0</v>
      </c>
      <c r="Q192" s="1015">
        <v>0.0</v>
      </c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</row>
    <row r="193">
      <c r="A193" s="108"/>
      <c r="B193" s="716" t="s">
        <v>85</v>
      </c>
      <c r="C193" s="1007" t="s">
        <v>261</v>
      </c>
      <c r="D193" s="718"/>
      <c r="E193" s="720" t="s">
        <v>229</v>
      </c>
      <c r="F193" s="720">
        <v>31.0</v>
      </c>
      <c r="G193" s="724">
        <v>252.0</v>
      </c>
      <c r="H193" s="1007" t="s">
        <v>468</v>
      </c>
      <c r="I193" s="718"/>
      <c r="J193" s="720" t="s">
        <v>807</v>
      </c>
      <c r="K193" s="720">
        <v>31.0</v>
      </c>
      <c r="L193" s="724">
        <v>0.0</v>
      </c>
      <c r="M193" s="1007" t="s">
        <v>1603</v>
      </c>
      <c r="N193" s="718"/>
      <c r="O193" s="1016" t="s">
        <v>1604</v>
      </c>
      <c r="P193" s="720">
        <v>31.0</v>
      </c>
      <c r="Q193" s="724">
        <v>6.0</v>
      </c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</row>
    <row r="194">
      <c r="A194" s="101"/>
      <c r="B194" s="723"/>
      <c r="C194" s="1007" t="s">
        <v>477</v>
      </c>
      <c r="D194" s="718"/>
      <c r="E194" s="720" t="s">
        <v>117</v>
      </c>
      <c r="F194" s="720">
        <v>31.0</v>
      </c>
      <c r="G194" s="724">
        <v>0.0</v>
      </c>
      <c r="H194" s="1007" t="s">
        <v>2318</v>
      </c>
      <c r="I194" s="718"/>
      <c r="J194" s="720" t="s">
        <v>467</v>
      </c>
      <c r="K194" s="720">
        <v>31.0</v>
      </c>
      <c r="L194" s="724">
        <v>0.0</v>
      </c>
      <c r="M194" s="1007" t="s">
        <v>442</v>
      </c>
      <c r="N194" s="718"/>
      <c r="O194" s="1016" t="s">
        <v>1605</v>
      </c>
      <c r="P194" s="720">
        <v>31.0</v>
      </c>
      <c r="Q194" s="1017">
        <v>252.0</v>
      </c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</row>
    <row r="195">
      <c r="A195" s="101"/>
      <c r="B195" s="723"/>
      <c r="C195" s="1007" t="s">
        <v>439</v>
      </c>
      <c r="D195" s="718"/>
      <c r="E195" s="720" t="s">
        <v>414</v>
      </c>
      <c r="F195" s="720">
        <v>31.0</v>
      </c>
      <c r="G195" s="724">
        <v>252.0</v>
      </c>
      <c r="H195" s="1007" t="s">
        <v>2227</v>
      </c>
      <c r="I195" s="718"/>
      <c r="J195" s="720" t="s">
        <v>1669</v>
      </c>
      <c r="K195" s="720">
        <v>31.0</v>
      </c>
      <c r="L195" s="724">
        <v>252.0</v>
      </c>
      <c r="M195" s="1018" t="s">
        <v>200</v>
      </c>
      <c r="N195" s="718"/>
      <c r="O195" s="720" t="s">
        <v>176</v>
      </c>
      <c r="P195" s="720">
        <v>31.0</v>
      </c>
      <c r="Q195" s="724">
        <v>0.0</v>
      </c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</row>
    <row r="196">
      <c r="A196" s="101"/>
      <c r="B196" s="723"/>
      <c r="C196" s="1007" t="s">
        <v>1436</v>
      </c>
      <c r="D196" s="718"/>
      <c r="E196" s="1346"/>
      <c r="F196" s="1347" t="s">
        <v>2319</v>
      </c>
      <c r="G196" s="80"/>
      <c r="H196" s="718" t="s">
        <v>1981</v>
      </c>
      <c r="I196" s="718"/>
      <c r="J196" s="1346"/>
      <c r="K196" s="1347" t="s">
        <v>2320</v>
      </c>
      <c r="L196" s="80"/>
      <c r="M196" s="718" t="s">
        <v>213</v>
      </c>
      <c r="N196" s="718"/>
      <c r="O196" s="1346"/>
      <c r="P196" s="1348" t="s">
        <v>815</v>
      </c>
      <c r="Q196" s="8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</row>
    <row r="197">
      <c r="A197" s="101"/>
      <c r="B197" s="723"/>
      <c r="C197" s="1008"/>
      <c r="D197" s="730"/>
      <c r="E197" s="727"/>
      <c r="F197" s="1009"/>
      <c r="G197" s="1349"/>
      <c r="H197" s="730"/>
      <c r="I197" s="730"/>
      <c r="J197" s="727"/>
      <c r="K197" s="1009" t="s">
        <v>2321</v>
      </c>
      <c r="L197" s="1349"/>
      <c r="M197" s="730"/>
      <c r="N197" s="730"/>
      <c r="O197" s="727"/>
      <c r="P197" s="1350"/>
      <c r="Q197" s="1351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</row>
    <row r="198">
      <c r="A198" s="1043"/>
      <c r="B198" s="1179" t="s">
        <v>2322</v>
      </c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5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</row>
    <row r="199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</row>
    <row r="200">
      <c r="A200" s="101"/>
      <c r="B200" s="1223"/>
      <c r="C200" s="1352" t="s">
        <v>2323</v>
      </c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8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</row>
    <row r="201">
      <c r="A201" s="101"/>
      <c r="B201" s="157"/>
      <c r="C201" s="81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3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</row>
    <row r="202">
      <c r="A202" s="101"/>
      <c r="B202" s="157"/>
      <c r="C202" s="1224"/>
      <c r="D202" s="77"/>
      <c r="E202" s="104"/>
      <c r="F202" s="673" t="s">
        <v>2324</v>
      </c>
      <c r="G202" s="78"/>
      <c r="H202" s="1224"/>
      <c r="I202" s="77"/>
      <c r="J202" s="104"/>
      <c r="K202" s="673" t="s">
        <v>2325</v>
      </c>
      <c r="L202" s="78"/>
      <c r="M202" s="1224"/>
      <c r="N202" s="77"/>
      <c r="O202" s="104"/>
      <c r="P202" s="673" t="s">
        <v>2326</v>
      </c>
      <c r="Q202" s="78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</row>
    <row r="203">
      <c r="A203" s="101"/>
      <c r="B203" s="157"/>
      <c r="C203" s="79"/>
      <c r="E203" s="106"/>
      <c r="G203" s="80"/>
      <c r="H203" s="79"/>
      <c r="J203" s="106"/>
      <c r="L203" s="80"/>
      <c r="M203" s="79"/>
      <c r="O203" s="106"/>
      <c r="Q203" s="8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</row>
    <row r="204">
      <c r="A204" s="101"/>
      <c r="B204" s="160"/>
      <c r="C204" s="79"/>
      <c r="E204" s="106"/>
      <c r="G204" s="80"/>
      <c r="H204" s="79"/>
      <c r="J204" s="106"/>
      <c r="L204" s="80"/>
      <c r="M204" s="79"/>
      <c r="O204" s="106"/>
      <c r="Q204" s="8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</row>
    <row r="205">
      <c r="A205" s="108"/>
      <c r="B205" s="1225" t="s">
        <v>60</v>
      </c>
      <c r="C205" s="79"/>
      <c r="E205" s="106"/>
      <c r="F205" s="110"/>
      <c r="G205" s="111"/>
      <c r="H205" s="79"/>
      <c r="J205" s="106"/>
      <c r="K205" s="110"/>
      <c r="L205" s="111"/>
      <c r="M205" s="79"/>
      <c r="O205" s="106"/>
      <c r="P205" s="110"/>
      <c r="Q205" s="111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</row>
    <row r="206">
      <c r="A206" s="108"/>
      <c r="B206" s="1225" t="s">
        <v>61</v>
      </c>
      <c r="C206" s="79"/>
      <c r="E206" s="106"/>
      <c r="F206" s="1226"/>
      <c r="G206" s="140"/>
      <c r="H206" s="79"/>
      <c r="J206" s="106"/>
      <c r="K206" s="1226"/>
      <c r="L206" s="140"/>
      <c r="M206" s="79"/>
      <c r="O206" s="106"/>
      <c r="P206" s="1353"/>
      <c r="Q206" s="138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  <c r="AI206" s="100"/>
    </row>
    <row r="207">
      <c r="A207" s="108"/>
      <c r="B207" s="157"/>
      <c r="C207" s="81"/>
      <c r="D207" s="82"/>
      <c r="E207" s="54"/>
      <c r="F207" s="803"/>
      <c r="G207" s="243"/>
      <c r="H207" s="81"/>
      <c r="I207" s="82"/>
      <c r="J207" s="54"/>
      <c r="K207" s="803"/>
      <c r="L207" s="243"/>
      <c r="M207" s="81"/>
      <c r="N207" s="82"/>
      <c r="O207" s="54"/>
      <c r="P207" s="1227"/>
      <c r="Q207" s="1354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00"/>
    </row>
    <row r="208">
      <c r="A208" s="108"/>
      <c r="B208" s="346" t="s">
        <v>62</v>
      </c>
      <c r="C208" s="1355">
        <v>74.0</v>
      </c>
      <c r="D208" s="1231"/>
      <c r="E208" s="1231" t="s">
        <v>63</v>
      </c>
      <c r="F208" s="1231" t="s">
        <v>64</v>
      </c>
      <c r="G208" s="1232" t="s">
        <v>65</v>
      </c>
      <c r="H208" s="1355">
        <v>74.0</v>
      </c>
      <c r="I208" s="1231"/>
      <c r="J208" s="1231" t="s">
        <v>63</v>
      </c>
      <c r="K208" s="1231" t="s">
        <v>64</v>
      </c>
      <c r="L208" s="1232" t="s">
        <v>65</v>
      </c>
      <c r="M208" s="1355">
        <v>74.0</v>
      </c>
      <c r="N208" s="1231"/>
      <c r="O208" s="1231" t="s">
        <v>63</v>
      </c>
      <c r="P208" s="682" t="s">
        <v>64</v>
      </c>
      <c r="Q208" s="683" t="s">
        <v>65</v>
      </c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</row>
    <row r="209">
      <c r="A209" s="108"/>
      <c r="B209" s="346" t="s">
        <v>66</v>
      </c>
      <c r="C209" s="1356" t="s">
        <v>128</v>
      </c>
      <c r="D209" s="1357"/>
      <c r="E209" s="687" t="s">
        <v>220</v>
      </c>
      <c r="F209" s="687">
        <v>31.0</v>
      </c>
      <c r="G209" s="1358">
        <v>6.0</v>
      </c>
      <c r="H209" s="1356" t="s">
        <v>67</v>
      </c>
      <c r="I209" s="1357"/>
      <c r="J209" s="687" t="s">
        <v>454</v>
      </c>
      <c r="K209" s="687">
        <v>31.0</v>
      </c>
      <c r="L209" s="1358">
        <v>6.0</v>
      </c>
      <c r="M209" s="1356" t="s">
        <v>126</v>
      </c>
      <c r="N209" s="1357"/>
      <c r="O209" s="687" t="s">
        <v>161</v>
      </c>
      <c r="P209" s="687">
        <v>31.0</v>
      </c>
      <c r="Q209" s="1358">
        <v>6.0</v>
      </c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</row>
    <row r="210">
      <c r="A210" s="108"/>
      <c r="B210" s="346" t="s">
        <v>72</v>
      </c>
      <c r="C210" s="1356" t="s">
        <v>381</v>
      </c>
      <c r="D210" s="1357"/>
      <c r="E210" s="687" t="s">
        <v>1011</v>
      </c>
      <c r="F210" s="687">
        <v>31.0</v>
      </c>
      <c r="G210" s="1358">
        <v>252.0</v>
      </c>
      <c r="H210" s="1356" t="s">
        <v>691</v>
      </c>
      <c r="I210" s="1357"/>
      <c r="J210" s="687" t="s">
        <v>802</v>
      </c>
      <c r="K210" s="687">
        <v>31.0</v>
      </c>
      <c r="L210" s="1358">
        <v>252.0</v>
      </c>
      <c r="M210" s="1356" t="s">
        <v>221</v>
      </c>
      <c r="N210" s="1357"/>
      <c r="O210" s="687" t="s">
        <v>164</v>
      </c>
      <c r="P210" s="687">
        <v>31.0</v>
      </c>
      <c r="Q210" s="1358">
        <v>0.0</v>
      </c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</row>
    <row r="211">
      <c r="A211" s="108"/>
      <c r="B211" s="346" t="s">
        <v>79</v>
      </c>
      <c r="C211" s="1356" t="s">
        <v>326</v>
      </c>
      <c r="D211" s="1357"/>
      <c r="E211" s="687" t="s">
        <v>434</v>
      </c>
      <c r="F211" s="687">
        <v>31.0</v>
      </c>
      <c r="G211" s="1358">
        <v>0.0</v>
      </c>
      <c r="H211" s="1356" t="s">
        <v>386</v>
      </c>
      <c r="I211" s="1357"/>
      <c r="J211" s="687" t="s">
        <v>140</v>
      </c>
      <c r="K211" s="687">
        <v>31.0</v>
      </c>
      <c r="L211" s="1358">
        <v>0.0</v>
      </c>
      <c r="M211" s="1356" t="s">
        <v>328</v>
      </c>
      <c r="N211" s="1357"/>
      <c r="O211" s="687" t="s">
        <v>388</v>
      </c>
      <c r="P211" s="687">
        <v>31.0</v>
      </c>
      <c r="Q211" s="1358">
        <v>0.0</v>
      </c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</row>
    <row r="212">
      <c r="A212" s="108"/>
      <c r="B212" s="327" t="s">
        <v>85</v>
      </c>
      <c r="C212" s="392" t="s">
        <v>1307</v>
      </c>
      <c r="D212" s="393"/>
      <c r="E212" s="333" t="s">
        <v>145</v>
      </c>
      <c r="F212" s="333">
        <v>31.0</v>
      </c>
      <c r="G212" s="334">
        <v>0.0</v>
      </c>
      <c r="H212" s="392" t="s">
        <v>2167</v>
      </c>
      <c r="I212" s="393"/>
      <c r="J212" s="333" t="s">
        <v>491</v>
      </c>
      <c r="K212" s="333">
        <v>31.0</v>
      </c>
      <c r="L212" s="334">
        <v>0.0</v>
      </c>
      <c r="M212" s="392" t="s">
        <v>299</v>
      </c>
      <c r="N212" s="393"/>
      <c r="O212" s="333" t="s">
        <v>735</v>
      </c>
      <c r="P212" s="333">
        <v>31.0</v>
      </c>
      <c r="Q212" s="334">
        <v>252.0</v>
      </c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</row>
    <row r="213">
      <c r="A213" s="101"/>
      <c r="B213" s="394"/>
      <c r="C213" s="392" t="s">
        <v>717</v>
      </c>
      <c r="D213" s="393"/>
      <c r="E213" s="333" t="s">
        <v>305</v>
      </c>
      <c r="F213" s="333">
        <v>31.0</v>
      </c>
      <c r="G213" s="334">
        <v>0.0</v>
      </c>
      <c r="H213" s="392" t="s">
        <v>2155</v>
      </c>
      <c r="I213" s="393"/>
      <c r="J213" s="333" t="s">
        <v>232</v>
      </c>
      <c r="K213" s="333">
        <v>31.0</v>
      </c>
      <c r="L213" s="334">
        <v>0.0</v>
      </c>
      <c r="M213" s="392" t="s">
        <v>261</v>
      </c>
      <c r="N213" s="393"/>
      <c r="O213" s="333" t="s">
        <v>305</v>
      </c>
      <c r="P213" s="333">
        <v>31.0</v>
      </c>
      <c r="Q213" s="334">
        <v>0.0</v>
      </c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</row>
    <row r="214">
      <c r="A214" s="101"/>
      <c r="B214" s="394"/>
      <c r="C214" s="392" t="s">
        <v>1311</v>
      </c>
      <c r="D214" s="393"/>
      <c r="E214" s="333" t="s">
        <v>102</v>
      </c>
      <c r="F214" s="333">
        <v>31.0</v>
      </c>
      <c r="G214" s="334">
        <v>252.0</v>
      </c>
      <c r="H214" s="392" t="s">
        <v>783</v>
      </c>
      <c r="I214" s="393"/>
      <c r="J214" s="333" t="s">
        <v>2189</v>
      </c>
      <c r="K214" s="333">
        <v>31.0</v>
      </c>
      <c r="L214" s="334">
        <v>252.0</v>
      </c>
      <c r="M214" s="392" t="s">
        <v>271</v>
      </c>
      <c r="N214" s="393"/>
      <c r="O214" s="333" t="s">
        <v>176</v>
      </c>
      <c r="P214" s="333">
        <v>31.0</v>
      </c>
      <c r="Q214" s="334">
        <v>252.0</v>
      </c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</row>
    <row r="215">
      <c r="A215" s="101"/>
      <c r="B215" s="394"/>
      <c r="C215" s="395" t="s">
        <v>1314</v>
      </c>
      <c r="D215" s="396"/>
      <c r="E215" s="397"/>
      <c r="F215" s="755" t="s">
        <v>2327</v>
      </c>
      <c r="G215" s="83"/>
      <c r="H215" s="395" t="s">
        <v>637</v>
      </c>
      <c r="I215" s="396"/>
      <c r="J215" s="397"/>
      <c r="K215" s="755" t="s">
        <v>2328</v>
      </c>
      <c r="L215" s="83"/>
      <c r="M215" s="395" t="s">
        <v>2329</v>
      </c>
      <c r="N215" s="396"/>
      <c r="O215" s="397"/>
      <c r="P215" s="755" t="s">
        <v>2330</v>
      </c>
      <c r="Q215" s="83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</row>
    <row r="216">
      <c r="A216" s="101"/>
      <c r="B216" s="1233"/>
      <c r="C216" s="1224"/>
      <c r="D216" s="77"/>
      <c r="E216" s="104"/>
      <c r="F216" s="673" t="s">
        <v>2331</v>
      </c>
      <c r="G216" s="78"/>
      <c r="H216" s="1224"/>
      <c r="I216" s="77"/>
      <c r="J216" s="104"/>
      <c r="K216" s="673" t="s">
        <v>2332</v>
      </c>
      <c r="L216" s="78"/>
      <c r="M216" s="1224"/>
      <c r="N216" s="77"/>
      <c r="O216" s="104"/>
      <c r="P216" s="673" t="s">
        <v>2333</v>
      </c>
      <c r="Q216" s="78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</row>
    <row r="217">
      <c r="A217" s="101"/>
      <c r="B217" s="79"/>
      <c r="C217" s="79"/>
      <c r="E217" s="106"/>
      <c r="G217" s="80"/>
      <c r="H217" s="79"/>
      <c r="J217" s="106"/>
      <c r="L217" s="80"/>
      <c r="M217" s="79"/>
      <c r="O217" s="106"/>
      <c r="Q217" s="8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</row>
    <row r="218">
      <c r="A218" s="101"/>
      <c r="B218" s="79"/>
      <c r="C218" s="79"/>
      <c r="E218" s="106"/>
      <c r="G218" s="80"/>
      <c r="H218" s="79"/>
      <c r="J218" s="106"/>
      <c r="L218" s="80"/>
      <c r="M218" s="79"/>
      <c r="O218" s="106"/>
      <c r="Q218" s="8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</row>
    <row r="219">
      <c r="A219" s="108"/>
      <c r="B219" s="1234" t="s">
        <v>60</v>
      </c>
      <c r="C219" s="79"/>
      <c r="E219" s="106"/>
      <c r="F219" s="110"/>
      <c r="G219" s="111"/>
      <c r="H219" s="79"/>
      <c r="J219" s="106"/>
      <c r="K219" s="110"/>
      <c r="L219" s="111"/>
      <c r="M219" s="79"/>
      <c r="O219" s="106"/>
      <c r="P219" s="110"/>
      <c r="Q219" s="111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00"/>
      <c r="AI219" s="100"/>
    </row>
    <row r="220">
      <c r="A220" s="108"/>
      <c r="B220" s="1234" t="s">
        <v>61</v>
      </c>
      <c r="C220" s="79"/>
      <c r="E220" s="106"/>
      <c r="F220" s="1226"/>
      <c r="G220" s="140"/>
      <c r="H220" s="79"/>
      <c r="J220" s="106"/>
      <c r="K220" s="1226"/>
      <c r="L220" s="140"/>
      <c r="M220" s="79"/>
      <c r="O220" s="106"/>
      <c r="P220" s="1226"/>
      <c r="Q220" s="14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00"/>
    </row>
    <row r="221">
      <c r="A221" s="108"/>
      <c r="B221" s="79"/>
      <c r="C221" s="81"/>
      <c r="D221" s="82"/>
      <c r="E221" s="54"/>
      <c r="F221" s="803"/>
      <c r="G221" s="243"/>
      <c r="H221" s="81"/>
      <c r="I221" s="82"/>
      <c r="J221" s="54"/>
      <c r="K221" s="803"/>
      <c r="L221" s="243"/>
      <c r="M221" s="81"/>
      <c r="N221" s="82"/>
      <c r="O221" s="54"/>
      <c r="P221" s="803"/>
      <c r="Q221" s="243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</row>
    <row r="222">
      <c r="A222" s="108"/>
      <c r="B222" s="346" t="s">
        <v>62</v>
      </c>
      <c r="C222" s="1355">
        <v>74.0</v>
      </c>
      <c r="D222" s="1231"/>
      <c r="E222" s="1231" t="s">
        <v>63</v>
      </c>
      <c r="F222" s="1231" t="s">
        <v>64</v>
      </c>
      <c r="G222" s="1232" t="s">
        <v>65</v>
      </c>
      <c r="H222" s="1355">
        <v>74.0</v>
      </c>
      <c r="I222" s="1231"/>
      <c r="J222" s="1231" t="s">
        <v>63</v>
      </c>
      <c r="K222" s="1231" t="s">
        <v>64</v>
      </c>
      <c r="L222" s="1232" t="s">
        <v>65</v>
      </c>
      <c r="M222" s="1355">
        <v>74.0</v>
      </c>
      <c r="N222" s="1231"/>
      <c r="O222" s="1231" t="s">
        <v>63</v>
      </c>
      <c r="P222" s="1231" t="s">
        <v>64</v>
      </c>
      <c r="Q222" s="1232" t="s">
        <v>65</v>
      </c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</row>
    <row r="223">
      <c r="A223" s="108"/>
      <c r="B223" s="346" t="s">
        <v>66</v>
      </c>
      <c r="C223" s="1356" t="s">
        <v>128</v>
      </c>
      <c r="D223" s="1357"/>
      <c r="E223" s="687" t="s">
        <v>453</v>
      </c>
      <c r="F223" s="687">
        <v>31.0</v>
      </c>
      <c r="G223" s="1358">
        <v>6.0</v>
      </c>
      <c r="H223" s="1356" t="s">
        <v>126</v>
      </c>
      <c r="I223" s="1357"/>
      <c r="J223" s="687" t="s">
        <v>2334</v>
      </c>
      <c r="K223" s="687">
        <v>31.0</v>
      </c>
      <c r="L223" s="1358">
        <v>6.0</v>
      </c>
      <c r="M223" s="1356" t="s">
        <v>128</v>
      </c>
      <c r="N223" s="1357"/>
      <c r="O223" s="687" t="s">
        <v>187</v>
      </c>
      <c r="P223" s="687">
        <v>31.0</v>
      </c>
      <c r="Q223" s="1358">
        <v>6.0</v>
      </c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</row>
    <row r="224">
      <c r="A224" s="108"/>
      <c r="B224" s="346" t="s">
        <v>72</v>
      </c>
      <c r="C224" s="1356" t="s">
        <v>75</v>
      </c>
      <c r="D224" s="1357"/>
      <c r="E224" s="687" t="s">
        <v>349</v>
      </c>
      <c r="F224" s="687">
        <v>31.0</v>
      </c>
      <c r="G224" s="1358">
        <v>252.0</v>
      </c>
      <c r="H224" s="1356" t="s">
        <v>324</v>
      </c>
      <c r="I224" s="1357"/>
      <c r="J224" s="687" t="s">
        <v>291</v>
      </c>
      <c r="K224" s="687">
        <v>31.0</v>
      </c>
      <c r="L224" s="1358">
        <v>0.0</v>
      </c>
      <c r="M224" s="1356" t="s">
        <v>222</v>
      </c>
      <c r="N224" s="1357"/>
      <c r="O224" s="687" t="s">
        <v>844</v>
      </c>
      <c r="P224" s="687">
        <v>31.0</v>
      </c>
      <c r="Q224" s="1358">
        <v>252.0</v>
      </c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00"/>
    </row>
    <row r="225">
      <c r="A225" s="108"/>
      <c r="B225" s="346" t="s">
        <v>79</v>
      </c>
      <c r="C225" s="1356" t="s">
        <v>260</v>
      </c>
      <c r="D225" s="1357"/>
      <c r="E225" s="687" t="s">
        <v>81</v>
      </c>
      <c r="F225" s="687">
        <v>31.0</v>
      </c>
      <c r="G225" s="1358">
        <v>0.0</v>
      </c>
      <c r="H225" s="1356" t="s">
        <v>327</v>
      </c>
      <c r="I225" s="1357"/>
      <c r="J225" s="687" t="s">
        <v>2335</v>
      </c>
      <c r="K225" s="687">
        <v>31.0</v>
      </c>
      <c r="L225" s="1358">
        <v>0.0</v>
      </c>
      <c r="M225" s="1356" t="s">
        <v>1875</v>
      </c>
      <c r="N225" s="1357"/>
      <c r="O225" s="687" t="s">
        <v>385</v>
      </c>
      <c r="P225" s="687">
        <v>31.0</v>
      </c>
      <c r="Q225" s="1358">
        <v>0.0</v>
      </c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</row>
    <row r="226">
      <c r="A226" s="108"/>
      <c r="B226" s="327" t="s">
        <v>85</v>
      </c>
      <c r="C226" s="392" t="s">
        <v>732</v>
      </c>
      <c r="D226" s="393"/>
      <c r="E226" s="333" t="s">
        <v>463</v>
      </c>
      <c r="F226" s="333">
        <v>31.0</v>
      </c>
      <c r="G226" s="334">
        <v>0.0</v>
      </c>
      <c r="H226" s="392" t="s">
        <v>1702</v>
      </c>
      <c r="I226" s="393"/>
      <c r="J226" s="333" t="s">
        <v>2336</v>
      </c>
      <c r="K226" s="333">
        <v>30.0</v>
      </c>
      <c r="L226" s="334">
        <v>252.0</v>
      </c>
      <c r="M226" s="392" t="s">
        <v>444</v>
      </c>
      <c r="N226" s="393"/>
      <c r="O226" s="333" t="s">
        <v>231</v>
      </c>
      <c r="P226" s="333">
        <v>31.0</v>
      </c>
      <c r="Q226" s="334">
        <v>0.0</v>
      </c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00"/>
    </row>
    <row r="227">
      <c r="A227" s="101"/>
      <c r="B227" s="394"/>
      <c r="C227" s="392" t="s">
        <v>306</v>
      </c>
      <c r="D227" s="393"/>
      <c r="E227" s="333" t="s">
        <v>117</v>
      </c>
      <c r="F227" s="333">
        <v>31.0</v>
      </c>
      <c r="G227" s="334">
        <v>0.0</v>
      </c>
      <c r="H227" s="392" t="s">
        <v>410</v>
      </c>
      <c r="I227" s="393"/>
      <c r="J227" s="333" t="s">
        <v>174</v>
      </c>
      <c r="K227" s="333">
        <v>30.0</v>
      </c>
      <c r="L227" s="334">
        <v>0.0</v>
      </c>
      <c r="M227" s="392" t="s">
        <v>237</v>
      </c>
      <c r="N227" s="393"/>
      <c r="O227" s="333" t="s">
        <v>97</v>
      </c>
      <c r="P227" s="333">
        <v>31.0</v>
      </c>
      <c r="Q227" s="334">
        <v>0.0</v>
      </c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00"/>
      <c r="AI227" s="100"/>
    </row>
    <row r="228">
      <c r="A228" s="101"/>
      <c r="B228" s="394"/>
      <c r="C228" s="392" t="s">
        <v>737</v>
      </c>
      <c r="D228" s="393"/>
      <c r="E228" s="333" t="s">
        <v>210</v>
      </c>
      <c r="F228" s="333">
        <v>31.0</v>
      </c>
      <c r="G228" s="334">
        <v>252.0</v>
      </c>
      <c r="H228" s="392" t="s">
        <v>1471</v>
      </c>
      <c r="I228" s="393"/>
      <c r="J228" s="333" t="s">
        <v>2337</v>
      </c>
      <c r="K228" s="333">
        <v>30.0</v>
      </c>
      <c r="L228" s="334">
        <v>252.0</v>
      </c>
      <c r="M228" s="392" t="s">
        <v>903</v>
      </c>
      <c r="N228" s="393"/>
      <c r="O228" s="333" t="s">
        <v>443</v>
      </c>
      <c r="P228" s="333">
        <v>31.0</v>
      </c>
      <c r="Q228" s="334">
        <v>252.0</v>
      </c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</row>
    <row r="229">
      <c r="A229" s="101"/>
      <c r="B229" s="394"/>
      <c r="C229" s="392" t="s">
        <v>1305</v>
      </c>
      <c r="D229" s="393"/>
      <c r="E229" s="809"/>
      <c r="F229" s="810" t="s">
        <v>2338</v>
      </c>
      <c r="G229" s="80"/>
      <c r="H229" s="811" t="s">
        <v>417</v>
      </c>
      <c r="I229" s="393"/>
      <c r="J229" s="809"/>
      <c r="K229" s="810" t="s">
        <v>2339</v>
      </c>
      <c r="L229" s="80"/>
      <c r="M229" s="393" t="s">
        <v>2309</v>
      </c>
      <c r="N229" s="393"/>
      <c r="O229" s="809"/>
      <c r="P229" s="810" t="s">
        <v>2340</v>
      </c>
      <c r="Q229" s="8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00"/>
    </row>
    <row r="230">
      <c r="A230" s="101"/>
      <c r="B230" s="394"/>
      <c r="C230" s="395"/>
      <c r="D230" s="396"/>
      <c r="E230" s="397"/>
      <c r="F230" s="755"/>
      <c r="G230" s="406"/>
      <c r="H230" s="899"/>
      <c r="I230" s="396"/>
      <c r="J230" s="397"/>
      <c r="K230" s="755" t="s">
        <v>2341</v>
      </c>
      <c r="L230" s="406"/>
      <c r="M230" s="396"/>
      <c r="N230" s="396"/>
      <c r="O230" s="397"/>
      <c r="P230" s="755"/>
      <c r="Q230" s="406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  <c r="AH230" s="100"/>
      <c r="AI230" s="100"/>
    </row>
    <row r="231">
      <c r="A231" s="1043"/>
      <c r="B231" s="1359" t="s">
        <v>2342</v>
      </c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5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  <c r="AH231" s="100"/>
      <c r="AI231" s="100"/>
    </row>
    <row r="232">
      <c r="A232" s="698"/>
      <c r="B232" s="698"/>
      <c r="C232" s="698"/>
      <c r="D232" s="698"/>
      <c r="E232" s="698"/>
      <c r="F232" s="698"/>
      <c r="G232" s="698"/>
      <c r="H232" s="698"/>
      <c r="I232" s="698"/>
      <c r="J232" s="698"/>
      <c r="K232" s="698"/>
      <c r="L232" s="698"/>
      <c r="M232" s="698"/>
      <c r="N232" s="698"/>
      <c r="O232" s="698"/>
      <c r="P232" s="698"/>
      <c r="Q232" s="698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00"/>
      <c r="AI232" s="100"/>
    </row>
    <row r="233">
      <c r="A233" s="698"/>
      <c r="B233" s="603"/>
      <c r="C233" s="603" t="s">
        <v>2343</v>
      </c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8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00"/>
      <c r="AI233" s="100"/>
    </row>
    <row r="234">
      <c r="A234" s="698"/>
      <c r="B234" s="79"/>
      <c r="C234" s="81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3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00"/>
      <c r="AI234" s="100"/>
    </row>
    <row r="235">
      <c r="A235" s="698"/>
      <c r="B235" s="79"/>
      <c r="C235" s="1360"/>
      <c r="D235" s="77"/>
      <c r="E235" s="104"/>
      <c r="F235" s="159" t="s">
        <v>2344</v>
      </c>
      <c r="G235" s="78"/>
      <c r="H235" s="1360"/>
      <c r="I235" s="77"/>
      <c r="J235" s="104"/>
      <c r="K235" s="159" t="s">
        <v>2345</v>
      </c>
      <c r="L235" s="78"/>
      <c r="M235" s="1360"/>
      <c r="N235" s="77"/>
      <c r="O235" s="104"/>
      <c r="P235" s="159" t="s">
        <v>2346</v>
      </c>
      <c r="Q235" s="78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  <c r="AH235" s="100"/>
      <c r="AI235" s="100"/>
    </row>
    <row r="236">
      <c r="A236" s="698"/>
      <c r="B236" s="79"/>
      <c r="C236" s="79"/>
      <c r="E236" s="106"/>
      <c r="G236" s="80"/>
      <c r="H236" s="79"/>
      <c r="J236" s="106"/>
      <c r="L236" s="80"/>
      <c r="M236" s="79"/>
      <c r="O236" s="106"/>
      <c r="Q236" s="8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  <c r="AH236" s="100"/>
      <c r="AI236" s="100"/>
    </row>
    <row r="237">
      <c r="A237" s="698"/>
      <c r="B237" s="107"/>
      <c r="C237" s="79"/>
      <c r="E237" s="106"/>
      <c r="G237" s="80"/>
      <c r="H237" s="79"/>
      <c r="J237" s="106"/>
      <c r="L237" s="80"/>
      <c r="M237" s="79"/>
      <c r="O237" s="106"/>
      <c r="Q237" s="8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  <c r="AH237" s="100"/>
      <c r="AI237" s="100"/>
    </row>
    <row r="238">
      <c r="A238" s="698"/>
      <c r="B238" s="1361" t="s">
        <v>60</v>
      </c>
      <c r="C238" s="79"/>
      <c r="E238" s="106"/>
      <c r="F238" s="110"/>
      <c r="G238" s="111"/>
      <c r="H238" s="79"/>
      <c r="J238" s="106"/>
      <c r="K238" s="110"/>
      <c r="L238" s="111"/>
      <c r="M238" s="79"/>
      <c r="O238" s="106"/>
      <c r="P238" s="110"/>
      <c r="Q238" s="111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00"/>
      <c r="AI238" s="100"/>
    </row>
    <row r="239">
      <c r="A239" s="698"/>
      <c r="B239" s="1361" t="s">
        <v>61</v>
      </c>
      <c r="C239" s="79"/>
      <c r="E239" s="106"/>
      <c r="F239" s="163"/>
      <c r="G239" s="138"/>
      <c r="H239" s="79"/>
      <c r="J239" s="106"/>
      <c r="K239" s="788"/>
      <c r="L239" s="140"/>
      <c r="M239" s="79"/>
      <c r="O239" s="106"/>
      <c r="P239" s="788"/>
      <c r="Q239" s="14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  <c r="AI239" s="100"/>
    </row>
    <row r="240">
      <c r="A240" s="698"/>
      <c r="B240" s="79"/>
      <c r="C240" s="107"/>
      <c r="D240" s="110"/>
      <c r="E240" s="49"/>
      <c r="F240" s="1362"/>
      <c r="G240" s="111"/>
      <c r="H240" s="107"/>
      <c r="I240" s="110"/>
      <c r="J240" s="49"/>
      <c r="K240" s="788"/>
      <c r="L240" s="140"/>
      <c r="M240" s="107"/>
      <c r="N240" s="110"/>
      <c r="O240" s="49"/>
      <c r="P240" s="788"/>
      <c r="Q240" s="14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00"/>
      <c r="AI240" s="100"/>
    </row>
    <row r="241">
      <c r="A241" s="698"/>
      <c r="B241" s="206" t="s">
        <v>62</v>
      </c>
      <c r="C241" s="1363" t="s">
        <v>899</v>
      </c>
      <c r="D241" s="1364"/>
      <c r="E241" s="226" t="s">
        <v>63</v>
      </c>
      <c r="F241" s="1365" t="s">
        <v>64</v>
      </c>
      <c r="G241" s="1366" t="s">
        <v>65</v>
      </c>
      <c r="H241" s="1363" t="s">
        <v>899</v>
      </c>
      <c r="I241" s="1364"/>
      <c r="J241" s="226" t="s">
        <v>63</v>
      </c>
      <c r="K241" s="1365" t="s">
        <v>64</v>
      </c>
      <c r="L241" s="1366" t="s">
        <v>65</v>
      </c>
      <c r="M241" s="1363" t="s">
        <v>899</v>
      </c>
      <c r="N241" s="1364"/>
      <c r="O241" s="226" t="s">
        <v>63</v>
      </c>
      <c r="P241" s="1365" t="s">
        <v>64</v>
      </c>
      <c r="Q241" s="1366" t="s">
        <v>65</v>
      </c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00"/>
      <c r="AI241" s="100"/>
    </row>
    <row r="242">
      <c r="A242" s="698"/>
      <c r="B242" s="206" t="s">
        <v>66</v>
      </c>
      <c r="C242" s="234" t="s">
        <v>126</v>
      </c>
      <c r="D242" s="257"/>
      <c r="E242" s="255" t="s">
        <v>2278</v>
      </c>
      <c r="F242" s="207">
        <v>31.0</v>
      </c>
      <c r="G242" s="1104">
        <v>0.0</v>
      </c>
      <c r="H242" s="234" t="s">
        <v>985</v>
      </c>
      <c r="I242" s="257"/>
      <c r="J242" s="255" t="s">
        <v>187</v>
      </c>
      <c r="K242" s="207">
        <v>31.0</v>
      </c>
      <c r="L242" s="1104">
        <v>252.0</v>
      </c>
      <c r="M242" s="234" t="s">
        <v>663</v>
      </c>
      <c r="N242" s="257"/>
      <c r="O242" s="255" t="s">
        <v>68</v>
      </c>
      <c r="P242" s="207">
        <v>31.0</v>
      </c>
      <c r="Q242" s="1104">
        <v>6.0</v>
      </c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  <c r="AH242" s="100"/>
      <c r="AI242" s="100"/>
    </row>
    <row r="243">
      <c r="A243" s="698"/>
      <c r="B243" s="206" t="s">
        <v>72</v>
      </c>
      <c r="C243" s="234" t="s">
        <v>2347</v>
      </c>
      <c r="D243" s="257"/>
      <c r="E243" s="255" t="s">
        <v>130</v>
      </c>
      <c r="F243" s="207">
        <v>31.0</v>
      </c>
      <c r="G243" s="1104">
        <v>0.0</v>
      </c>
      <c r="H243" s="234" t="s">
        <v>2348</v>
      </c>
      <c r="I243" s="257"/>
      <c r="J243" s="255" t="s">
        <v>78</v>
      </c>
      <c r="K243" s="207">
        <v>31.0</v>
      </c>
      <c r="L243" s="1104">
        <v>6.0</v>
      </c>
      <c r="M243" s="234" t="s">
        <v>254</v>
      </c>
      <c r="N243" s="257"/>
      <c r="O243" s="255" t="s">
        <v>164</v>
      </c>
      <c r="P243" s="207">
        <v>31.0</v>
      </c>
      <c r="Q243" s="1104">
        <v>252.0</v>
      </c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100"/>
      <c r="AI243" s="100"/>
    </row>
    <row r="244">
      <c r="A244" s="698"/>
      <c r="B244" s="206" t="s">
        <v>79</v>
      </c>
      <c r="C244" s="234" t="s">
        <v>1172</v>
      </c>
      <c r="D244" s="257"/>
      <c r="E244" s="255" t="s">
        <v>1647</v>
      </c>
      <c r="F244" s="207">
        <v>31.0</v>
      </c>
      <c r="G244" s="1104">
        <v>0.0</v>
      </c>
      <c r="H244" s="234" t="s">
        <v>1802</v>
      </c>
      <c r="I244" s="257"/>
      <c r="J244" s="255" t="s">
        <v>754</v>
      </c>
      <c r="K244" s="207">
        <v>31.0</v>
      </c>
      <c r="L244" s="1104">
        <v>0.0</v>
      </c>
      <c r="M244" s="234" t="s">
        <v>260</v>
      </c>
      <c r="N244" s="257"/>
      <c r="O244" s="255" t="s">
        <v>385</v>
      </c>
      <c r="P244" s="207">
        <v>31.0</v>
      </c>
      <c r="Q244" s="1104">
        <v>0.0</v>
      </c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100"/>
      <c r="AI244" s="100"/>
    </row>
    <row r="245">
      <c r="A245" s="698"/>
      <c r="B245" s="211" t="s">
        <v>85</v>
      </c>
      <c r="C245" s="214" t="s">
        <v>299</v>
      </c>
      <c r="D245" s="213"/>
      <c r="E245" s="1027" t="s">
        <v>1198</v>
      </c>
      <c r="F245" s="172">
        <v>31.0</v>
      </c>
      <c r="G245" s="1026">
        <v>0.0</v>
      </c>
      <c r="H245" s="214" t="s">
        <v>302</v>
      </c>
      <c r="I245" s="213"/>
      <c r="J245" s="1027" t="s">
        <v>360</v>
      </c>
      <c r="K245" s="172">
        <v>31.0</v>
      </c>
      <c r="L245" s="1026">
        <v>252.0</v>
      </c>
      <c r="M245" s="214" t="s">
        <v>1769</v>
      </c>
      <c r="N245" s="213"/>
      <c r="O245" s="1027" t="s">
        <v>392</v>
      </c>
      <c r="P245" s="172">
        <v>31.0</v>
      </c>
      <c r="Q245" s="1026">
        <v>0.0</v>
      </c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  <c r="AI245" s="100"/>
    </row>
    <row r="246">
      <c r="A246" s="698"/>
      <c r="B246" s="215"/>
      <c r="C246" s="214" t="s">
        <v>734</v>
      </c>
      <c r="D246" s="213"/>
      <c r="E246" s="1027" t="s">
        <v>784</v>
      </c>
      <c r="F246" s="172">
        <v>31.0</v>
      </c>
      <c r="G246" s="173">
        <v>0.0</v>
      </c>
      <c r="H246" s="214" t="s">
        <v>330</v>
      </c>
      <c r="I246" s="213"/>
      <c r="J246" s="1027" t="s">
        <v>206</v>
      </c>
      <c r="K246" s="172">
        <v>31.0</v>
      </c>
      <c r="L246" s="173">
        <v>0.0</v>
      </c>
      <c r="M246" s="214" t="s">
        <v>2349</v>
      </c>
      <c r="N246" s="213"/>
      <c r="O246" s="1027" t="s">
        <v>232</v>
      </c>
      <c r="P246" s="172">
        <v>31.0</v>
      </c>
      <c r="Q246" s="1026">
        <v>0.0</v>
      </c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00"/>
      <c r="AI246" s="100"/>
    </row>
    <row r="247">
      <c r="A247" s="698"/>
      <c r="B247" s="215"/>
      <c r="C247" s="214" t="s">
        <v>2306</v>
      </c>
      <c r="D247" s="213"/>
      <c r="E247" s="1027" t="s">
        <v>272</v>
      </c>
      <c r="F247" s="1027">
        <v>30.0</v>
      </c>
      <c r="G247" s="1026">
        <v>0.0</v>
      </c>
      <c r="H247" s="214" t="s">
        <v>2350</v>
      </c>
      <c r="I247" s="213"/>
      <c r="J247" s="1027" t="s">
        <v>786</v>
      </c>
      <c r="K247" s="172">
        <v>31.0</v>
      </c>
      <c r="L247" s="1026">
        <v>0.0</v>
      </c>
      <c r="M247" s="214" t="s">
        <v>1993</v>
      </c>
      <c r="N247" s="213"/>
      <c r="O247" s="1027" t="s">
        <v>210</v>
      </c>
      <c r="P247" s="172">
        <v>31.0</v>
      </c>
      <c r="Q247" s="1026">
        <v>252.0</v>
      </c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  <c r="AH247" s="100"/>
      <c r="AI247" s="100"/>
    </row>
    <row r="248">
      <c r="A248" s="698"/>
      <c r="B248" s="215"/>
      <c r="C248" s="214" t="s">
        <v>2351</v>
      </c>
      <c r="D248" s="213"/>
      <c r="E248" s="1027"/>
      <c r="F248" s="195" t="s">
        <v>2352</v>
      </c>
      <c r="G248" s="642"/>
      <c r="H248" s="214" t="s">
        <v>1245</v>
      </c>
      <c r="I248" s="213"/>
      <c r="J248" s="193"/>
      <c r="K248" s="195" t="s">
        <v>2353</v>
      </c>
      <c r="L248" s="80"/>
      <c r="M248" s="214" t="s">
        <v>1391</v>
      </c>
      <c r="N248" s="213"/>
      <c r="O248" s="193"/>
      <c r="P248" s="195" t="s">
        <v>2338</v>
      </c>
      <c r="Q248" s="642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  <c r="AH248" s="100"/>
      <c r="AI248" s="100"/>
    </row>
    <row r="249">
      <c r="A249" s="698"/>
      <c r="B249" s="215"/>
      <c r="C249" s="214"/>
      <c r="D249" s="1367"/>
      <c r="E249" s="1027"/>
      <c r="F249" s="195"/>
      <c r="G249" s="642"/>
      <c r="H249" s="214"/>
      <c r="I249" s="1367"/>
      <c r="J249" s="193"/>
      <c r="L249" s="80"/>
      <c r="M249" s="214"/>
      <c r="N249" s="1367"/>
      <c r="O249" s="193"/>
      <c r="P249" s="195" t="s">
        <v>2354</v>
      </c>
      <c r="Q249" s="642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  <c r="AH249" s="100"/>
      <c r="AI249" s="100"/>
    </row>
    <row r="250">
      <c r="A250" s="698"/>
      <c r="B250" s="186"/>
      <c r="C250" s="1360"/>
      <c r="D250" s="77"/>
      <c r="E250" s="104"/>
      <c r="F250" s="159" t="s">
        <v>2355</v>
      </c>
      <c r="G250" s="78"/>
      <c r="H250" s="1360"/>
      <c r="I250" s="77"/>
      <c r="J250" s="104"/>
      <c r="K250" s="159" t="s">
        <v>2356</v>
      </c>
      <c r="L250" s="78"/>
      <c r="M250" s="1360"/>
      <c r="N250" s="77"/>
      <c r="O250" s="104"/>
      <c r="P250" s="159"/>
      <c r="Q250" s="78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100"/>
      <c r="AI250" s="100"/>
    </row>
    <row r="251">
      <c r="A251" s="698"/>
      <c r="B251" s="79"/>
      <c r="C251" s="79"/>
      <c r="E251" s="106"/>
      <c r="G251" s="80"/>
      <c r="H251" s="79"/>
      <c r="J251" s="106"/>
      <c r="L251" s="80"/>
      <c r="M251" s="79"/>
      <c r="O251" s="106"/>
      <c r="Q251" s="8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  <c r="AH251" s="100"/>
      <c r="AI251" s="100"/>
    </row>
    <row r="252">
      <c r="A252" s="698"/>
      <c r="B252" s="79"/>
      <c r="C252" s="79"/>
      <c r="E252" s="106"/>
      <c r="G252" s="80"/>
      <c r="H252" s="79"/>
      <c r="J252" s="106"/>
      <c r="L252" s="80"/>
      <c r="M252" s="79"/>
      <c r="O252" s="106"/>
      <c r="Q252" s="8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  <c r="AH252" s="100"/>
      <c r="AI252" s="100"/>
    </row>
    <row r="253">
      <c r="A253" s="698"/>
      <c r="B253" s="1361" t="s">
        <v>60</v>
      </c>
      <c r="C253" s="79"/>
      <c r="E253" s="106"/>
      <c r="F253" s="110"/>
      <c r="G253" s="111"/>
      <c r="H253" s="79"/>
      <c r="J253" s="106"/>
      <c r="K253" s="110"/>
      <c r="L253" s="111"/>
      <c r="M253" s="79"/>
      <c r="O253" s="106"/>
      <c r="P253" s="110"/>
      <c r="Q253" s="111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  <c r="AH253" s="100"/>
      <c r="AI253" s="100"/>
    </row>
    <row r="254">
      <c r="A254" s="698"/>
      <c r="B254" s="1361" t="s">
        <v>61</v>
      </c>
      <c r="C254" s="79"/>
      <c r="E254" s="106"/>
      <c r="F254" s="788"/>
      <c r="G254" s="140"/>
      <c r="H254" s="79"/>
      <c r="J254" s="106"/>
      <c r="K254" s="163"/>
      <c r="L254" s="138"/>
      <c r="M254" s="79"/>
      <c r="O254" s="106"/>
      <c r="P254" s="1368"/>
      <c r="Q254" s="14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  <c r="AH254" s="100"/>
      <c r="AI254" s="100"/>
    </row>
    <row r="255">
      <c r="A255" s="698"/>
      <c r="B255" s="79"/>
      <c r="C255" s="107"/>
      <c r="D255" s="110"/>
      <c r="E255" s="49"/>
      <c r="F255" s="788"/>
      <c r="G255" s="140"/>
      <c r="H255" s="107"/>
      <c r="I255" s="110"/>
      <c r="J255" s="49"/>
      <c r="K255" s="1362"/>
      <c r="L255" s="111"/>
      <c r="M255" s="107"/>
      <c r="N255" s="110"/>
      <c r="O255" s="49"/>
      <c r="P255" s="1369"/>
      <c r="Q255" s="14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100"/>
      <c r="AI255" s="100"/>
    </row>
    <row r="256">
      <c r="A256" s="698"/>
      <c r="B256" s="206" t="s">
        <v>62</v>
      </c>
      <c r="C256" s="1363" t="s">
        <v>566</v>
      </c>
      <c r="D256" s="1364"/>
      <c r="E256" s="226" t="s">
        <v>63</v>
      </c>
      <c r="F256" s="1365" t="s">
        <v>64</v>
      </c>
      <c r="G256" s="1366" t="s">
        <v>65</v>
      </c>
      <c r="H256" s="1363" t="s">
        <v>566</v>
      </c>
      <c r="I256" s="1364"/>
      <c r="J256" s="226" t="s">
        <v>63</v>
      </c>
      <c r="K256" s="1365" t="s">
        <v>64</v>
      </c>
      <c r="L256" s="1366" t="s">
        <v>65</v>
      </c>
      <c r="M256" s="1370"/>
      <c r="N256" s="1371"/>
      <c r="O256" s="226"/>
      <c r="P256" s="226"/>
      <c r="Q256" s="227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100"/>
      <c r="AI256" s="100"/>
    </row>
    <row r="257">
      <c r="A257" s="698"/>
      <c r="B257" s="206" t="s">
        <v>66</v>
      </c>
      <c r="C257" s="234" t="s">
        <v>128</v>
      </c>
      <c r="D257" s="257"/>
      <c r="E257" s="255" t="s">
        <v>129</v>
      </c>
      <c r="F257" s="207">
        <v>31.0</v>
      </c>
      <c r="G257" s="1104">
        <v>6.0</v>
      </c>
      <c r="H257" s="234" t="s">
        <v>128</v>
      </c>
      <c r="I257" s="257"/>
      <c r="J257" s="255" t="s">
        <v>187</v>
      </c>
      <c r="K257" s="207">
        <v>31.0</v>
      </c>
      <c r="L257" s="1104">
        <v>6.0</v>
      </c>
      <c r="M257" s="1372"/>
      <c r="N257" s="1373"/>
      <c r="O257" s="253"/>
      <c r="P257" s="207"/>
      <c r="Q257" s="254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00"/>
      <c r="AI257" s="100"/>
    </row>
    <row r="258">
      <c r="A258" s="698"/>
      <c r="B258" s="206" t="s">
        <v>72</v>
      </c>
      <c r="C258" s="234" t="s">
        <v>2357</v>
      </c>
      <c r="D258" s="257"/>
      <c r="E258" s="255" t="s">
        <v>844</v>
      </c>
      <c r="F258" s="255">
        <v>31.0</v>
      </c>
      <c r="G258" s="1104">
        <v>252.0</v>
      </c>
      <c r="H258" s="234" t="s">
        <v>2358</v>
      </c>
      <c r="I258" s="257"/>
      <c r="J258" s="255" t="s">
        <v>692</v>
      </c>
      <c r="K258" s="255">
        <v>31.0</v>
      </c>
      <c r="L258" s="1104">
        <v>252.0</v>
      </c>
      <c r="M258" s="1372"/>
      <c r="N258" s="1373"/>
      <c r="O258" s="253"/>
      <c r="P258" s="207"/>
      <c r="Q258" s="254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100"/>
      <c r="AI258" s="100"/>
    </row>
    <row r="259">
      <c r="A259" s="698"/>
      <c r="B259" s="206" t="s">
        <v>79</v>
      </c>
      <c r="C259" s="234" t="s">
        <v>354</v>
      </c>
      <c r="D259" s="257"/>
      <c r="E259" s="255" t="s">
        <v>140</v>
      </c>
      <c r="F259" s="255">
        <v>31.0</v>
      </c>
      <c r="G259" s="254">
        <v>0.0</v>
      </c>
      <c r="H259" s="234" t="s">
        <v>2359</v>
      </c>
      <c r="I259" s="257"/>
      <c r="J259" s="255" t="s">
        <v>225</v>
      </c>
      <c r="K259" s="255">
        <v>31.0</v>
      </c>
      <c r="L259" s="254">
        <v>0.0</v>
      </c>
      <c r="M259" s="1372"/>
      <c r="N259" s="1373"/>
      <c r="O259" s="253"/>
      <c r="P259" s="207"/>
      <c r="Q259" s="254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00"/>
      <c r="AI259" s="100"/>
    </row>
    <row r="260">
      <c r="A260" s="698"/>
      <c r="B260" s="211" t="s">
        <v>85</v>
      </c>
      <c r="C260" s="214" t="s">
        <v>396</v>
      </c>
      <c r="D260" s="213"/>
      <c r="E260" s="1027" t="s">
        <v>2166</v>
      </c>
      <c r="F260" s="172">
        <v>31.0</v>
      </c>
      <c r="G260" s="1026">
        <v>0.0</v>
      </c>
      <c r="H260" s="214" t="s">
        <v>2360</v>
      </c>
      <c r="I260" s="213"/>
      <c r="J260" s="1027" t="s">
        <v>512</v>
      </c>
      <c r="K260" s="172">
        <v>31.0</v>
      </c>
      <c r="L260" s="1026">
        <v>0.0</v>
      </c>
      <c r="M260" s="1374"/>
      <c r="N260" s="1375"/>
      <c r="O260" s="1376"/>
      <c r="P260" s="172"/>
      <c r="Q260" s="1377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100"/>
      <c r="AI260" s="100"/>
    </row>
    <row r="261">
      <c r="A261" s="698"/>
      <c r="B261" s="215"/>
      <c r="C261" s="214" t="s">
        <v>390</v>
      </c>
      <c r="D261" s="213"/>
      <c r="E261" s="1027" t="s">
        <v>97</v>
      </c>
      <c r="F261" s="172">
        <v>31.0</v>
      </c>
      <c r="G261" s="173">
        <v>0.0</v>
      </c>
      <c r="H261" s="214" t="s">
        <v>1934</v>
      </c>
      <c r="I261" s="213"/>
      <c r="J261" s="1027" t="s">
        <v>206</v>
      </c>
      <c r="K261" s="172">
        <v>31.0</v>
      </c>
      <c r="L261" s="173">
        <v>0.0</v>
      </c>
      <c r="M261" s="1374"/>
      <c r="N261" s="1375"/>
      <c r="O261" s="1376"/>
      <c r="P261" s="172"/>
      <c r="Q261" s="173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  <c r="AH261" s="100"/>
      <c r="AI261" s="100"/>
    </row>
    <row r="262">
      <c r="A262" s="698"/>
      <c r="B262" s="215"/>
      <c r="C262" s="214" t="s">
        <v>371</v>
      </c>
      <c r="D262" s="213"/>
      <c r="E262" s="1027" t="s">
        <v>153</v>
      </c>
      <c r="F262" s="172">
        <v>31.0</v>
      </c>
      <c r="G262" s="1026">
        <v>252.0</v>
      </c>
      <c r="H262" s="214" t="s">
        <v>372</v>
      </c>
      <c r="I262" s="213"/>
      <c r="J262" s="1027" t="s">
        <v>443</v>
      </c>
      <c r="K262" s="172">
        <v>31.0</v>
      </c>
      <c r="L262" s="1026">
        <v>252.0</v>
      </c>
      <c r="M262" s="1374"/>
      <c r="N262" s="1375"/>
      <c r="O262" s="1376"/>
      <c r="P262" s="172"/>
      <c r="Q262" s="1377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100"/>
      <c r="AI262" s="100"/>
    </row>
    <row r="263">
      <c r="A263" s="698"/>
      <c r="B263" s="215"/>
      <c r="C263" s="1378" t="s">
        <v>213</v>
      </c>
      <c r="D263" s="217"/>
      <c r="E263" s="218"/>
      <c r="F263" s="219" t="s">
        <v>2361</v>
      </c>
      <c r="G263" s="83"/>
      <c r="H263" s="1378" t="s">
        <v>419</v>
      </c>
      <c r="I263" s="217"/>
      <c r="J263" s="218"/>
      <c r="K263" s="219" t="s">
        <v>2362</v>
      </c>
      <c r="L263" s="83"/>
      <c r="M263" s="1379"/>
      <c r="N263" s="1380"/>
      <c r="O263" s="218"/>
      <c r="P263" s="219"/>
      <c r="Q263" s="83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100"/>
      <c r="AI263" s="100"/>
    </row>
    <row r="264">
      <c r="A264" s="698"/>
      <c r="B264" s="1381" t="s">
        <v>2363</v>
      </c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5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  <c r="AI264" s="100"/>
    </row>
    <row r="265">
      <c r="A265" s="698"/>
      <c r="B265" s="698"/>
      <c r="C265" s="698"/>
      <c r="D265" s="698"/>
      <c r="E265" s="698"/>
      <c r="F265" s="698"/>
      <c r="G265" s="698"/>
      <c r="H265" s="698"/>
      <c r="I265" s="698"/>
      <c r="J265" s="698"/>
      <c r="K265" s="698"/>
      <c r="L265" s="698"/>
      <c r="M265" s="698"/>
      <c r="N265" s="698"/>
      <c r="O265" s="698"/>
      <c r="P265" s="698"/>
      <c r="Q265" s="698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  <c r="AI265" s="100"/>
    </row>
    <row r="266">
      <c r="A266" s="645"/>
      <c r="B266" s="603"/>
      <c r="C266" s="603" t="s">
        <v>2364</v>
      </c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8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100"/>
      <c r="AI266" s="100"/>
    </row>
    <row r="267">
      <c r="A267" s="645"/>
      <c r="B267" s="79"/>
      <c r="C267" s="81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3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100"/>
      <c r="AI267" s="100"/>
    </row>
    <row r="268">
      <c r="A268" s="645"/>
      <c r="B268" s="79"/>
      <c r="C268" s="1360"/>
      <c r="D268" s="77"/>
      <c r="E268" s="104"/>
      <c r="F268" s="159" t="s">
        <v>2365</v>
      </c>
      <c r="G268" s="78"/>
      <c r="H268" s="1360"/>
      <c r="I268" s="77"/>
      <c r="J268" s="104"/>
      <c r="K268" s="159" t="s">
        <v>2366</v>
      </c>
      <c r="L268" s="78"/>
      <c r="M268" s="1360"/>
      <c r="N268" s="77"/>
      <c r="O268" s="104"/>
      <c r="P268" s="159" t="s">
        <v>2367</v>
      </c>
      <c r="Q268" s="78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100"/>
      <c r="AI268" s="100"/>
    </row>
    <row r="269">
      <c r="A269" s="645"/>
      <c r="B269" s="79"/>
      <c r="C269" s="79"/>
      <c r="E269" s="106"/>
      <c r="G269" s="80"/>
      <c r="H269" s="79"/>
      <c r="J269" s="106"/>
      <c r="L269" s="80"/>
      <c r="M269" s="79"/>
      <c r="O269" s="106"/>
      <c r="Q269" s="8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00"/>
      <c r="AI269" s="100"/>
    </row>
    <row r="270">
      <c r="A270" s="645"/>
      <c r="B270" s="107"/>
      <c r="C270" s="79"/>
      <c r="E270" s="106"/>
      <c r="G270" s="80"/>
      <c r="H270" s="79"/>
      <c r="J270" s="106"/>
      <c r="L270" s="80"/>
      <c r="M270" s="79"/>
      <c r="O270" s="106"/>
      <c r="Q270" s="8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  <c r="AI270" s="100"/>
    </row>
    <row r="271">
      <c r="A271" s="648"/>
      <c r="B271" s="1361" t="s">
        <v>60</v>
      </c>
      <c r="C271" s="79"/>
      <c r="E271" s="106"/>
      <c r="F271" s="110"/>
      <c r="G271" s="111"/>
      <c r="H271" s="79"/>
      <c r="J271" s="106"/>
      <c r="K271" s="110"/>
      <c r="L271" s="111"/>
      <c r="M271" s="79"/>
      <c r="O271" s="106"/>
      <c r="P271" s="110"/>
      <c r="Q271" s="111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  <c r="AH271" s="100"/>
      <c r="AI271" s="100"/>
    </row>
    <row r="272">
      <c r="A272" s="648"/>
      <c r="B272" s="1361" t="s">
        <v>61</v>
      </c>
      <c r="C272" s="79"/>
      <c r="E272" s="106"/>
      <c r="F272" s="1382"/>
      <c r="G272" s="138"/>
      <c r="H272" s="79"/>
      <c r="J272" s="106"/>
      <c r="K272" s="163"/>
      <c r="L272" s="138"/>
      <c r="M272" s="79"/>
      <c r="O272" s="106"/>
      <c r="P272" s="788"/>
      <c r="Q272" s="14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  <c r="AI272" s="100"/>
    </row>
    <row r="273">
      <c r="A273" s="648"/>
      <c r="B273" s="79"/>
      <c r="C273" s="107"/>
      <c r="D273" s="110"/>
      <c r="E273" s="49"/>
      <c r="F273" s="1383"/>
      <c r="G273" s="111"/>
      <c r="H273" s="107"/>
      <c r="I273" s="110"/>
      <c r="J273" s="49"/>
      <c r="K273" s="1384"/>
      <c r="L273" s="1385"/>
      <c r="M273" s="107"/>
      <c r="N273" s="110"/>
      <c r="O273" s="49"/>
      <c r="P273" s="163"/>
      <c r="Q273" s="138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  <c r="AH273" s="100"/>
      <c r="AI273" s="100"/>
    </row>
    <row r="274">
      <c r="A274" s="108"/>
      <c r="B274" s="206" t="s">
        <v>62</v>
      </c>
      <c r="C274" s="1363" t="s">
        <v>899</v>
      </c>
      <c r="D274" s="1364"/>
      <c r="E274" s="226" t="s">
        <v>63</v>
      </c>
      <c r="F274" s="1365" t="s">
        <v>64</v>
      </c>
      <c r="G274" s="1366" t="s">
        <v>65</v>
      </c>
      <c r="H274" s="1363" t="s">
        <v>899</v>
      </c>
      <c r="I274" s="1364"/>
      <c r="J274" s="226" t="s">
        <v>63</v>
      </c>
      <c r="K274" s="1365" t="s">
        <v>64</v>
      </c>
      <c r="L274" s="1366" t="s">
        <v>65</v>
      </c>
      <c r="M274" s="1363" t="s">
        <v>899</v>
      </c>
      <c r="N274" s="1364"/>
      <c r="O274" s="226" t="s">
        <v>63</v>
      </c>
      <c r="P274" s="1365" t="s">
        <v>64</v>
      </c>
      <c r="Q274" s="1366" t="s">
        <v>65</v>
      </c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  <c r="AI274" s="100"/>
    </row>
    <row r="275">
      <c r="A275" s="108"/>
      <c r="B275" s="206" t="s">
        <v>66</v>
      </c>
      <c r="C275" s="234" t="s">
        <v>2368</v>
      </c>
      <c r="D275" s="257"/>
      <c r="E275" s="255" t="s">
        <v>380</v>
      </c>
      <c r="F275" s="207">
        <v>31.0</v>
      </c>
      <c r="G275" s="1104">
        <v>252.0</v>
      </c>
      <c r="H275" s="234" t="s">
        <v>126</v>
      </c>
      <c r="I275" s="257"/>
      <c r="J275" s="255" t="s">
        <v>220</v>
      </c>
      <c r="K275" s="207">
        <v>31.0</v>
      </c>
      <c r="L275" s="1104">
        <v>6.0</v>
      </c>
      <c r="M275" s="234" t="s">
        <v>126</v>
      </c>
      <c r="N275" s="257"/>
      <c r="O275" s="255" t="s">
        <v>287</v>
      </c>
      <c r="P275" s="207">
        <v>31.0</v>
      </c>
      <c r="Q275" s="1104">
        <v>6.0</v>
      </c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  <c r="AI275" s="100"/>
    </row>
    <row r="276">
      <c r="A276" s="108"/>
      <c r="B276" s="206" t="s">
        <v>72</v>
      </c>
      <c r="C276" s="234" t="s">
        <v>884</v>
      </c>
      <c r="D276" s="257"/>
      <c r="E276" s="255" t="s">
        <v>132</v>
      </c>
      <c r="F276" s="207">
        <v>31.0</v>
      </c>
      <c r="G276" s="1104">
        <v>6.0</v>
      </c>
      <c r="H276" s="234" t="s">
        <v>254</v>
      </c>
      <c r="I276" s="257"/>
      <c r="J276" s="255" t="s">
        <v>78</v>
      </c>
      <c r="K276" s="207">
        <v>31.0</v>
      </c>
      <c r="L276" s="1104">
        <v>0.0</v>
      </c>
      <c r="M276" s="234" t="s">
        <v>1148</v>
      </c>
      <c r="N276" s="257"/>
      <c r="O276" s="255" t="s">
        <v>130</v>
      </c>
      <c r="P276" s="207">
        <v>31.0</v>
      </c>
      <c r="Q276" s="1104">
        <v>0.0</v>
      </c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  <c r="AI276" s="100"/>
    </row>
    <row r="277">
      <c r="A277" s="108"/>
      <c r="B277" s="206" t="s">
        <v>79</v>
      </c>
      <c r="C277" s="234" t="s">
        <v>80</v>
      </c>
      <c r="D277" s="257"/>
      <c r="E277" s="255" t="s">
        <v>225</v>
      </c>
      <c r="F277" s="207">
        <v>31.0</v>
      </c>
      <c r="G277" s="1104">
        <v>0.0</v>
      </c>
      <c r="H277" s="234" t="s">
        <v>260</v>
      </c>
      <c r="I277" s="257"/>
      <c r="J277" s="255" t="s">
        <v>510</v>
      </c>
      <c r="K277" s="207">
        <v>31.0</v>
      </c>
      <c r="L277" s="1104">
        <v>0.0</v>
      </c>
      <c r="M277" s="234" t="s">
        <v>509</v>
      </c>
      <c r="N277" s="257"/>
      <c r="O277" s="255" t="s">
        <v>225</v>
      </c>
      <c r="P277" s="207">
        <v>31.0</v>
      </c>
      <c r="Q277" s="1104">
        <v>0.0</v>
      </c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  <c r="AI277" s="100"/>
    </row>
    <row r="278">
      <c r="A278" s="108"/>
      <c r="B278" s="211" t="s">
        <v>85</v>
      </c>
      <c r="C278" s="214" t="s">
        <v>179</v>
      </c>
      <c r="D278" s="213"/>
      <c r="E278" s="1027" t="s">
        <v>358</v>
      </c>
      <c r="F278" s="172">
        <v>31.0</v>
      </c>
      <c r="G278" s="1026">
        <v>0.0</v>
      </c>
      <c r="H278" s="214" t="s">
        <v>2369</v>
      </c>
      <c r="I278" s="213"/>
      <c r="J278" s="1027" t="s">
        <v>512</v>
      </c>
      <c r="K278" s="172">
        <v>31.0</v>
      </c>
      <c r="L278" s="1026">
        <v>252.0</v>
      </c>
      <c r="M278" s="214" t="s">
        <v>477</v>
      </c>
      <c r="N278" s="213"/>
      <c r="O278" s="1027" t="s">
        <v>229</v>
      </c>
      <c r="P278" s="172">
        <v>31.0</v>
      </c>
      <c r="Q278" s="1026">
        <v>252.0</v>
      </c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00"/>
      <c r="AI278" s="100"/>
    </row>
    <row r="279">
      <c r="A279" s="101"/>
      <c r="B279" s="215"/>
      <c r="C279" s="214" t="s">
        <v>371</v>
      </c>
      <c r="D279" s="213"/>
      <c r="E279" s="1027" t="s">
        <v>117</v>
      </c>
      <c r="F279" s="172">
        <v>31.0</v>
      </c>
      <c r="G279" s="1026">
        <v>252.0</v>
      </c>
      <c r="H279" s="214" t="s">
        <v>2306</v>
      </c>
      <c r="I279" s="213"/>
      <c r="J279" s="1027" t="s">
        <v>695</v>
      </c>
      <c r="K279" s="172">
        <v>31.0</v>
      </c>
      <c r="L279" s="173">
        <v>0.0</v>
      </c>
      <c r="M279" s="214" t="s">
        <v>261</v>
      </c>
      <c r="N279" s="213"/>
      <c r="O279" s="1027" t="s">
        <v>117</v>
      </c>
      <c r="P279" s="172">
        <v>31.0</v>
      </c>
      <c r="Q279" s="1026">
        <v>0.0</v>
      </c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  <c r="AI279" s="100"/>
    </row>
    <row r="280">
      <c r="A280" s="101"/>
      <c r="B280" s="215"/>
      <c r="C280" s="214" t="s">
        <v>497</v>
      </c>
      <c r="D280" s="213"/>
      <c r="E280" s="1027" t="s">
        <v>471</v>
      </c>
      <c r="F280" s="172">
        <v>31.0</v>
      </c>
      <c r="G280" s="1026">
        <v>0.0</v>
      </c>
      <c r="H280" s="214" t="s">
        <v>330</v>
      </c>
      <c r="I280" s="213"/>
      <c r="J280" s="1027" t="s">
        <v>633</v>
      </c>
      <c r="K280" s="172">
        <v>31.0</v>
      </c>
      <c r="L280" s="1026">
        <v>252.0</v>
      </c>
      <c r="M280" s="214" t="s">
        <v>235</v>
      </c>
      <c r="N280" s="213"/>
      <c r="O280" s="1027" t="s">
        <v>414</v>
      </c>
      <c r="P280" s="172">
        <v>31.0</v>
      </c>
      <c r="Q280" s="1026">
        <v>252.0</v>
      </c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  <c r="AI280" s="100"/>
    </row>
    <row r="281">
      <c r="A281" s="101"/>
      <c r="B281" s="215"/>
      <c r="C281" s="214" t="s">
        <v>756</v>
      </c>
      <c r="D281" s="213"/>
      <c r="E281" s="1027"/>
      <c r="F281" s="195" t="s">
        <v>2370</v>
      </c>
      <c r="G281" s="80"/>
      <c r="H281" s="214" t="s">
        <v>339</v>
      </c>
      <c r="I281" s="213"/>
      <c r="J281" s="193"/>
      <c r="K281" s="195" t="s">
        <v>2371</v>
      </c>
      <c r="L281" s="80"/>
      <c r="M281" s="214" t="s">
        <v>273</v>
      </c>
      <c r="N281" s="213"/>
      <c r="O281" s="193"/>
      <c r="P281" s="195" t="s">
        <v>2372</v>
      </c>
      <c r="Q281" s="8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00"/>
      <c r="AI281" s="100"/>
    </row>
    <row r="282">
      <c r="A282" s="101"/>
      <c r="B282" s="215"/>
      <c r="C282" s="1386"/>
      <c r="D282" s="213"/>
      <c r="E282" s="1027"/>
      <c r="F282" s="195"/>
      <c r="G282" s="642"/>
      <c r="H282" s="1367"/>
      <c r="I282" s="213"/>
      <c r="J282" s="193"/>
      <c r="K282" s="195" t="s">
        <v>2373</v>
      </c>
      <c r="L282" s="642"/>
      <c r="M282" s="1367"/>
      <c r="N282" s="213"/>
      <c r="O282" s="193"/>
      <c r="P282" s="195"/>
      <c r="Q282" s="642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  <c r="AH282" s="100"/>
      <c r="AI282" s="100"/>
    </row>
    <row r="283">
      <c r="A283" s="101"/>
      <c r="B283" s="186"/>
      <c r="C283" s="1360"/>
      <c r="D283" s="77"/>
      <c r="E283" s="104"/>
      <c r="F283" s="159" t="s">
        <v>2374</v>
      </c>
      <c r="G283" s="78"/>
      <c r="H283" s="1360"/>
      <c r="I283" s="77"/>
      <c r="J283" s="104"/>
      <c r="K283" s="159" t="s">
        <v>2375</v>
      </c>
      <c r="L283" s="78"/>
      <c r="M283" s="1360"/>
      <c r="N283" s="77"/>
      <c r="O283" s="104"/>
      <c r="P283" s="159"/>
      <c r="Q283" s="78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00"/>
      <c r="AI283" s="100"/>
    </row>
    <row r="284">
      <c r="A284" s="101"/>
      <c r="B284" s="79"/>
      <c r="C284" s="79"/>
      <c r="E284" s="106"/>
      <c r="G284" s="80"/>
      <c r="H284" s="79"/>
      <c r="J284" s="106"/>
      <c r="L284" s="80"/>
      <c r="M284" s="79"/>
      <c r="O284" s="106"/>
      <c r="Q284" s="8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00"/>
    </row>
    <row r="285">
      <c r="A285" s="101"/>
      <c r="B285" s="79"/>
      <c r="C285" s="79"/>
      <c r="E285" s="106"/>
      <c r="G285" s="80"/>
      <c r="H285" s="79"/>
      <c r="J285" s="106"/>
      <c r="L285" s="80"/>
      <c r="M285" s="79"/>
      <c r="O285" s="106"/>
      <c r="Q285" s="8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  <c r="AH285" s="100"/>
      <c r="AI285" s="100"/>
    </row>
    <row r="286">
      <c r="A286" s="648"/>
      <c r="B286" s="1361" t="s">
        <v>60</v>
      </c>
      <c r="C286" s="79"/>
      <c r="E286" s="106"/>
      <c r="F286" s="110"/>
      <c r="G286" s="111"/>
      <c r="H286" s="79"/>
      <c r="J286" s="106"/>
      <c r="K286" s="110"/>
      <c r="L286" s="111"/>
      <c r="M286" s="79"/>
      <c r="O286" s="106"/>
      <c r="P286" s="110"/>
      <c r="Q286" s="111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  <c r="AH286" s="100"/>
      <c r="AI286" s="100"/>
    </row>
    <row r="287">
      <c r="A287" s="648"/>
      <c r="B287" s="1361" t="s">
        <v>61</v>
      </c>
      <c r="C287" s="79"/>
      <c r="E287" s="106"/>
      <c r="F287" s="788"/>
      <c r="G287" s="140"/>
      <c r="H287" s="79"/>
      <c r="J287" s="106"/>
      <c r="K287" s="788"/>
      <c r="L287" s="140"/>
      <c r="M287" s="79"/>
      <c r="O287" s="106"/>
      <c r="P287" s="1368"/>
      <c r="Q287" s="14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  <c r="AH287" s="100"/>
      <c r="AI287" s="100"/>
    </row>
    <row r="288">
      <c r="A288" s="648"/>
      <c r="B288" s="79"/>
      <c r="C288" s="107"/>
      <c r="D288" s="110"/>
      <c r="E288" s="49"/>
      <c r="F288" s="1387"/>
      <c r="G288" s="140"/>
      <c r="H288" s="107"/>
      <c r="I288" s="110"/>
      <c r="J288" s="49"/>
      <c r="K288" s="1362"/>
      <c r="L288" s="111"/>
      <c r="M288" s="107"/>
      <c r="N288" s="110"/>
      <c r="O288" s="49"/>
      <c r="P288" s="1369"/>
      <c r="Q288" s="14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  <c r="AH288" s="100"/>
      <c r="AI288" s="100"/>
    </row>
    <row r="289">
      <c r="A289" s="108"/>
      <c r="B289" s="206" t="s">
        <v>62</v>
      </c>
      <c r="C289" s="1363" t="s">
        <v>566</v>
      </c>
      <c r="D289" s="1364"/>
      <c r="E289" s="226" t="s">
        <v>63</v>
      </c>
      <c r="F289" s="1365" t="s">
        <v>64</v>
      </c>
      <c r="G289" s="1366" t="s">
        <v>65</v>
      </c>
      <c r="H289" s="1363" t="s">
        <v>566</v>
      </c>
      <c r="I289" s="1364"/>
      <c r="J289" s="226" t="s">
        <v>63</v>
      </c>
      <c r="K289" s="1365" t="s">
        <v>64</v>
      </c>
      <c r="L289" s="1366" t="s">
        <v>65</v>
      </c>
      <c r="M289" s="1370"/>
      <c r="N289" s="1371"/>
      <c r="O289" s="226"/>
      <c r="P289" s="226"/>
      <c r="Q289" s="227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  <c r="AH289" s="100"/>
      <c r="AI289" s="100"/>
    </row>
    <row r="290">
      <c r="A290" s="108"/>
      <c r="B290" s="206" t="s">
        <v>66</v>
      </c>
      <c r="C290" s="234" t="s">
        <v>128</v>
      </c>
      <c r="D290" s="257"/>
      <c r="E290" s="255" t="s">
        <v>800</v>
      </c>
      <c r="F290" s="207">
        <v>31.0</v>
      </c>
      <c r="G290" s="1104">
        <v>6.0</v>
      </c>
      <c r="H290" s="234" t="s">
        <v>128</v>
      </c>
      <c r="I290" s="257"/>
      <c r="J290" s="255" t="s">
        <v>287</v>
      </c>
      <c r="K290" s="207">
        <v>31.0</v>
      </c>
      <c r="L290" s="1104">
        <v>6.0</v>
      </c>
      <c r="M290" s="1372"/>
      <c r="N290" s="1373"/>
      <c r="O290" s="253"/>
      <c r="P290" s="207"/>
      <c r="Q290" s="254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  <c r="AH290" s="100"/>
      <c r="AI290" s="100"/>
    </row>
    <row r="291">
      <c r="A291" s="108"/>
      <c r="B291" s="206" t="s">
        <v>72</v>
      </c>
      <c r="C291" s="234" t="s">
        <v>2376</v>
      </c>
      <c r="D291" s="257"/>
      <c r="E291" s="255" t="s">
        <v>692</v>
      </c>
      <c r="F291" s="255">
        <v>31.0</v>
      </c>
      <c r="G291" s="1104">
        <v>252.0</v>
      </c>
      <c r="H291" s="234" t="s">
        <v>1032</v>
      </c>
      <c r="I291" s="257"/>
      <c r="J291" s="255" t="s">
        <v>323</v>
      </c>
      <c r="K291" s="207">
        <v>31.0</v>
      </c>
      <c r="L291" s="1104">
        <v>252.0</v>
      </c>
      <c r="M291" s="1372"/>
      <c r="N291" s="1373"/>
      <c r="O291" s="253"/>
      <c r="P291" s="207"/>
      <c r="Q291" s="254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  <c r="AH291" s="100"/>
      <c r="AI291" s="100"/>
    </row>
    <row r="292">
      <c r="A292" s="108"/>
      <c r="B292" s="206" t="s">
        <v>79</v>
      </c>
      <c r="C292" s="234" t="s">
        <v>326</v>
      </c>
      <c r="D292" s="257"/>
      <c r="E292" s="255" t="s">
        <v>1706</v>
      </c>
      <c r="F292" s="255">
        <v>31.0</v>
      </c>
      <c r="G292" s="254">
        <v>0.0</v>
      </c>
      <c r="H292" s="234" t="s">
        <v>1881</v>
      </c>
      <c r="I292" s="257"/>
      <c r="J292" s="255" t="s">
        <v>168</v>
      </c>
      <c r="K292" s="207">
        <v>31.0</v>
      </c>
      <c r="L292" s="1104">
        <v>0.0</v>
      </c>
      <c r="M292" s="1372"/>
      <c r="N292" s="1373"/>
      <c r="O292" s="253"/>
      <c r="P292" s="207"/>
      <c r="Q292" s="254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  <c r="AH292" s="100"/>
      <c r="AI292" s="100"/>
    </row>
    <row r="293">
      <c r="A293" s="108"/>
      <c r="B293" s="211" t="s">
        <v>85</v>
      </c>
      <c r="C293" s="214" t="s">
        <v>2377</v>
      </c>
      <c r="D293" s="213"/>
      <c r="E293" s="1027" t="s">
        <v>1197</v>
      </c>
      <c r="F293" s="172">
        <v>31.0</v>
      </c>
      <c r="G293" s="1026">
        <v>0.0</v>
      </c>
      <c r="H293" s="214" t="s">
        <v>630</v>
      </c>
      <c r="I293" s="213"/>
      <c r="J293" s="1027" t="s">
        <v>491</v>
      </c>
      <c r="K293" s="172">
        <v>31.0</v>
      </c>
      <c r="L293" s="1026">
        <v>0.0</v>
      </c>
      <c r="M293" s="1374"/>
      <c r="N293" s="1375"/>
      <c r="O293" s="1376"/>
      <c r="P293" s="172"/>
      <c r="Q293" s="1377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00"/>
      <c r="AI293" s="100"/>
    </row>
    <row r="294">
      <c r="A294" s="101"/>
      <c r="B294" s="215"/>
      <c r="C294" s="214" t="s">
        <v>698</v>
      </c>
      <c r="D294" s="213"/>
      <c r="E294" s="1027" t="s">
        <v>2378</v>
      </c>
      <c r="F294" s="172">
        <v>31.0</v>
      </c>
      <c r="G294" s="173">
        <v>0.0</v>
      </c>
      <c r="H294" s="214" t="s">
        <v>306</v>
      </c>
      <c r="I294" s="213"/>
      <c r="J294" s="1027" t="s">
        <v>695</v>
      </c>
      <c r="K294" s="172">
        <v>31.0</v>
      </c>
      <c r="L294" s="1026">
        <v>0.0</v>
      </c>
      <c r="M294" s="1374"/>
      <c r="N294" s="1375"/>
      <c r="O294" s="1376"/>
      <c r="P294" s="172"/>
      <c r="Q294" s="173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  <c r="AH294" s="100"/>
      <c r="AI294" s="100"/>
    </row>
    <row r="295">
      <c r="A295" s="101"/>
      <c r="B295" s="215"/>
      <c r="C295" s="214" t="s">
        <v>1175</v>
      </c>
      <c r="D295" s="213"/>
      <c r="E295" s="1027" t="s">
        <v>814</v>
      </c>
      <c r="F295" s="172">
        <v>31.0</v>
      </c>
      <c r="G295" s="1026">
        <v>252.0</v>
      </c>
      <c r="H295" s="214" t="s">
        <v>780</v>
      </c>
      <c r="I295" s="213"/>
      <c r="J295" s="1027" t="s">
        <v>270</v>
      </c>
      <c r="K295" s="172">
        <v>31.0</v>
      </c>
      <c r="L295" s="1026">
        <v>252.0</v>
      </c>
      <c r="M295" s="1374"/>
      <c r="N295" s="1375"/>
      <c r="O295" s="1376"/>
      <c r="P295" s="172"/>
      <c r="Q295" s="1377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  <c r="AH295" s="100"/>
      <c r="AI295" s="100"/>
    </row>
    <row r="296">
      <c r="A296" s="101"/>
      <c r="B296" s="215"/>
      <c r="C296" s="1378" t="s">
        <v>419</v>
      </c>
      <c r="D296" s="217"/>
      <c r="E296" s="218"/>
      <c r="F296" s="195" t="s">
        <v>2379</v>
      </c>
      <c r="G296" s="80"/>
      <c r="H296" s="1378" t="s">
        <v>401</v>
      </c>
      <c r="I296" s="217"/>
      <c r="J296" s="218"/>
      <c r="K296" s="195" t="s">
        <v>2380</v>
      </c>
      <c r="L296" s="80"/>
      <c r="M296" s="1379"/>
      <c r="N296" s="1380"/>
      <c r="O296" s="218"/>
      <c r="P296" s="219"/>
      <c r="Q296" s="83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  <c r="AH296" s="100"/>
      <c r="AI296" s="100"/>
    </row>
    <row r="297">
      <c r="A297" s="698"/>
      <c r="B297" s="1381" t="s">
        <v>2381</v>
      </c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5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  <c r="AI297" s="100"/>
    </row>
    <row r="298">
      <c r="A298" s="698"/>
      <c r="B298" s="698"/>
      <c r="C298" s="698"/>
      <c r="D298" s="698"/>
      <c r="E298" s="698"/>
      <c r="F298" s="698"/>
      <c r="G298" s="698"/>
      <c r="H298" s="698"/>
      <c r="I298" s="698"/>
      <c r="J298" s="698"/>
      <c r="K298" s="698"/>
      <c r="L298" s="698"/>
      <c r="M298" s="698"/>
      <c r="N298" s="698"/>
      <c r="O298" s="698"/>
      <c r="P298" s="698"/>
      <c r="Q298" s="698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  <c r="AH298" s="100"/>
      <c r="AI298" s="100"/>
    </row>
    <row r="299">
      <c r="A299" s="645"/>
      <c r="B299" s="603"/>
      <c r="C299" s="1388" t="s">
        <v>2382</v>
      </c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8"/>
      <c r="R299" s="100"/>
      <c r="S299" s="100"/>
    </row>
    <row r="300">
      <c r="A300" s="645"/>
      <c r="B300" s="79"/>
      <c r="C300" s="81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3"/>
      <c r="R300" s="100"/>
      <c r="S300" s="100"/>
    </row>
    <row r="301">
      <c r="A301" s="645"/>
      <c r="B301" s="79"/>
      <c r="C301" s="1360"/>
      <c r="D301" s="77"/>
      <c r="E301" s="104"/>
      <c r="F301" s="159"/>
      <c r="G301" s="1389"/>
      <c r="H301" s="1360"/>
      <c r="I301" s="77"/>
      <c r="J301" s="104"/>
      <c r="K301" s="159" t="s">
        <v>2383</v>
      </c>
      <c r="L301" s="78"/>
      <c r="M301" s="1360"/>
      <c r="N301" s="77"/>
      <c r="O301" s="104"/>
      <c r="P301" s="159" t="s">
        <v>2384</v>
      </c>
      <c r="Q301" s="78"/>
      <c r="R301" s="100"/>
      <c r="S301" s="100"/>
    </row>
    <row r="302">
      <c r="A302" s="645"/>
      <c r="B302" s="79"/>
      <c r="C302" s="79"/>
      <c r="E302" s="106"/>
      <c r="F302" s="1390"/>
      <c r="G302" s="1391"/>
      <c r="H302" s="79"/>
      <c r="J302" s="106"/>
      <c r="L302" s="80"/>
      <c r="M302" s="79"/>
      <c r="O302" s="106"/>
      <c r="Q302" s="80"/>
      <c r="R302" s="100"/>
      <c r="S302" s="100"/>
    </row>
    <row r="303">
      <c r="A303" s="645"/>
      <c r="B303" s="107"/>
      <c r="C303" s="79"/>
      <c r="E303" s="106"/>
      <c r="F303" s="1390" t="s">
        <v>2385</v>
      </c>
      <c r="G303" s="80"/>
      <c r="H303" s="79"/>
      <c r="J303" s="106"/>
      <c r="L303" s="80"/>
      <c r="M303" s="79"/>
      <c r="O303" s="106"/>
      <c r="Q303" s="80"/>
      <c r="R303" s="100"/>
      <c r="S303" s="100"/>
    </row>
    <row r="304">
      <c r="A304" s="648"/>
      <c r="B304" s="1361" t="s">
        <v>60</v>
      </c>
      <c r="C304" s="79"/>
      <c r="E304" s="106"/>
      <c r="F304" s="1392" t="s">
        <v>1268</v>
      </c>
      <c r="G304" s="111"/>
      <c r="H304" s="79"/>
      <c r="J304" s="106"/>
      <c r="K304" s="110"/>
      <c r="L304" s="111"/>
      <c r="M304" s="79"/>
      <c r="O304" s="106"/>
      <c r="P304" s="110"/>
      <c r="Q304" s="111"/>
      <c r="R304" s="100"/>
      <c r="S304" s="100"/>
    </row>
    <row r="305">
      <c r="A305" s="648"/>
      <c r="B305" s="1361" t="s">
        <v>61</v>
      </c>
      <c r="C305" s="79"/>
      <c r="E305" s="106"/>
      <c r="F305" s="1387"/>
      <c r="G305" s="140"/>
      <c r="H305" s="79"/>
      <c r="J305" s="106"/>
      <c r="K305" s="163"/>
      <c r="L305" s="138"/>
      <c r="M305" s="79"/>
      <c r="O305" s="106"/>
      <c r="P305" s="788"/>
      <c r="Q305" s="140"/>
      <c r="R305" s="100"/>
      <c r="S305" s="100"/>
    </row>
    <row r="306">
      <c r="A306" s="648"/>
      <c r="B306" s="79"/>
      <c r="C306" s="107"/>
      <c r="D306" s="110"/>
      <c r="E306" s="49"/>
      <c r="F306" s="788"/>
      <c r="G306" s="140"/>
      <c r="H306" s="107"/>
      <c r="I306" s="110"/>
      <c r="J306" s="49"/>
      <c r="K306" s="1362"/>
      <c r="L306" s="111"/>
      <c r="M306" s="107"/>
      <c r="N306" s="110"/>
      <c r="O306" s="49"/>
      <c r="P306" s="788"/>
      <c r="Q306" s="140"/>
      <c r="R306" s="100"/>
      <c r="S306" s="100"/>
    </row>
    <row r="307">
      <c r="A307" s="108"/>
      <c r="B307" s="206" t="s">
        <v>62</v>
      </c>
      <c r="C307" s="1363" t="s">
        <v>566</v>
      </c>
      <c r="D307" s="1364"/>
      <c r="E307" s="226" t="s">
        <v>63</v>
      </c>
      <c r="F307" s="1365" t="s">
        <v>64</v>
      </c>
      <c r="G307" s="1366" t="s">
        <v>65</v>
      </c>
      <c r="H307" s="1363" t="s">
        <v>566</v>
      </c>
      <c r="I307" s="1364"/>
      <c r="J307" s="226" t="s">
        <v>63</v>
      </c>
      <c r="K307" s="1365" t="s">
        <v>64</v>
      </c>
      <c r="L307" s="1366" t="s">
        <v>65</v>
      </c>
      <c r="M307" s="1363" t="s">
        <v>566</v>
      </c>
      <c r="N307" s="1364"/>
      <c r="O307" s="226" t="s">
        <v>63</v>
      </c>
      <c r="P307" s="1365" t="s">
        <v>64</v>
      </c>
      <c r="Q307" s="1366" t="s">
        <v>65</v>
      </c>
      <c r="R307" s="100"/>
      <c r="S307" s="100"/>
    </row>
    <row r="308">
      <c r="A308" s="108"/>
      <c r="B308" s="206" t="s">
        <v>66</v>
      </c>
      <c r="C308" s="234" t="s">
        <v>985</v>
      </c>
      <c r="D308" s="257"/>
      <c r="E308" s="255" t="s">
        <v>595</v>
      </c>
      <c r="F308" s="207">
        <v>31.0</v>
      </c>
      <c r="G308" s="1104">
        <v>252.0</v>
      </c>
      <c r="H308" s="234" t="s">
        <v>2386</v>
      </c>
      <c r="I308" s="257"/>
      <c r="J308" s="255" t="s">
        <v>453</v>
      </c>
      <c r="K308" s="207">
        <v>31.0</v>
      </c>
      <c r="L308" s="1104">
        <v>6.0</v>
      </c>
      <c r="M308" s="234" t="s">
        <v>985</v>
      </c>
      <c r="N308" s="257"/>
      <c r="O308" s="255" t="s">
        <v>1779</v>
      </c>
      <c r="P308" s="207">
        <v>31.0</v>
      </c>
      <c r="Q308" s="1104">
        <v>6.0</v>
      </c>
      <c r="R308" s="100"/>
      <c r="S308" s="100"/>
    </row>
    <row r="309">
      <c r="A309" s="108"/>
      <c r="B309" s="206" t="s">
        <v>72</v>
      </c>
      <c r="C309" s="234" t="s">
        <v>2387</v>
      </c>
      <c r="D309" s="257"/>
      <c r="E309" s="255" t="s">
        <v>1413</v>
      </c>
      <c r="F309" s="207">
        <v>31.0</v>
      </c>
      <c r="G309" s="1104">
        <v>0.0</v>
      </c>
      <c r="H309" s="234" t="s">
        <v>254</v>
      </c>
      <c r="I309" s="257"/>
      <c r="J309" s="255" t="s">
        <v>166</v>
      </c>
      <c r="K309" s="207">
        <v>31.0</v>
      </c>
      <c r="L309" s="1104">
        <v>252.0</v>
      </c>
      <c r="M309" s="234" t="s">
        <v>1765</v>
      </c>
      <c r="N309" s="257"/>
      <c r="O309" s="255" t="s">
        <v>291</v>
      </c>
      <c r="P309" s="207">
        <v>31.0</v>
      </c>
      <c r="Q309" s="1104">
        <v>0.0</v>
      </c>
      <c r="R309" s="100"/>
      <c r="S309" s="100"/>
    </row>
    <row r="310">
      <c r="A310" s="108"/>
      <c r="B310" s="206" t="s">
        <v>79</v>
      </c>
      <c r="C310" s="234" t="s">
        <v>629</v>
      </c>
      <c r="D310" s="257"/>
      <c r="E310" s="255" t="s">
        <v>669</v>
      </c>
      <c r="F310" s="207">
        <v>31.0</v>
      </c>
      <c r="G310" s="1104">
        <v>6.0</v>
      </c>
      <c r="H310" s="234" t="s">
        <v>328</v>
      </c>
      <c r="I310" s="257"/>
      <c r="J310" s="255" t="s">
        <v>170</v>
      </c>
      <c r="K310" s="255">
        <v>30.0</v>
      </c>
      <c r="L310" s="1104">
        <v>0.0</v>
      </c>
      <c r="M310" s="234" t="s">
        <v>1877</v>
      </c>
      <c r="N310" s="257"/>
      <c r="O310" s="255" t="s">
        <v>1906</v>
      </c>
      <c r="P310" s="207">
        <v>31.0</v>
      </c>
      <c r="Q310" s="1104">
        <v>252.0</v>
      </c>
      <c r="R310" s="100"/>
      <c r="S310" s="100"/>
    </row>
    <row r="311">
      <c r="A311" s="108"/>
      <c r="B311" s="211" t="s">
        <v>85</v>
      </c>
      <c r="C311" s="214" t="s">
        <v>2388</v>
      </c>
      <c r="D311" s="213"/>
      <c r="E311" s="1027" t="s">
        <v>1198</v>
      </c>
      <c r="F311" s="172">
        <v>31.0</v>
      </c>
      <c r="G311" s="1026">
        <v>252.0</v>
      </c>
      <c r="H311" s="214" t="s">
        <v>2349</v>
      </c>
      <c r="I311" s="213"/>
      <c r="J311" s="1027" t="s">
        <v>231</v>
      </c>
      <c r="K311" s="172">
        <v>31.0</v>
      </c>
      <c r="L311" s="1026">
        <v>0.0</v>
      </c>
      <c r="M311" s="214" t="s">
        <v>2389</v>
      </c>
      <c r="N311" s="213"/>
      <c r="O311" s="1027" t="s">
        <v>264</v>
      </c>
      <c r="P311" s="172">
        <v>31.0</v>
      </c>
      <c r="Q311" s="1026">
        <v>252.0</v>
      </c>
      <c r="R311" s="100"/>
      <c r="S311" s="100"/>
    </row>
    <row r="312">
      <c r="A312" s="101"/>
      <c r="B312" s="215"/>
      <c r="C312" s="214" t="s">
        <v>1188</v>
      </c>
      <c r="D312" s="213"/>
      <c r="E312" s="1027" t="s">
        <v>695</v>
      </c>
      <c r="F312" s="172">
        <v>31.0</v>
      </c>
      <c r="G312" s="173">
        <v>0.0</v>
      </c>
      <c r="H312" s="214" t="s">
        <v>2390</v>
      </c>
      <c r="I312" s="213"/>
      <c r="J312" s="1027" t="s">
        <v>174</v>
      </c>
      <c r="K312" s="1027">
        <v>30.0</v>
      </c>
      <c r="L312" s="173">
        <v>0.0</v>
      </c>
      <c r="M312" s="214" t="s">
        <v>442</v>
      </c>
      <c r="N312" s="213"/>
      <c r="O312" s="1027" t="s">
        <v>412</v>
      </c>
      <c r="P312" s="172">
        <v>31.0</v>
      </c>
      <c r="Q312" s="1026">
        <v>0.0</v>
      </c>
      <c r="R312" s="100"/>
      <c r="S312" s="100"/>
    </row>
    <row r="313">
      <c r="A313" s="101"/>
      <c r="B313" s="215"/>
      <c r="C313" s="214" t="s">
        <v>2350</v>
      </c>
      <c r="D313" s="213"/>
      <c r="E313" s="1027" t="s">
        <v>270</v>
      </c>
      <c r="F313" s="1027">
        <v>0.0</v>
      </c>
      <c r="G313" s="1026">
        <v>0.0</v>
      </c>
      <c r="H313" s="214" t="s">
        <v>1188</v>
      </c>
      <c r="I313" s="213"/>
      <c r="J313" s="1027" t="s">
        <v>414</v>
      </c>
      <c r="K313" s="1027">
        <v>30.0</v>
      </c>
      <c r="L313" s="1026">
        <v>252.0</v>
      </c>
      <c r="M313" s="214" t="s">
        <v>263</v>
      </c>
      <c r="N313" s="213"/>
      <c r="O313" s="1027" t="s">
        <v>310</v>
      </c>
      <c r="P313" s="1027">
        <v>0.0</v>
      </c>
      <c r="Q313" s="1026">
        <v>0.0</v>
      </c>
      <c r="R313" s="100"/>
      <c r="S313" s="100"/>
    </row>
    <row r="314">
      <c r="A314" s="101"/>
      <c r="B314" s="215"/>
      <c r="C314" s="214" t="s">
        <v>472</v>
      </c>
      <c r="D314" s="213"/>
      <c r="E314" s="1027"/>
      <c r="F314" s="195" t="s">
        <v>2391</v>
      </c>
      <c r="G314" s="80"/>
      <c r="H314" s="214" t="s">
        <v>2392</v>
      </c>
      <c r="I314" s="213"/>
      <c r="J314" s="193"/>
      <c r="K314" s="195" t="s">
        <v>2393</v>
      </c>
      <c r="L314" s="80"/>
      <c r="M314" s="214" t="s">
        <v>631</v>
      </c>
      <c r="N314" s="213"/>
      <c r="O314" s="193"/>
      <c r="P314" s="195" t="s">
        <v>2394</v>
      </c>
      <c r="Q314" s="80"/>
      <c r="R314" s="100"/>
      <c r="S314" s="100"/>
    </row>
    <row r="315">
      <c r="A315" s="101"/>
      <c r="B315" s="215"/>
      <c r="C315" s="214"/>
      <c r="D315" s="1367"/>
      <c r="E315" s="1027"/>
      <c r="G315" s="80"/>
      <c r="H315" s="214"/>
      <c r="I315" s="1367"/>
      <c r="J315" s="193"/>
      <c r="L315" s="80"/>
      <c r="M315" s="214"/>
      <c r="N315" s="1367"/>
      <c r="O315" s="193"/>
      <c r="Q315" s="80"/>
      <c r="R315" s="100"/>
      <c r="S315" s="100"/>
    </row>
    <row r="316">
      <c r="A316" s="101"/>
      <c r="B316" s="186"/>
      <c r="C316" s="1360"/>
      <c r="D316" s="77"/>
      <c r="E316" s="104"/>
      <c r="F316" s="159"/>
      <c r="G316" s="1389"/>
      <c r="H316" s="1360"/>
      <c r="I316" s="77"/>
      <c r="J316" s="104"/>
      <c r="K316" s="159" t="s">
        <v>2395</v>
      </c>
      <c r="L316" s="78"/>
      <c r="M316" s="1360"/>
      <c r="N316" s="77"/>
      <c r="O316" s="104"/>
      <c r="P316" s="159" t="s">
        <v>2396</v>
      </c>
      <c r="Q316" s="78"/>
      <c r="R316" s="100"/>
      <c r="S316" s="100"/>
    </row>
    <row r="317">
      <c r="A317" s="101"/>
      <c r="B317" s="79"/>
      <c r="C317" s="79"/>
      <c r="E317" s="106"/>
      <c r="F317" s="1390"/>
      <c r="G317" s="1391"/>
      <c r="H317" s="79"/>
      <c r="J317" s="106"/>
      <c r="L317" s="80"/>
      <c r="M317" s="79"/>
      <c r="O317" s="106"/>
      <c r="Q317" s="80"/>
      <c r="R317" s="100"/>
      <c r="S317" s="100"/>
    </row>
    <row r="318">
      <c r="A318" s="101"/>
      <c r="B318" s="79"/>
      <c r="C318" s="79"/>
      <c r="E318" s="106"/>
      <c r="F318" s="1390" t="s">
        <v>2397</v>
      </c>
      <c r="G318" s="80"/>
      <c r="H318" s="79"/>
      <c r="J318" s="106"/>
      <c r="L318" s="80"/>
      <c r="M318" s="79"/>
      <c r="O318" s="106"/>
      <c r="Q318" s="80"/>
      <c r="R318" s="100"/>
      <c r="S318" s="100"/>
    </row>
    <row r="319">
      <c r="A319" s="648"/>
      <c r="B319" s="1361" t="s">
        <v>60</v>
      </c>
      <c r="C319" s="79"/>
      <c r="E319" s="106"/>
      <c r="F319" s="1392" t="s">
        <v>1269</v>
      </c>
      <c r="G319" s="111"/>
      <c r="H319" s="79"/>
      <c r="J319" s="106"/>
      <c r="K319" s="110"/>
      <c r="L319" s="111"/>
      <c r="M319" s="79"/>
      <c r="O319" s="106"/>
      <c r="P319" s="110"/>
      <c r="Q319" s="111"/>
      <c r="R319" s="100"/>
      <c r="S319" s="100"/>
    </row>
    <row r="320">
      <c r="A320" s="648"/>
      <c r="B320" s="1361" t="s">
        <v>61</v>
      </c>
      <c r="C320" s="79"/>
      <c r="E320" s="106"/>
      <c r="F320" s="788"/>
      <c r="G320" s="140"/>
      <c r="H320" s="79"/>
      <c r="J320" s="106"/>
      <c r="K320" s="163"/>
      <c r="L320" s="138"/>
      <c r="M320" s="79"/>
      <c r="O320" s="106"/>
      <c r="P320" s="788"/>
      <c r="Q320" s="140"/>
      <c r="R320" s="100"/>
      <c r="S320" s="100"/>
    </row>
    <row r="321">
      <c r="A321" s="648"/>
      <c r="B321" s="79"/>
      <c r="C321" s="107"/>
      <c r="D321" s="110"/>
      <c r="E321" s="49"/>
      <c r="F321" s="1362"/>
      <c r="G321" s="111"/>
      <c r="H321" s="107"/>
      <c r="I321" s="110"/>
      <c r="J321" s="49"/>
      <c r="K321" s="1362"/>
      <c r="L321" s="111"/>
      <c r="M321" s="107"/>
      <c r="N321" s="110"/>
      <c r="O321" s="49"/>
      <c r="P321" s="1369"/>
      <c r="Q321" s="140"/>
      <c r="R321" s="100"/>
      <c r="S321" s="100"/>
    </row>
    <row r="322">
      <c r="A322" s="108"/>
      <c r="B322" s="206" t="s">
        <v>62</v>
      </c>
      <c r="C322" s="1363" t="s">
        <v>566</v>
      </c>
      <c r="D322" s="1364"/>
      <c r="E322" s="226" t="s">
        <v>63</v>
      </c>
      <c r="F322" s="1365" t="s">
        <v>64</v>
      </c>
      <c r="G322" s="1366" t="s">
        <v>65</v>
      </c>
      <c r="H322" s="1363" t="s">
        <v>566</v>
      </c>
      <c r="I322" s="1364"/>
      <c r="J322" s="226" t="s">
        <v>63</v>
      </c>
      <c r="K322" s="1365" t="s">
        <v>64</v>
      </c>
      <c r="L322" s="1366" t="s">
        <v>65</v>
      </c>
      <c r="M322" s="1363" t="s">
        <v>566</v>
      </c>
      <c r="N322" s="1371"/>
      <c r="O322" s="226" t="s">
        <v>63</v>
      </c>
      <c r="P322" s="1365" t="s">
        <v>64</v>
      </c>
      <c r="Q322" s="1366" t="s">
        <v>65</v>
      </c>
      <c r="R322" s="100"/>
      <c r="S322" s="100"/>
    </row>
    <row r="323">
      <c r="A323" s="108"/>
      <c r="B323" s="206" t="s">
        <v>66</v>
      </c>
      <c r="C323" s="234" t="s">
        <v>985</v>
      </c>
      <c r="D323" s="257"/>
      <c r="E323" s="255" t="s">
        <v>454</v>
      </c>
      <c r="F323" s="207">
        <v>31.0</v>
      </c>
      <c r="G323" s="1104">
        <v>252.0</v>
      </c>
      <c r="H323" s="234" t="s">
        <v>773</v>
      </c>
      <c r="I323" s="257"/>
      <c r="J323" s="255" t="s">
        <v>161</v>
      </c>
      <c r="K323" s="207">
        <v>31.0</v>
      </c>
      <c r="L323" s="1104">
        <v>6.0</v>
      </c>
      <c r="M323" s="234" t="s">
        <v>128</v>
      </c>
      <c r="N323" s="1373"/>
      <c r="O323" s="255" t="s">
        <v>68</v>
      </c>
      <c r="P323" s="207">
        <v>31.0</v>
      </c>
      <c r="Q323" s="1104">
        <v>6.0</v>
      </c>
      <c r="R323" s="100"/>
      <c r="S323" s="100"/>
    </row>
    <row r="324">
      <c r="A324" s="108"/>
      <c r="B324" s="206" t="s">
        <v>72</v>
      </c>
      <c r="C324" s="234" t="s">
        <v>2398</v>
      </c>
      <c r="D324" s="257"/>
      <c r="E324" s="255" t="s">
        <v>353</v>
      </c>
      <c r="F324" s="207">
        <v>31.0</v>
      </c>
      <c r="G324" s="1104">
        <v>0.0</v>
      </c>
      <c r="H324" s="234" t="s">
        <v>252</v>
      </c>
      <c r="I324" s="257"/>
      <c r="J324" s="255" t="s">
        <v>694</v>
      </c>
      <c r="K324" s="207">
        <v>31.0</v>
      </c>
      <c r="L324" s="1104">
        <v>252.0</v>
      </c>
      <c r="M324" s="234" t="s">
        <v>2399</v>
      </c>
      <c r="N324" s="1373"/>
      <c r="O324" s="255" t="s">
        <v>2400</v>
      </c>
      <c r="P324" s="207">
        <v>31.0</v>
      </c>
      <c r="Q324" s="1104">
        <v>252.0</v>
      </c>
      <c r="R324" s="100"/>
      <c r="S324" s="100"/>
    </row>
    <row r="325">
      <c r="A325" s="108"/>
      <c r="B325" s="206" t="s">
        <v>79</v>
      </c>
      <c r="C325" s="234" t="s">
        <v>326</v>
      </c>
      <c r="D325" s="257"/>
      <c r="E325" s="255" t="s">
        <v>385</v>
      </c>
      <c r="F325" s="207">
        <v>31.0</v>
      </c>
      <c r="G325" s="254">
        <v>0.0</v>
      </c>
      <c r="H325" s="234" t="s">
        <v>260</v>
      </c>
      <c r="I325" s="257"/>
      <c r="J325" s="255" t="s">
        <v>227</v>
      </c>
      <c r="K325" s="207">
        <v>31.0</v>
      </c>
      <c r="L325" s="254">
        <v>0.0</v>
      </c>
      <c r="M325" s="234" t="s">
        <v>1630</v>
      </c>
      <c r="N325" s="1373"/>
      <c r="O325" s="255" t="s">
        <v>257</v>
      </c>
      <c r="P325" s="207">
        <v>31.0</v>
      </c>
      <c r="Q325" s="254">
        <v>0.0</v>
      </c>
      <c r="R325" s="100"/>
      <c r="S325" s="100"/>
    </row>
    <row r="326">
      <c r="A326" s="108"/>
      <c r="B326" s="211" t="s">
        <v>85</v>
      </c>
      <c r="C326" s="214" t="s">
        <v>269</v>
      </c>
      <c r="D326" s="213"/>
      <c r="E326" s="1027" t="s">
        <v>231</v>
      </c>
      <c r="F326" s="172">
        <v>31.0</v>
      </c>
      <c r="G326" s="1026">
        <v>252.0</v>
      </c>
      <c r="H326" s="214" t="s">
        <v>1375</v>
      </c>
      <c r="I326" s="213"/>
      <c r="J326" s="1027" t="s">
        <v>358</v>
      </c>
      <c r="K326" s="172">
        <v>31.0</v>
      </c>
      <c r="L326" s="1026">
        <v>0.0</v>
      </c>
      <c r="M326" s="214" t="s">
        <v>2401</v>
      </c>
      <c r="N326" s="213"/>
      <c r="O326" s="1027" t="s">
        <v>543</v>
      </c>
      <c r="P326" s="172">
        <v>31.0</v>
      </c>
      <c r="Q326" s="1026">
        <v>0.0</v>
      </c>
      <c r="R326" s="100"/>
      <c r="S326" s="100"/>
    </row>
    <row r="327">
      <c r="A327" s="101"/>
      <c r="B327" s="215"/>
      <c r="C327" s="214" t="s">
        <v>299</v>
      </c>
      <c r="D327" s="213"/>
      <c r="E327" s="1027" t="s">
        <v>206</v>
      </c>
      <c r="F327" s="172">
        <v>31.0</v>
      </c>
      <c r="G327" s="1026">
        <v>6.0</v>
      </c>
      <c r="H327" s="214" t="s">
        <v>306</v>
      </c>
      <c r="I327" s="213"/>
      <c r="J327" s="1027" t="s">
        <v>412</v>
      </c>
      <c r="K327" s="172">
        <v>31.0</v>
      </c>
      <c r="L327" s="1026">
        <v>252.0</v>
      </c>
      <c r="M327" s="214" t="s">
        <v>372</v>
      </c>
      <c r="N327" s="213"/>
      <c r="O327" s="1027" t="s">
        <v>232</v>
      </c>
      <c r="P327" s="172">
        <v>31.0</v>
      </c>
      <c r="Q327" s="173">
        <v>0.0</v>
      </c>
      <c r="R327" s="100"/>
      <c r="S327" s="100"/>
    </row>
    <row r="328">
      <c r="A328" s="101"/>
      <c r="B328" s="215"/>
      <c r="C328" s="214" t="s">
        <v>335</v>
      </c>
      <c r="D328" s="213"/>
      <c r="E328" s="1027" t="s">
        <v>471</v>
      </c>
      <c r="F328" s="1027">
        <v>0.0</v>
      </c>
      <c r="G328" s="1026">
        <v>0.0</v>
      </c>
      <c r="H328" s="214" t="s">
        <v>1391</v>
      </c>
      <c r="I328" s="213"/>
      <c r="J328" s="1027" t="s">
        <v>718</v>
      </c>
      <c r="K328" s="1027">
        <v>0.0</v>
      </c>
      <c r="L328" s="1026">
        <v>0.0</v>
      </c>
      <c r="M328" s="214" t="s">
        <v>1595</v>
      </c>
      <c r="N328" s="213"/>
      <c r="O328" s="1027" t="s">
        <v>2402</v>
      </c>
      <c r="P328" s="172">
        <v>31.0</v>
      </c>
      <c r="Q328" s="1026">
        <v>252.0</v>
      </c>
      <c r="R328" s="100"/>
      <c r="S328" s="100"/>
    </row>
    <row r="329">
      <c r="A329" s="101"/>
      <c r="B329" s="215"/>
      <c r="C329" s="1378" t="s">
        <v>2403</v>
      </c>
      <c r="D329" s="217"/>
      <c r="E329" s="218"/>
      <c r="F329" s="219" t="s">
        <v>2404</v>
      </c>
      <c r="G329" s="83"/>
      <c r="H329" s="1378" t="s">
        <v>1104</v>
      </c>
      <c r="I329" s="217"/>
      <c r="J329" s="218"/>
      <c r="K329" s="219" t="s">
        <v>2007</v>
      </c>
      <c r="L329" s="83"/>
      <c r="M329" s="1378" t="s">
        <v>1993</v>
      </c>
      <c r="N329" s="217"/>
      <c r="O329" s="218"/>
      <c r="P329" s="219" t="s">
        <v>2405</v>
      </c>
      <c r="Q329" s="83"/>
      <c r="R329" s="100"/>
      <c r="S329" s="100"/>
    </row>
    <row r="330">
      <c r="A330" s="698"/>
      <c r="B330" s="1381" t="s">
        <v>2406</v>
      </c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5"/>
      <c r="R330" s="100"/>
      <c r="S330" s="100"/>
    </row>
    <row r="33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  <c r="AG331" s="100"/>
      <c r="AH331" s="100"/>
      <c r="AI331" s="100"/>
    </row>
    <row r="332">
      <c r="A332" s="100"/>
      <c r="B332" s="158"/>
      <c r="C332" s="603" t="s">
        <v>792</v>
      </c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8"/>
      <c r="R332" s="604" t="s">
        <v>526</v>
      </c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  <c r="AG332" s="100"/>
      <c r="AH332" s="100"/>
      <c r="AI332" s="100"/>
    </row>
    <row r="333">
      <c r="A333" s="100"/>
      <c r="B333" s="79"/>
      <c r="C333" s="81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3"/>
      <c r="R333" s="488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  <c r="AF333" s="100"/>
      <c r="AG333" s="100"/>
      <c r="AH333" s="100"/>
      <c r="AI333" s="100"/>
    </row>
    <row r="334">
      <c r="A334" s="100"/>
      <c r="B334" s="79"/>
      <c r="C334" s="158"/>
      <c r="D334" s="77"/>
      <c r="E334" s="104"/>
      <c r="F334" s="159" t="s">
        <v>793</v>
      </c>
      <c r="G334" s="78"/>
      <c r="H334" s="158"/>
      <c r="I334" s="77"/>
      <c r="J334" s="104"/>
      <c r="K334" s="159" t="s">
        <v>794</v>
      </c>
      <c r="L334" s="78"/>
      <c r="M334" s="158"/>
      <c r="N334" s="77"/>
      <c r="O334" s="104"/>
      <c r="P334" s="159" t="s">
        <v>795</v>
      </c>
      <c r="Q334" s="78"/>
      <c r="R334" s="560" t="s">
        <v>796</v>
      </c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  <c r="AF334" s="100"/>
      <c r="AG334" s="100"/>
      <c r="AH334" s="100"/>
      <c r="AI334" s="100"/>
    </row>
    <row r="335">
      <c r="A335" s="100"/>
      <c r="B335" s="79"/>
      <c r="C335" s="79"/>
      <c r="E335" s="106"/>
      <c r="G335" s="80"/>
      <c r="H335" s="79"/>
      <c r="J335" s="106"/>
      <c r="L335" s="80"/>
      <c r="M335" s="79"/>
      <c r="O335" s="106"/>
      <c r="Q335" s="80"/>
      <c r="R335" s="560" t="s">
        <v>797</v>
      </c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  <c r="AG335" s="100"/>
      <c r="AH335" s="100"/>
      <c r="AI335" s="100"/>
    </row>
    <row r="336">
      <c r="A336" s="100"/>
      <c r="B336" s="107"/>
      <c r="C336" s="79"/>
      <c r="E336" s="106"/>
      <c r="G336" s="80"/>
      <c r="H336" s="79"/>
      <c r="J336" s="106"/>
      <c r="L336" s="80"/>
      <c r="M336" s="79"/>
      <c r="O336" s="106"/>
      <c r="Q336" s="80"/>
      <c r="R336" s="560" t="s">
        <v>798</v>
      </c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  <c r="AI336" s="100"/>
    </row>
    <row r="337">
      <c r="A337" s="100"/>
      <c r="B337" s="188" t="s">
        <v>60</v>
      </c>
      <c r="C337" s="79"/>
      <c r="E337" s="106"/>
      <c r="F337" s="110"/>
      <c r="G337" s="111"/>
      <c r="H337" s="79"/>
      <c r="J337" s="106"/>
      <c r="K337" s="110"/>
      <c r="L337" s="111"/>
      <c r="M337" s="79"/>
      <c r="O337" s="106"/>
      <c r="P337" s="110"/>
      <c r="Q337" s="111"/>
      <c r="R337" s="561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  <c r="AI337" s="100"/>
    </row>
    <row r="338">
      <c r="A338" s="100"/>
      <c r="B338" s="188" t="s">
        <v>61</v>
      </c>
      <c r="C338" s="79"/>
      <c r="E338" s="106"/>
      <c r="F338" s="1393"/>
      <c r="G338" s="110"/>
      <c r="H338" s="79"/>
      <c r="J338" s="106"/>
      <c r="K338" s="1393"/>
      <c r="L338" s="49"/>
      <c r="M338" s="79"/>
      <c r="O338" s="106"/>
      <c r="P338" s="1394"/>
      <c r="Q338" s="140"/>
      <c r="R338" s="561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</row>
    <row r="339">
      <c r="A339" s="100"/>
      <c r="B339" s="79"/>
      <c r="C339" s="81"/>
      <c r="D339" s="82"/>
      <c r="E339" s="54"/>
      <c r="F339" s="607"/>
      <c r="G339" s="83"/>
      <c r="H339" s="81"/>
      <c r="I339" s="82"/>
      <c r="J339" s="54"/>
      <c r="K339" s="607"/>
      <c r="L339" s="83"/>
      <c r="M339" s="81"/>
      <c r="N339" s="82"/>
      <c r="O339" s="54"/>
      <c r="P339" s="607"/>
      <c r="Q339" s="83"/>
      <c r="R339" s="561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</row>
    <row r="340">
      <c r="A340" s="100"/>
      <c r="B340" s="117" t="s">
        <v>62</v>
      </c>
      <c r="C340" s="608" t="s">
        <v>566</v>
      </c>
      <c r="D340" s="119"/>
      <c r="E340" s="119" t="s">
        <v>63</v>
      </c>
      <c r="F340" s="119" t="s">
        <v>64</v>
      </c>
      <c r="G340" s="120" t="s">
        <v>65</v>
      </c>
      <c r="H340" s="608" t="s">
        <v>566</v>
      </c>
      <c r="I340" s="119"/>
      <c r="J340" s="119" t="s">
        <v>63</v>
      </c>
      <c r="K340" s="119" t="s">
        <v>64</v>
      </c>
      <c r="L340" s="120" t="s">
        <v>65</v>
      </c>
      <c r="M340" s="118" t="s">
        <v>566</v>
      </c>
      <c r="N340" s="119"/>
      <c r="O340" s="119" t="s">
        <v>63</v>
      </c>
      <c r="P340" s="119" t="s">
        <v>64</v>
      </c>
      <c r="Q340" s="120" t="s">
        <v>65</v>
      </c>
      <c r="R340" s="561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</row>
    <row r="341">
      <c r="A341" s="100"/>
      <c r="B341" s="117" t="s">
        <v>66</v>
      </c>
      <c r="C341" s="263" t="s">
        <v>67</v>
      </c>
      <c r="D341" s="122"/>
      <c r="E341" s="264" t="s">
        <v>552</v>
      </c>
      <c r="F341" s="123">
        <v>31.0</v>
      </c>
      <c r="G341" s="609">
        <v>6.0</v>
      </c>
      <c r="H341" s="263" t="s">
        <v>379</v>
      </c>
      <c r="I341" s="122"/>
      <c r="J341" s="264" t="s">
        <v>799</v>
      </c>
      <c r="K341" s="123">
        <v>31.0</v>
      </c>
      <c r="L341" s="124">
        <v>0.0</v>
      </c>
      <c r="M341" s="263" t="s">
        <v>67</v>
      </c>
      <c r="N341" s="122"/>
      <c r="O341" s="264" t="s">
        <v>800</v>
      </c>
      <c r="P341" s="123">
        <v>31.0</v>
      </c>
      <c r="Q341" s="609">
        <v>6.0</v>
      </c>
      <c r="R341" s="561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</row>
    <row r="342">
      <c r="A342" s="100"/>
      <c r="B342" s="117" t="s">
        <v>72</v>
      </c>
      <c r="C342" s="263" t="s">
        <v>801</v>
      </c>
      <c r="D342" s="122"/>
      <c r="E342" s="264" t="s">
        <v>802</v>
      </c>
      <c r="F342" s="123">
        <v>31.0</v>
      </c>
      <c r="G342" s="609">
        <v>252.0</v>
      </c>
      <c r="H342" s="263" t="s">
        <v>776</v>
      </c>
      <c r="I342" s="122"/>
      <c r="J342" s="264" t="s">
        <v>431</v>
      </c>
      <c r="K342" s="123">
        <v>31.0</v>
      </c>
      <c r="L342" s="609">
        <v>6.0</v>
      </c>
      <c r="M342" s="263" t="s">
        <v>252</v>
      </c>
      <c r="N342" s="122"/>
      <c r="O342" s="264" t="s">
        <v>803</v>
      </c>
      <c r="P342" s="123">
        <v>31.0</v>
      </c>
      <c r="Q342" s="609">
        <v>252.0</v>
      </c>
      <c r="R342" s="561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</row>
    <row r="343">
      <c r="A343" s="100"/>
      <c r="B343" s="117" t="s">
        <v>79</v>
      </c>
      <c r="C343" s="263" t="s">
        <v>804</v>
      </c>
      <c r="D343" s="122" t="str">
        <f>IMAGE("https://play.pokemonshowdown.com/sprites/itemicons/smooth-rock.png")</f>
        <v/>
      </c>
      <c r="E343" s="123" t="s">
        <v>805</v>
      </c>
      <c r="F343" s="123">
        <v>31.0</v>
      </c>
      <c r="G343" s="609">
        <v>252.0</v>
      </c>
      <c r="H343" s="263" t="s">
        <v>260</v>
      </c>
      <c r="I343" s="122"/>
      <c r="J343" s="264" t="s">
        <v>225</v>
      </c>
      <c r="K343" s="123">
        <v>31.0</v>
      </c>
      <c r="L343" s="124">
        <v>0.0</v>
      </c>
      <c r="M343" s="263" t="s">
        <v>327</v>
      </c>
      <c r="N343" s="122" t="str">
        <f>IMAGE("https://play.pokemonshowdown.com/sprites/itemicons/booster-energy.png")</f>
        <v/>
      </c>
      <c r="O343" s="264" t="s">
        <v>806</v>
      </c>
      <c r="P343" s="123">
        <v>31.0</v>
      </c>
      <c r="Q343" s="124">
        <v>0.0</v>
      </c>
      <c r="R343" s="561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</row>
    <row r="344">
      <c r="A344" s="100"/>
      <c r="B344" s="125" t="s">
        <v>85</v>
      </c>
      <c r="C344" s="130" t="s">
        <v>371</v>
      </c>
      <c r="D344" s="127"/>
      <c r="E344" s="610" t="s">
        <v>807</v>
      </c>
      <c r="F344" s="128">
        <v>31.0</v>
      </c>
      <c r="G344" s="129">
        <v>0.0</v>
      </c>
      <c r="H344" s="130" t="s">
        <v>808</v>
      </c>
      <c r="I344" s="127"/>
      <c r="J344" s="610" t="s">
        <v>735</v>
      </c>
      <c r="K344" s="128">
        <v>31.0</v>
      </c>
      <c r="L344" s="611">
        <v>252.0</v>
      </c>
      <c r="M344" s="130" t="s">
        <v>391</v>
      </c>
      <c r="N344" s="127"/>
      <c r="O344" s="610" t="s">
        <v>809</v>
      </c>
      <c r="P344" s="128">
        <v>31.0</v>
      </c>
      <c r="Q344" s="129">
        <v>0.0</v>
      </c>
      <c r="R344" s="561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</row>
    <row r="345">
      <c r="A345" s="100"/>
      <c r="B345" s="131"/>
      <c r="C345" s="130" t="s">
        <v>401</v>
      </c>
      <c r="D345" s="127"/>
      <c r="E345" s="610" t="s">
        <v>810</v>
      </c>
      <c r="F345" s="128">
        <v>31.0</v>
      </c>
      <c r="G345" s="129">
        <v>0.0</v>
      </c>
      <c r="H345" s="130" t="s">
        <v>494</v>
      </c>
      <c r="I345" s="127"/>
      <c r="J345" s="610" t="s">
        <v>305</v>
      </c>
      <c r="K345" s="128">
        <v>31.0</v>
      </c>
      <c r="L345" s="129">
        <v>0.0</v>
      </c>
      <c r="M345" s="130" t="s">
        <v>306</v>
      </c>
      <c r="N345" s="127"/>
      <c r="O345" s="610" t="s">
        <v>811</v>
      </c>
      <c r="P345" s="128">
        <v>31.0</v>
      </c>
      <c r="Q345" s="129">
        <v>0.0</v>
      </c>
      <c r="R345" s="561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</row>
    <row r="346">
      <c r="A346" s="100"/>
      <c r="B346" s="131"/>
      <c r="C346" s="130" t="s">
        <v>812</v>
      </c>
      <c r="D346" s="127"/>
      <c r="E346" s="610" t="s">
        <v>813</v>
      </c>
      <c r="F346" s="128">
        <v>31.0</v>
      </c>
      <c r="G346" s="129">
        <v>0.0</v>
      </c>
      <c r="H346" s="130" t="s">
        <v>413</v>
      </c>
      <c r="I346" s="127"/>
      <c r="J346" s="610" t="s">
        <v>208</v>
      </c>
      <c r="K346" s="128">
        <v>31.0</v>
      </c>
      <c r="L346" s="611">
        <v>252.0</v>
      </c>
      <c r="M346" s="130" t="s">
        <v>179</v>
      </c>
      <c r="N346" s="127"/>
      <c r="O346" s="610" t="s">
        <v>814</v>
      </c>
      <c r="P346" s="128">
        <v>31.0</v>
      </c>
      <c r="Q346" s="611">
        <v>252.0</v>
      </c>
      <c r="R346" s="561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</row>
    <row r="347">
      <c r="A347" s="100"/>
      <c r="B347" s="131"/>
      <c r="C347" s="612" t="s">
        <v>756</v>
      </c>
      <c r="D347" s="613"/>
      <c r="E347" s="613"/>
      <c r="F347" s="614" t="s">
        <v>815</v>
      </c>
      <c r="G347" s="80"/>
      <c r="H347" s="614" t="s">
        <v>439</v>
      </c>
      <c r="I347" s="613"/>
      <c r="J347" s="613"/>
      <c r="K347" s="614" t="s">
        <v>816</v>
      </c>
      <c r="L347" s="80"/>
      <c r="M347" s="614" t="s">
        <v>817</v>
      </c>
      <c r="N347" s="613"/>
      <c r="O347" s="613"/>
      <c r="P347" s="614" t="s">
        <v>818</v>
      </c>
      <c r="Q347" s="80"/>
      <c r="R347" s="148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</row>
    <row r="348">
      <c r="A348" s="100"/>
      <c r="B348" s="131"/>
      <c r="C348" s="615" t="s">
        <v>819</v>
      </c>
      <c r="D348" s="135"/>
      <c r="E348" s="135"/>
      <c r="F348" s="614"/>
      <c r="G348" s="616"/>
      <c r="H348" s="617" t="s">
        <v>819</v>
      </c>
      <c r="I348" s="135"/>
      <c r="J348" s="135"/>
      <c r="K348" s="614"/>
      <c r="L348" s="616"/>
      <c r="M348" s="617" t="s">
        <v>819</v>
      </c>
      <c r="N348" s="135"/>
      <c r="O348" s="135"/>
      <c r="P348" s="614"/>
      <c r="Q348" s="616"/>
      <c r="R348" s="565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</row>
    <row r="349">
      <c r="A349" s="100"/>
      <c r="B349" s="618" t="s">
        <v>60</v>
      </c>
      <c r="C349" s="619"/>
      <c r="D349" s="77"/>
      <c r="E349" s="104"/>
      <c r="F349" s="159" t="s">
        <v>820</v>
      </c>
      <c r="G349" s="78"/>
      <c r="H349" s="619"/>
      <c r="I349" s="77"/>
      <c r="J349" s="104"/>
      <c r="K349" s="159" t="s">
        <v>821</v>
      </c>
      <c r="L349" s="78"/>
      <c r="M349" s="619"/>
      <c r="N349" s="77"/>
      <c r="O349" s="104"/>
      <c r="P349" s="159" t="s">
        <v>822</v>
      </c>
      <c r="Q349" s="78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</row>
    <row r="350">
      <c r="A350" s="100"/>
      <c r="B350" s="79"/>
      <c r="C350" s="79"/>
      <c r="E350" s="106"/>
      <c r="G350" s="80"/>
      <c r="H350" s="79"/>
      <c r="J350" s="106"/>
      <c r="L350" s="80"/>
      <c r="M350" s="79"/>
      <c r="O350" s="106"/>
      <c r="Q350" s="8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</row>
    <row r="351">
      <c r="A351" s="100"/>
      <c r="B351" s="79"/>
      <c r="C351" s="79"/>
      <c r="E351" s="106"/>
      <c r="G351" s="80"/>
      <c r="H351" s="79"/>
      <c r="J351" s="106"/>
      <c r="L351" s="80"/>
      <c r="M351" s="79"/>
      <c r="O351" s="106"/>
      <c r="Q351" s="8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</row>
    <row r="352">
      <c r="A352" s="100"/>
      <c r="B352" s="79"/>
      <c r="C352" s="79"/>
      <c r="E352" s="106"/>
      <c r="F352" s="110"/>
      <c r="G352" s="111"/>
      <c r="H352" s="79"/>
      <c r="J352" s="106"/>
      <c r="K352" s="110"/>
      <c r="L352" s="111"/>
      <c r="M352" s="79"/>
      <c r="O352" s="106"/>
      <c r="P352" s="110"/>
      <c r="Q352" s="111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</row>
    <row r="353">
      <c r="A353" s="100"/>
      <c r="B353" s="188" t="s">
        <v>61</v>
      </c>
      <c r="C353" s="79"/>
      <c r="E353" s="106"/>
      <c r="F353" s="1393"/>
      <c r="G353" s="49"/>
      <c r="H353" s="79"/>
      <c r="J353" s="106"/>
      <c r="K353" s="1393"/>
      <c r="L353" s="49"/>
      <c r="M353" s="79"/>
      <c r="O353" s="106"/>
      <c r="P353" s="1393"/>
      <c r="Q353" s="111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</row>
    <row r="354">
      <c r="A354" s="100"/>
      <c r="B354" s="79"/>
      <c r="C354" s="81"/>
      <c r="D354" s="82"/>
      <c r="E354" s="54"/>
      <c r="F354" s="607"/>
      <c r="G354" s="83"/>
      <c r="H354" s="81"/>
      <c r="I354" s="82"/>
      <c r="J354" s="54"/>
      <c r="K354" s="607"/>
      <c r="L354" s="83"/>
      <c r="M354" s="81"/>
      <c r="N354" s="82"/>
      <c r="O354" s="54"/>
      <c r="P354" s="607"/>
      <c r="Q354" s="83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</row>
    <row r="355">
      <c r="A355" s="100"/>
      <c r="B355" s="117" t="s">
        <v>62</v>
      </c>
      <c r="C355" s="608" t="s">
        <v>566</v>
      </c>
      <c r="D355" s="119"/>
      <c r="E355" s="119" t="s">
        <v>63</v>
      </c>
      <c r="F355" s="119" t="s">
        <v>64</v>
      </c>
      <c r="G355" s="120" t="s">
        <v>65</v>
      </c>
      <c r="H355" s="608" t="s">
        <v>566</v>
      </c>
      <c r="I355" s="119"/>
      <c r="J355" s="119" t="s">
        <v>63</v>
      </c>
      <c r="K355" s="119" t="s">
        <v>64</v>
      </c>
      <c r="L355" s="120" t="s">
        <v>65</v>
      </c>
      <c r="M355" s="608" t="s">
        <v>565</v>
      </c>
      <c r="N355" s="119"/>
      <c r="O355" s="119" t="s">
        <v>63</v>
      </c>
      <c r="P355" s="119" t="s">
        <v>64</v>
      </c>
      <c r="Q355" s="120" t="s">
        <v>65</v>
      </c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</row>
    <row r="356">
      <c r="A356" s="100"/>
      <c r="B356" s="117" t="s">
        <v>66</v>
      </c>
      <c r="C356" s="263" t="s">
        <v>67</v>
      </c>
      <c r="D356" s="122"/>
      <c r="E356" s="264" t="s">
        <v>823</v>
      </c>
      <c r="F356" s="123">
        <v>31.0</v>
      </c>
      <c r="G356" s="609">
        <v>6.0</v>
      </c>
      <c r="H356" s="263" t="s">
        <v>663</v>
      </c>
      <c r="I356" s="122"/>
      <c r="J356" s="264" t="s">
        <v>187</v>
      </c>
      <c r="K356" s="123">
        <v>31.0</v>
      </c>
      <c r="L356" s="124">
        <v>0.0</v>
      </c>
      <c r="M356" s="263" t="s">
        <v>67</v>
      </c>
      <c r="N356" s="122"/>
      <c r="O356" s="264" t="s">
        <v>129</v>
      </c>
      <c r="P356" s="123">
        <v>31.0</v>
      </c>
      <c r="Q356" s="609">
        <v>252.0</v>
      </c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</row>
    <row r="357">
      <c r="A357" s="100"/>
      <c r="B357" s="117" t="s">
        <v>72</v>
      </c>
      <c r="C357" s="263" t="s">
        <v>776</v>
      </c>
      <c r="D357" s="122"/>
      <c r="E357" s="264" t="s">
        <v>645</v>
      </c>
      <c r="F357" s="123">
        <v>31.0</v>
      </c>
      <c r="G357" s="609">
        <v>252.0</v>
      </c>
      <c r="H357" s="263" t="s">
        <v>824</v>
      </c>
      <c r="I357" s="122"/>
      <c r="J357" s="264" t="s">
        <v>166</v>
      </c>
      <c r="K357" s="123">
        <v>31.0</v>
      </c>
      <c r="L357" s="609">
        <v>6.0</v>
      </c>
      <c r="M357" s="263" t="s">
        <v>752</v>
      </c>
      <c r="N357" s="122"/>
      <c r="O357" s="264" t="s">
        <v>431</v>
      </c>
      <c r="P357" s="123">
        <v>31.0</v>
      </c>
      <c r="Q357" s="609">
        <v>6.0</v>
      </c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</row>
    <row r="358">
      <c r="A358" s="100"/>
      <c r="B358" s="117" t="s">
        <v>79</v>
      </c>
      <c r="C358" s="263" t="s">
        <v>260</v>
      </c>
      <c r="D358" s="122" t="str">
        <f>IMAGE("https://play.pokemonshowdown.com/sprites/itemicons/life-orb.png")</f>
        <v/>
      </c>
      <c r="E358" s="264" t="s">
        <v>170</v>
      </c>
      <c r="F358" s="123">
        <v>31.0</v>
      </c>
      <c r="G358" s="124">
        <v>0.0</v>
      </c>
      <c r="H358" s="263" t="s">
        <v>326</v>
      </c>
      <c r="I358" s="122" t="str">
        <f>IMAGE("https://play.pokemonshowdown.com/sprites/itemicons/focus-sash.png")</f>
        <v/>
      </c>
      <c r="J358" s="264" t="s">
        <v>170</v>
      </c>
      <c r="K358" s="123">
        <v>31.0</v>
      </c>
      <c r="L358" s="124">
        <v>0.0</v>
      </c>
      <c r="M358" s="263" t="s">
        <v>825</v>
      </c>
      <c r="N358" s="122"/>
      <c r="O358" s="264" t="s">
        <v>826</v>
      </c>
      <c r="P358" s="123">
        <v>31.0</v>
      </c>
      <c r="Q358" s="609">
        <v>252.0</v>
      </c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</row>
    <row r="359">
      <c r="A359" s="100"/>
      <c r="B359" s="125" t="s">
        <v>85</v>
      </c>
      <c r="C359" s="130" t="s">
        <v>401</v>
      </c>
      <c r="D359" s="127"/>
      <c r="E359" s="610" t="s">
        <v>543</v>
      </c>
      <c r="F359" s="128">
        <v>31.0</v>
      </c>
      <c r="G359" s="129">
        <v>0.0</v>
      </c>
      <c r="H359" s="130" t="s">
        <v>235</v>
      </c>
      <c r="I359" s="127"/>
      <c r="J359" s="610" t="s">
        <v>203</v>
      </c>
      <c r="K359" s="128">
        <v>31.0</v>
      </c>
      <c r="L359" s="611">
        <v>252.0</v>
      </c>
      <c r="M359" s="130" t="s">
        <v>371</v>
      </c>
      <c r="N359" s="127"/>
      <c r="O359" s="610" t="s">
        <v>145</v>
      </c>
      <c r="P359" s="128">
        <v>31.0</v>
      </c>
      <c r="Q359" s="129">
        <v>0.0</v>
      </c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</row>
    <row r="360">
      <c r="A360" s="100"/>
      <c r="B360" s="125"/>
      <c r="C360" s="130" t="s">
        <v>173</v>
      </c>
      <c r="D360" s="127"/>
      <c r="E360" s="610" t="s">
        <v>147</v>
      </c>
      <c r="F360" s="128">
        <v>31.0</v>
      </c>
      <c r="G360" s="129">
        <v>0.0</v>
      </c>
      <c r="H360" s="130" t="s">
        <v>372</v>
      </c>
      <c r="I360" s="127"/>
      <c r="J360" s="610" t="s">
        <v>174</v>
      </c>
      <c r="K360" s="128">
        <v>31.0</v>
      </c>
      <c r="L360" s="129">
        <v>0.0</v>
      </c>
      <c r="M360" s="130" t="s">
        <v>494</v>
      </c>
      <c r="N360" s="127"/>
      <c r="O360" s="610" t="s">
        <v>716</v>
      </c>
      <c r="P360" s="128">
        <v>31.0</v>
      </c>
      <c r="Q360" s="129">
        <v>0.0</v>
      </c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</row>
    <row r="361">
      <c r="A361" s="100"/>
      <c r="B361" s="131"/>
      <c r="C361" s="130" t="s">
        <v>827</v>
      </c>
      <c r="D361" s="127"/>
      <c r="E361" s="610" t="s">
        <v>679</v>
      </c>
      <c r="F361" s="128">
        <v>31.0</v>
      </c>
      <c r="G361" s="611">
        <v>252.0</v>
      </c>
      <c r="H361" s="130" t="s">
        <v>275</v>
      </c>
      <c r="I361" s="127"/>
      <c r="J361" s="610" t="s">
        <v>633</v>
      </c>
      <c r="K361" s="128">
        <v>31.0</v>
      </c>
      <c r="L361" s="611">
        <v>252.0</v>
      </c>
      <c r="M361" s="130" t="s">
        <v>394</v>
      </c>
      <c r="N361" s="127"/>
      <c r="O361" s="128" t="s">
        <v>118</v>
      </c>
      <c r="P361" s="128">
        <v>31.0</v>
      </c>
      <c r="Q361" s="129">
        <v>0.0</v>
      </c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</row>
    <row r="362">
      <c r="A362" s="100"/>
      <c r="B362" s="131"/>
      <c r="C362" s="612" t="s">
        <v>630</v>
      </c>
      <c r="D362" s="613"/>
      <c r="E362" s="613"/>
      <c r="F362" s="614" t="s">
        <v>828</v>
      </c>
      <c r="G362" s="80"/>
      <c r="H362" s="614" t="s">
        <v>829</v>
      </c>
      <c r="I362" s="613"/>
      <c r="J362" s="613"/>
      <c r="K362" s="614" t="s">
        <v>830</v>
      </c>
      <c r="L362" s="80"/>
      <c r="M362" s="614" t="s">
        <v>444</v>
      </c>
      <c r="N362" s="613"/>
      <c r="O362" s="613"/>
      <c r="P362" s="614" t="s">
        <v>831</v>
      </c>
      <c r="Q362" s="8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</row>
    <row r="363">
      <c r="A363" s="100"/>
      <c r="B363" s="1395"/>
      <c r="C363" s="1396"/>
      <c r="D363" s="1396"/>
      <c r="E363" s="1396"/>
      <c r="F363" s="1396"/>
      <c r="G363" s="1397"/>
      <c r="H363" s="1396"/>
      <c r="I363" s="1396"/>
      <c r="J363" s="1396"/>
      <c r="K363" s="1398" t="s">
        <v>832</v>
      </c>
      <c r="L363" s="1397"/>
      <c r="M363" s="1396"/>
      <c r="N363" s="1396"/>
      <c r="O363" s="1396"/>
      <c r="P363" s="1396"/>
      <c r="Q363" s="1397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</row>
    <row r="364">
      <c r="A364" s="100"/>
      <c r="B364" s="1399"/>
      <c r="C364" s="623" t="s">
        <v>819</v>
      </c>
      <c r="D364" s="621"/>
      <c r="E364" s="621"/>
      <c r="F364" s="621"/>
      <c r="G364" s="622"/>
      <c r="H364" s="623" t="s">
        <v>819</v>
      </c>
      <c r="I364" s="621"/>
      <c r="J364" s="621"/>
      <c r="K364" s="1400"/>
      <c r="L364" s="622"/>
      <c r="M364" s="623" t="s">
        <v>819</v>
      </c>
      <c r="N364" s="621"/>
      <c r="O364" s="621"/>
      <c r="P364" s="621"/>
      <c r="Q364" s="622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</row>
    <row r="366">
      <c r="A366" s="100"/>
      <c r="B366" s="1240"/>
      <c r="C366" s="1241" t="s">
        <v>2407</v>
      </c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8"/>
      <c r="R366" s="1401" t="s">
        <v>526</v>
      </c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</row>
    <row r="367">
      <c r="A367" s="100"/>
      <c r="B367" s="157"/>
      <c r="C367" s="81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3"/>
      <c r="R367" s="488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</row>
    <row r="368">
      <c r="A368" s="100"/>
      <c r="B368" s="157"/>
      <c r="C368" s="901"/>
      <c r="D368" s="77"/>
      <c r="E368" s="104"/>
      <c r="F368" s="903" t="s">
        <v>2408</v>
      </c>
      <c r="G368" s="78"/>
      <c r="H368" s="901"/>
      <c r="I368" s="77"/>
      <c r="J368" s="104"/>
      <c r="K368" s="903" t="s">
        <v>1912</v>
      </c>
      <c r="L368" s="78"/>
      <c r="M368" s="901"/>
      <c r="N368" s="77"/>
      <c r="O368" s="104"/>
      <c r="P368" s="903" t="s">
        <v>2174</v>
      </c>
      <c r="Q368" s="78"/>
      <c r="R368" s="1402" t="s">
        <v>2409</v>
      </c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</row>
    <row r="369">
      <c r="A369" s="100"/>
      <c r="B369" s="157"/>
      <c r="C369" s="79"/>
      <c r="E369" s="106"/>
      <c r="G369" s="80"/>
      <c r="H369" s="79"/>
      <c r="J369" s="106"/>
      <c r="L369" s="80"/>
      <c r="M369" s="79"/>
      <c r="O369" s="106"/>
      <c r="Q369" s="80"/>
      <c r="R369" s="49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</row>
    <row r="370">
      <c r="A370" s="100"/>
      <c r="B370" s="160"/>
      <c r="C370" s="79"/>
      <c r="E370" s="106"/>
      <c r="G370" s="80"/>
      <c r="H370" s="79"/>
      <c r="J370" s="106"/>
      <c r="L370" s="80"/>
      <c r="M370" s="79"/>
      <c r="O370" s="106"/>
      <c r="Q370" s="80"/>
      <c r="R370" s="49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</row>
    <row r="371">
      <c r="A371" s="100"/>
      <c r="B371" s="1245" t="s">
        <v>60</v>
      </c>
      <c r="C371" s="79"/>
      <c r="E371" s="106"/>
      <c r="F371" s="110"/>
      <c r="G371" s="111"/>
      <c r="H371" s="79"/>
      <c r="J371" s="106"/>
      <c r="K371" s="110"/>
      <c r="L371" s="111"/>
      <c r="M371" s="79"/>
      <c r="O371" s="106"/>
      <c r="P371" s="110"/>
      <c r="Q371" s="111"/>
      <c r="R371" s="49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</row>
    <row r="372">
      <c r="A372" s="100"/>
      <c r="B372" s="1245" t="s">
        <v>61</v>
      </c>
      <c r="C372" s="79"/>
      <c r="E372" s="106"/>
      <c r="F372" s="907"/>
      <c r="G372" s="140"/>
      <c r="H372" s="79"/>
      <c r="J372" s="106"/>
      <c r="K372" s="907"/>
      <c r="L372" s="140"/>
      <c r="M372" s="79"/>
      <c r="O372" s="106"/>
      <c r="P372" s="907"/>
      <c r="Q372" s="140"/>
      <c r="R372" s="49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</row>
    <row r="373">
      <c r="A373" s="100"/>
      <c r="B373" s="157"/>
      <c r="C373" s="81"/>
      <c r="D373" s="82"/>
      <c r="E373" s="54"/>
      <c r="F373" s="931"/>
      <c r="G373" s="243"/>
      <c r="H373" s="81"/>
      <c r="I373" s="82"/>
      <c r="J373" s="54"/>
      <c r="K373" s="931"/>
      <c r="L373" s="243"/>
      <c r="M373" s="81"/>
      <c r="N373" s="82"/>
      <c r="O373" s="54"/>
      <c r="P373" s="1270"/>
      <c r="Q373" s="243"/>
      <c r="R373" s="49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</row>
    <row r="374">
      <c r="A374" s="100"/>
      <c r="B374" s="439" t="s">
        <v>62</v>
      </c>
      <c r="C374" s="1252" t="s">
        <v>565</v>
      </c>
      <c r="D374" s="1253"/>
      <c r="E374" s="1253" t="s">
        <v>63</v>
      </c>
      <c r="F374" s="1253" t="s">
        <v>64</v>
      </c>
      <c r="G374" s="1256" t="s">
        <v>65</v>
      </c>
      <c r="H374" s="1252" t="s">
        <v>565</v>
      </c>
      <c r="I374" s="1253"/>
      <c r="J374" s="1253" t="s">
        <v>63</v>
      </c>
      <c r="K374" s="1253" t="s">
        <v>64</v>
      </c>
      <c r="L374" s="1256" t="s">
        <v>65</v>
      </c>
      <c r="M374" s="1252" t="s">
        <v>565</v>
      </c>
      <c r="N374" s="1253"/>
      <c r="O374" s="1253" t="s">
        <v>63</v>
      </c>
      <c r="P374" s="1253" t="s">
        <v>64</v>
      </c>
      <c r="Q374" s="1256" t="s">
        <v>65</v>
      </c>
      <c r="R374" s="49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</row>
    <row r="375">
      <c r="A375" s="100"/>
      <c r="B375" s="439" t="s">
        <v>66</v>
      </c>
      <c r="C375" s="1049" t="s">
        <v>69</v>
      </c>
      <c r="D375" s="1050"/>
      <c r="E375" s="1051" t="s">
        <v>1097</v>
      </c>
      <c r="F375" s="1051">
        <v>31.0</v>
      </c>
      <c r="G375" s="1052">
        <v>6.0</v>
      </c>
      <c r="H375" s="1049" t="s">
        <v>67</v>
      </c>
      <c r="I375" s="1050"/>
      <c r="J375" s="1051" t="s">
        <v>453</v>
      </c>
      <c r="K375" s="1051">
        <v>31.0</v>
      </c>
      <c r="L375" s="1052">
        <v>6.0</v>
      </c>
      <c r="M375" s="1049" t="s">
        <v>2410</v>
      </c>
      <c r="N375" s="1050"/>
      <c r="O375" s="1051" t="s">
        <v>2151</v>
      </c>
      <c r="P375" s="1051">
        <v>31.0</v>
      </c>
      <c r="Q375" s="1052">
        <v>6.0</v>
      </c>
      <c r="R375" s="49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  <c r="AI375" s="100"/>
    </row>
    <row r="376">
      <c r="A376" s="100"/>
      <c r="B376" s="439" t="s">
        <v>72</v>
      </c>
      <c r="C376" s="1049" t="s">
        <v>1099</v>
      </c>
      <c r="D376" s="1050"/>
      <c r="E376" s="1051" t="s">
        <v>130</v>
      </c>
      <c r="F376" s="1051">
        <v>31.0</v>
      </c>
      <c r="G376" s="1052">
        <v>0.0</v>
      </c>
      <c r="H376" s="1049" t="s">
        <v>222</v>
      </c>
      <c r="I376" s="1050"/>
      <c r="J376" s="1051" t="s">
        <v>353</v>
      </c>
      <c r="K376" s="1051">
        <v>31.0</v>
      </c>
      <c r="L376" s="1052">
        <v>252.0</v>
      </c>
      <c r="M376" s="1049" t="s">
        <v>2175</v>
      </c>
      <c r="N376" s="1050"/>
      <c r="O376" s="1051" t="s">
        <v>1758</v>
      </c>
      <c r="P376" s="1051">
        <v>31.0</v>
      </c>
      <c r="Q376" s="1052">
        <v>252.0</v>
      </c>
      <c r="R376" s="49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  <c r="AI376" s="100"/>
    </row>
    <row r="377">
      <c r="A377" s="100"/>
      <c r="B377" s="439" t="s">
        <v>79</v>
      </c>
      <c r="C377" s="1049" t="s">
        <v>598</v>
      </c>
      <c r="D377" s="1050"/>
      <c r="E377" s="1051" t="s">
        <v>225</v>
      </c>
      <c r="F377" s="1051">
        <v>31.0</v>
      </c>
      <c r="G377" s="1052">
        <v>0.0</v>
      </c>
      <c r="H377" s="1049" t="s">
        <v>1341</v>
      </c>
      <c r="I377" s="1050"/>
      <c r="J377" s="1051" t="s">
        <v>434</v>
      </c>
      <c r="K377" s="1051">
        <v>31.0</v>
      </c>
      <c r="L377" s="1052">
        <v>0.0</v>
      </c>
      <c r="M377" s="1049" t="s">
        <v>354</v>
      </c>
      <c r="N377" s="1050"/>
      <c r="O377" s="1051" t="s">
        <v>81</v>
      </c>
      <c r="P377" s="1051">
        <v>31.0</v>
      </c>
      <c r="Q377" s="1052">
        <v>0.0</v>
      </c>
      <c r="R377" s="49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  <c r="AI377" s="100"/>
    </row>
    <row r="378">
      <c r="A378" s="100"/>
      <c r="B378" s="446" t="s">
        <v>85</v>
      </c>
      <c r="C378" s="1257" t="s">
        <v>756</v>
      </c>
      <c r="D378" s="1258"/>
      <c r="E378" s="451" t="s">
        <v>436</v>
      </c>
      <c r="F378" s="451">
        <v>31.0</v>
      </c>
      <c r="G378" s="1259">
        <v>252.0</v>
      </c>
      <c r="H378" s="1257" t="s">
        <v>1697</v>
      </c>
      <c r="I378" s="1258"/>
      <c r="J378" s="451" t="s">
        <v>463</v>
      </c>
      <c r="K378" s="451">
        <v>31.0</v>
      </c>
      <c r="L378" s="1259">
        <v>0.0</v>
      </c>
      <c r="M378" s="1257" t="s">
        <v>1049</v>
      </c>
      <c r="N378" s="1258"/>
      <c r="O378" s="451" t="s">
        <v>392</v>
      </c>
      <c r="P378" s="451">
        <v>31.0</v>
      </c>
      <c r="Q378" s="1259">
        <v>0.0</v>
      </c>
      <c r="R378" s="49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  <c r="AI378" s="100"/>
    </row>
    <row r="379">
      <c r="A379" s="100"/>
      <c r="B379" s="481"/>
      <c r="C379" s="1257" t="s">
        <v>2411</v>
      </c>
      <c r="D379" s="1258"/>
      <c r="E379" s="451" t="s">
        <v>365</v>
      </c>
      <c r="F379" s="451">
        <v>31.0</v>
      </c>
      <c r="G379" s="1259">
        <v>0.0</v>
      </c>
      <c r="H379" s="1257" t="s">
        <v>444</v>
      </c>
      <c r="I379" s="1258"/>
      <c r="J379" s="451" t="s">
        <v>305</v>
      </c>
      <c r="K379" s="451">
        <v>31.0</v>
      </c>
      <c r="L379" s="1259">
        <v>0.0</v>
      </c>
      <c r="M379" s="1257" t="s">
        <v>2412</v>
      </c>
      <c r="N379" s="1258"/>
      <c r="O379" s="451" t="s">
        <v>267</v>
      </c>
      <c r="P379" s="451">
        <v>31.0</v>
      </c>
      <c r="Q379" s="1259">
        <v>0.0</v>
      </c>
      <c r="R379" s="49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  <c r="AI379" s="100"/>
    </row>
    <row r="380">
      <c r="A380" s="100"/>
      <c r="B380" s="481"/>
      <c r="C380" s="1257" t="s">
        <v>413</v>
      </c>
      <c r="D380" s="1258"/>
      <c r="E380" s="451" t="s">
        <v>308</v>
      </c>
      <c r="F380" s="451">
        <v>31.0</v>
      </c>
      <c r="G380" s="1259">
        <v>252.0</v>
      </c>
      <c r="H380" s="1257" t="s">
        <v>237</v>
      </c>
      <c r="I380" s="1258"/>
      <c r="J380" s="451" t="s">
        <v>274</v>
      </c>
      <c r="K380" s="451">
        <v>31.0</v>
      </c>
      <c r="L380" s="1259">
        <v>252.0</v>
      </c>
      <c r="M380" s="1257" t="s">
        <v>363</v>
      </c>
      <c r="N380" s="1258"/>
      <c r="O380" s="451" t="s">
        <v>414</v>
      </c>
      <c r="P380" s="451">
        <v>31.0</v>
      </c>
      <c r="Q380" s="1259">
        <v>252.0</v>
      </c>
      <c r="R380" s="49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  <c r="AI380" s="100"/>
    </row>
    <row r="381">
      <c r="A381" s="100"/>
      <c r="B381" s="481"/>
      <c r="C381" s="1257" t="s">
        <v>631</v>
      </c>
      <c r="D381" s="1258"/>
      <c r="E381" s="482"/>
      <c r="F381" s="1260" t="s">
        <v>2310</v>
      </c>
      <c r="G381" s="80"/>
      <c r="H381" s="1261" t="s">
        <v>1082</v>
      </c>
      <c r="I381" s="1258"/>
      <c r="J381" s="482"/>
      <c r="K381" s="1260" t="s">
        <v>2413</v>
      </c>
      <c r="L381" s="80"/>
      <c r="M381" s="1261" t="s">
        <v>419</v>
      </c>
      <c r="N381" s="1258"/>
      <c r="O381" s="482"/>
      <c r="P381" s="1260" t="s">
        <v>2414</v>
      </c>
      <c r="Q381" s="80"/>
      <c r="R381" s="436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</row>
    <row r="382">
      <c r="A382" s="100"/>
      <c r="B382" s="481"/>
      <c r="C382" s="1262" t="s">
        <v>819</v>
      </c>
      <c r="D382" s="1263"/>
      <c r="E382" s="1264"/>
      <c r="F382" s="1260"/>
      <c r="G382" s="1126"/>
      <c r="H382" s="1265" t="s">
        <v>819</v>
      </c>
      <c r="I382" s="1263"/>
      <c r="J382" s="1264"/>
      <c r="K382" s="1260"/>
      <c r="L382" s="1126"/>
      <c r="M382" s="1265" t="s">
        <v>819</v>
      </c>
      <c r="N382" s="1263"/>
      <c r="O382" s="1264"/>
      <c r="P382" s="1260"/>
      <c r="Q382" s="1126"/>
      <c r="R382" s="1403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</row>
    <row r="383">
      <c r="A383" s="100"/>
      <c r="B383" s="923"/>
      <c r="C383" s="901"/>
      <c r="D383" s="77"/>
      <c r="E383" s="104"/>
      <c r="F383" s="903" t="s">
        <v>2313</v>
      </c>
      <c r="G383" s="78"/>
      <c r="H383" s="901"/>
      <c r="I383" s="77"/>
      <c r="J383" s="104"/>
      <c r="K383" s="903" t="s">
        <v>2415</v>
      </c>
      <c r="L383" s="78"/>
      <c r="M383" s="901"/>
      <c r="N383" s="77"/>
      <c r="O383" s="104"/>
      <c r="P383" s="903" t="s">
        <v>2416</v>
      </c>
      <c r="Q383" s="78"/>
      <c r="R383" s="305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</row>
    <row r="384">
      <c r="A384" s="100"/>
      <c r="B384" s="79"/>
      <c r="C384" s="79"/>
      <c r="E384" s="106"/>
      <c r="G384" s="80"/>
      <c r="H384" s="79"/>
      <c r="J384" s="106"/>
      <c r="L384" s="80"/>
      <c r="M384" s="79"/>
      <c r="O384" s="106"/>
      <c r="Q384" s="8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  <c r="AI384" s="100"/>
    </row>
    <row r="385">
      <c r="A385" s="100"/>
      <c r="B385" s="79"/>
      <c r="C385" s="79"/>
      <c r="E385" s="106"/>
      <c r="G385" s="80"/>
      <c r="H385" s="79"/>
      <c r="J385" s="106"/>
      <c r="L385" s="80"/>
      <c r="M385" s="79"/>
      <c r="O385" s="106"/>
      <c r="Q385" s="8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</row>
    <row r="386">
      <c r="A386" s="100"/>
      <c r="B386" s="906" t="s">
        <v>60</v>
      </c>
      <c r="C386" s="79"/>
      <c r="E386" s="106"/>
      <c r="F386" s="110"/>
      <c r="G386" s="111"/>
      <c r="H386" s="79"/>
      <c r="J386" s="106"/>
      <c r="K386" s="110"/>
      <c r="L386" s="111"/>
      <c r="M386" s="79"/>
      <c r="O386" s="106"/>
      <c r="P386" s="110"/>
      <c r="Q386" s="111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</row>
    <row r="387">
      <c r="A387" s="100"/>
      <c r="B387" s="906" t="s">
        <v>61</v>
      </c>
      <c r="C387" s="79"/>
      <c r="E387" s="106"/>
      <c r="F387" s="907"/>
      <c r="G387" s="140"/>
      <c r="H387" s="79"/>
      <c r="J387" s="106"/>
      <c r="K387" s="907"/>
      <c r="L387" s="140"/>
      <c r="M387" s="79"/>
      <c r="O387" s="106"/>
      <c r="P387" s="907"/>
      <c r="Q387" s="14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  <c r="AI387" s="100"/>
    </row>
    <row r="388">
      <c r="A388" s="100"/>
      <c r="B388" s="79"/>
      <c r="C388" s="81"/>
      <c r="D388" s="82"/>
      <c r="E388" s="54"/>
      <c r="F388" s="931"/>
      <c r="G388" s="243"/>
      <c r="H388" s="81"/>
      <c r="I388" s="82"/>
      <c r="J388" s="54"/>
      <c r="K388" s="931"/>
      <c r="L388" s="243"/>
      <c r="M388" s="81"/>
      <c r="N388" s="82"/>
      <c r="O388" s="54"/>
      <c r="P388" s="931"/>
      <c r="Q388" s="243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  <c r="AI388" s="100"/>
    </row>
    <row r="389">
      <c r="A389" s="100"/>
      <c r="B389" s="439" t="s">
        <v>62</v>
      </c>
      <c r="C389" s="1252" t="s">
        <v>565</v>
      </c>
      <c r="D389" s="1253"/>
      <c r="E389" s="1253" t="s">
        <v>63</v>
      </c>
      <c r="F389" s="1253" t="s">
        <v>64</v>
      </c>
      <c r="G389" s="1256" t="s">
        <v>65</v>
      </c>
      <c r="H389" s="1252" t="s">
        <v>565</v>
      </c>
      <c r="I389" s="1253"/>
      <c r="J389" s="1253" t="s">
        <v>63</v>
      </c>
      <c r="K389" s="1253" t="s">
        <v>64</v>
      </c>
      <c r="L389" s="1256" t="s">
        <v>65</v>
      </c>
      <c r="M389" s="1252" t="s">
        <v>565</v>
      </c>
      <c r="N389" s="1253"/>
      <c r="O389" s="1253" t="s">
        <v>63</v>
      </c>
      <c r="P389" s="1253" t="s">
        <v>64</v>
      </c>
      <c r="Q389" s="1256" t="s">
        <v>65</v>
      </c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</row>
    <row r="390">
      <c r="A390" s="100"/>
      <c r="B390" s="439" t="s">
        <v>66</v>
      </c>
      <c r="C390" s="1049" t="s">
        <v>67</v>
      </c>
      <c r="D390" s="1050"/>
      <c r="E390" s="1051" t="s">
        <v>288</v>
      </c>
      <c r="F390" s="1051">
        <v>31.0</v>
      </c>
      <c r="G390" s="1052">
        <v>6.0</v>
      </c>
      <c r="H390" s="1049" t="s">
        <v>69</v>
      </c>
      <c r="I390" s="1050"/>
      <c r="J390" s="1051" t="s">
        <v>1098</v>
      </c>
      <c r="K390" s="1051">
        <v>31.0</v>
      </c>
      <c r="L390" s="1052">
        <v>6.0</v>
      </c>
      <c r="M390" s="1049" t="s">
        <v>67</v>
      </c>
      <c r="N390" s="1050"/>
      <c r="O390" s="1051" t="s">
        <v>2417</v>
      </c>
      <c r="P390" s="1051">
        <v>31.0</v>
      </c>
      <c r="Q390" s="1052">
        <v>6.0</v>
      </c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  <c r="AI390" s="100"/>
    </row>
    <row r="391">
      <c r="A391" s="100"/>
      <c r="B391" s="439" t="s">
        <v>72</v>
      </c>
      <c r="C391" s="1049" t="s">
        <v>2235</v>
      </c>
      <c r="D391" s="1050"/>
      <c r="E391" s="1051" t="s">
        <v>132</v>
      </c>
      <c r="F391" s="1051">
        <v>31.0</v>
      </c>
      <c r="G391" s="1052">
        <v>252.0</v>
      </c>
      <c r="H391" s="1049" t="s">
        <v>1101</v>
      </c>
      <c r="I391" s="1050"/>
      <c r="J391" s="1051" t="s">
        <v>78</v>
      </c>
      <c r="K391" s="1051">
        <v>31.0</v>
      </c>
      <c r="L391" s="1052">
        <v>0.0</v>
      </c>
      <c r="M391" s="1049" t="s">
        <v>222</v>
      </c>
      <c r="N391" s="1050"/>
      <c r="O391" s="1051" t="s">
        <v>2418</v>
      </c>
      <c r="P391" s="1051">
        <v>31.0</v>
      </c>
      <c r="Q391" s="1052">
        <v>252.0</v>
      </c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  <c r="AI391" s="100"/>
    </row>
    <row r="392">
      <c r="A392" s="100"/>
      <c r="B392" s="439" t="s">
        <v>79</v>
      </c>
      <c r="C392" s="1049" t="s">
        <v>354</v>
      </c>
      <c r="D392" s="1050"/>
      <c r="E392" s="1051" t="s">
        <v>385</v>
      </c>
      <c r="F392" s="1051">
        <v>31.0</v>
      </c>
      <c r="G392" s="1052">
        <v>0.0</v>
      </c>
      <c r="H392" s="1049" t="s">
        <v>1102</v>
      </c>
      <c r="I392" s="1050"/>
      <c r="J392" s="1051" t="s">
        <v>434</v>
      </c>
      <c r="K392" s="1051">
        <v>31.0</v>
      </c>
      <c r="L392" s="1052">
        <v>0.0</v>
      </c>
      <c r="M392" s="1049" t="s">
        <v>626</v>
      </c>
      <c r="N392" s="1050"/>
      <c r="O392" s="1051" t="s">
        <v>2419</v>
      </c>
      <c r="P392" s="1051">
        <v>31.0</v>
      </c>
      <c r="Q392" s="1052">
        <v>0.0</v>
      </c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  <c r="AI392" s="100"/>
    </row>
    <row r="393">
      <c r="A393" s="100"/>
      <c r="B393" s="446" t="s">
        <v>85</v>
      </c>
      <c r="C393" s="1257" t="s">
        <v>474</v>
      </c>
      <c r="D393" s="1258"/>
      <c r="E393" s="451" t="s">
        <v>262</v>
      </c>
      <c r="F393" s="451">
        <v>31.0</v>
      </c>
      <c r="G393" s="1259">
        <v>0.0</v>
      </c>
      <c r="H393" s="1257" t="s">
        <v>2420</v>
      </c>
      <c r="I393" s="1258"/>
      <c r="J393" s="451" t="s">
        <v>231</v>
      </c>
      <c r="K393" s="451">
        <v>31.0</v>
      </c>
      <c r="L393" s="1259">
        <v>252.0</v>
      </c>
      <c r="M393" s="1257" t="s">
        <v>2421</v>
      </c>
      <c r="N393" s="1258"/>
      <c r="O393" s="451" t="s">
        <v>674</v>
      </c>
      <c r="P393" s="451">
        <v>31.0</v>
      </c>
      <c r="Q393" s="1259">
        <v>0.0</v>
      </c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  <c r="AI393" s="100"/>
    </row>
    <row r="394">
      <c r="A394" s="100"/>
      <c r="B394" s="481"/>
      <c r="C394" s="1257" t="s">
        <v>950</v>
      </c>
      <c r="D394" s="1258"/>
      <c r="E394" s="451" t="s">
        <v>206</v>
      </c>
      <c r="F394" s="451">
        <v>31.0</v>
      </c>
      <c r="G394" s="1259">
        <v>0.0</v>
      </c>
      <c r="H394" s="1257" t="s">
        <v>1519</v>
      </c>
      <c r="I394" s="1258"/>
      <c r="J394" s="451" t="s">
        <v>232</v>
      </c>
      <c r="K394" s="451">
        <v>31.0</v>
      </c>
      <c r="L394" s="1259">
        <v>0.0</v>
      </c>
      <c r="M394" s="1257" t="s">
        <v>401</v>
      </c>
      <c r="N394" s="1258"/>
      <c r="O394" s="451" t="s">
        <v>2422</v>
      </c>
      <c r="P394" s="451">
        <v>31.0</v>
      </c>
      <c r="Q394" s="1259">
        <v>0.0</v>
      </c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  <c r="AI394" s="100"/>
    </row>
    <row r="395">
      <c r="A395" s="100"/>
      <c r="B395" s="481"/>
      <c r="C395" s="1257" t="s">
        <v>364</v>
      </c>
      <c r="D395" s="1258"/>
      <c r="E395" s="451" t="s">
        <v>1594</v>
      </c>
      <c r="F395" s="451">
        <v>31.0</v>
      </c>
      <c r="G395" s="1259">
        <v>252.0</v>
      </c>
      <c r="H395" s="1257" t="s">
        <v>335</v>
      </c>
      <c r="I395" s="1258"/>
      <c r="J395" s="451" t="s">
        <v>2299</v>
      </c>
      <c r="K395" s="451">
        <v>31.0</v>
      </c>
      <c r="L395" s="1259">
        <v>252.0</v>
      </c>
      <c r="M395" s="1257" t="s">
        <v>444</v>
      </c>
      <c r="N395" s="1258"/>
      <c r="O395" s="451" t="s">
        <v>1329</v>
      </c>
      <c r="P395" s="451">
        <v>31.0</v>
      </c>
      <c r="Q395" s="1259">
        <v>252.0</v>
      </c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  <c r="AI395" s="100"/>
    </row>
    <row r="396">
      <c r="A396" s="100"/>
      <c r="B396" s="481"/>
      <c r="C396" s="1257" t="s">
        <v>235</v>
      </c>
      <c r="D396" s="1258"/>
      <c r="E396" s="482"/>
      <c r="F396" s="1260" t="s">
        <v>2423</v>
      </c>
      <c r="G396" s="80"/>
      <c r="H396" s="1261" t="s">
        <v>1103</v>
      </c>
      <c r="I396" s="1258"/>
      <c r="J396" s="482"/>
      <c r="K396" s="1260" t="s">
        <v>2424</v>
      </c>
      <c r="L396" s="80"/>
      <c r="M396" s="1261" t="s">
        <v>366</v>
      </c>
      <c r="N396" s="1258"/>
      <c r="O396" s="482"/>
      <c r="P396" s="1260" t="s">
        <v>766</v>
      </c>
      <c r="Q396" s="8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0"/>
      <c r="AI396" s="100"/>
    </row>
    <row r="397">
      <c r="A397" s="100"/>
      <c r="B397" s="481"/>
      <c r="C397" s="1262" t="s">
        <v>819</v>
      </c>
      <c r="D397" s="1263"/>
      <c r="E397" s="1264"/>
      <c r="F397" s="1266"/>
      <c r="G397" s="1126"/>
      <c r="H397" s="1265" t="s">
        <v>819</v>
      </c>
      <c r="I397" s="1263"/>
      <c r="J397" s="1264"/>
      <c r="K397" s="1266"/>
      <c r="L397" s="1126"/>
      <c r="M397" s="1265" t="s">
        <v>819</v>
      </c>
      <c r="N397" s="1263"/>
      <c r="O397" s="1264"/>
      <c r="P397" s="1266"/>
      <c r="Q397" s="1126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0"/>
      <c r="AI397" s="100"/>
    </row>
    <row r="398">
      <c r="A398" s="100"/>
      <c r="B398" s="925" t="s">
        <v>2425</v>
      </c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5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0"/>
      <c r="AI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0"/>
      <c r="AI399" s="100"/>
    </row>
    <row r="400">
      <c r="A400" s="100"/>
      <c r="B400" s="1240"/>
      <c r="C400" s="1241" t="s">
        <v>2426</v>
      </c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8"/>
      <c r="R400" s="1401" t="s">
        <v>526</v>
      </c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0"/>
      <c r="AI400" s="100"/>
    </row>
    <row r="401">
      <c r="A401" s="100"/>
      <c r="B401" s="157"/>
      <c r="C401" s="81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3"/>
      <c r="R401" s="488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0"/>
      <c r="AI401" s="100"/>
    </row>
    <row r="402">
      <c r="A402" s="100"/>
      <c r="B402" s="157"/>
      <c r="C402" s="901"/>
      <c r="D402" s="77"/>
      <c r="E402" s="104"/>
      <c r="F402" s="903" t="s">
        <v>2427</v>
      </c>
      <c r="G402" s="78"/>
      <c r="H402" s="901"/>
      <c r="I402" s="77"/>
      <c r="J402" s="104"/>
      <c r="K402" s="903" t="s">
        <v>2428</v>
      </c>
      <c r="L402" s="78"/>
      <c r="M402" s="901"/>
      <c r="N402" s="77"/>
      <c r="O402" s="104"/>
      <c r="P402" s="903" t="s">
        <v>1642</v>
      </c>
      <c r="Q402" s="78"/>
      <c r="R402" s="1402" t="s">
        <v>2429</v>
      </c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0"/>
      <c r="AI402" s="100"/>
    </row>
    <row r="403">
      <c r="A403" s="100"/>
      <c r="B403" s="157"/>
      <c r="C403" s="79"/>
      <c r="E403" s="106"/>
      <c r="G403" s="80"/>
      <c r="H403" s="79"/>
      <c r="J403" s="106"/>
      <c r="L403" s="80"/>
      <c r="M403" s="79"/>
      <c r="O403" s="106"/>
      <c r="Q403" s="80"/>
      <c r="R403" s="49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  <c r="AI403" s="100"/>
    </row>
    <row r="404">
      <c r="A404" s="100"/>
      <c r="B404" s="160"/>
      <c r="C404" s="79"/>
      <c r="E404" s="106"/>
      <c r="G404" s="80"/>
      <c r="H404" s="79"/>
      <c r="J404" s="106"/>
      <c r="L404" s="80"/>
      <c r="M404" s="79"/>
      <c r="O404" s="106"/>
      <c r="Q404" s="80"/>
      <c r="R404" s="49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0"/>
      <c r="AI404" s="100"/>
    </row>
    <row r="405">
      <c r="A405" s="100"/>
      <c r="B405" s="1245" t="s">
        <v>60</v>
      </c>
      <c r="C405" s="79"/>
      <c r="E405" s="106"/>
      <c r="F405" s="110"/>
      <c r="G405" s="111"/>
      <c r="H405" s="79"/>
      <c r="J405" s="106"/>
      <c r="K405" s="110"/>
      <c r="L405" s="111"/>
      <c r="M405" s="79"/>
      <c r="O405" s="106"/>
      <c r="P405" s="110"/>
      <c r="Q405" s="111"/>
      <c r="R405" s="49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0"/>
      <c r="AI405" s="100"/>
    </row>
    <row r="406">
      <c r="A406" s="100"/>
      <c r="B406" s="1245" t="s">
        <v>61</v>
      </c>
      <c r="C406" s="79"/>
      <c r="E406" s="106"/>
      <c r="F406" s="907"/>
      <c r="G406" s="140"/>
      <c r="H406" s="79"/>
      <c r="J406" s="106"/>
      <c r="K406" s="907"/>
      <c r="L406" s="140"/>
      <c r="M406" s="79"/>
      <c r="O406" s="106"/>
      <c r="P406" s="907"/>
      <c r="Q406" s="140"/>
      <c r="R406" s="49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0"/>
      <c r="AI406" s="100"/>
    </row>
    <row r="407">
      <c r="A407" s="100"/>
      <c r="B407" s="157"/>
      <c r="C407" s="81"/>
      <c r="D407" s="82"/>
      <c r="E407" s="54"/>
      <c r="F407" s="931"/>
      <c r="G407" s="243"/>
      <c r="H407" s="81"/>
      <c r="I407" s="82"/>
      <c r="J407" s="54"/>
      <c r="K407" s="931"/>
      <c r="L407" s="243"/>
      <c r="M407" s="81"/>
      <c r="N407" s="82"/>
      <c r="O407" s="54"/>
      <c r="P407" s="931"/>
      <c r="Q407" s="243"/>
      <c r="R407" s="49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0"/>
      <c r="AI407" s="100"/>
    </row>
    <row r="408">
      <c r="A408" s="100"/>
      <c r="B408" s="439" t="s">
        <v>62</v>
      </c>
      <c r="C408" s="1252" t="s">
        <v>565</v>
      </c>
      <c r="D408" s="1253"/>
      <c r="E408" s="1253" t="s">
        <v>63</v>
      </c>
      <c r="F408" s="1253" t="s">
        <v>64</v>
      </c>
      <c r="G408" s="1256" t="s">
        <v>65</v>
      </c>
      <c r="H408" s="1252" t="s">
        <v>565</v>
      </c>
      <c r="I408" s="1253"/>
      <c r="J408" s="1253" t="s">
        <v>63</v>
      </c>
      <c r="K408" s="1253" t="s">
        <v>64</v>
      </c>
      <c r="L408" s="1256" t="s">
        <v>65</v>
      </c>
      <c r="M408" s="1252" t="s">
        <v>565</v>
      </c>
      <c r="N408" s="1253"/>
      <c r="O408" s="1253" t="s">
        <v>63</v>
      </c>
      <c r="P408" s="1253" t="s">
        <v>64</v>
      </c>
      <c r="Q408" s="1256" t="s">
        <v>65</v>
      </c>
      <c r="R408" s="49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0"/>
      <c r="AI408" s="100"/>
    </row>
    <row r="409">
      <c r="A409" s="100"/>
      <c r="B409" s="439" t="s">
        <v>66</v>
      </c>
      <c r="C409" s="1049" t="s">
        <v>379</v>
      </c>
      <c r="D409" s="1050"/>
      <c r="E409" s="1051" t="s">
        <v>860</v>
      </c>
      <c r="F409" s="1051">
        <v>31.0</v>
      </c>
      <c r="G409" s="1052">
        <v>0.0</v>
      </c>
      <c r="H409" s="1049" t="s">
        <v>67</v>
      </c>
      <c r="I409" s="1050"/>
      <c r="J409" s="1051" t="s">
        <v>68</v>
      </c>
      <c r="K409" s="1051">
        <v>31.0</v>
      </c>
      <c r="L409" s="1052">
        <v>6.0</v>
      </c>
      <c r="M409" s="1049" t="s">
        <v>128</v>
      </c>
      <c r="N409" s="1050"/>
      <c r="O409" s="1051" t="s">
        <v>68</v>
      </c>
      <c r="P409" s="1051">
        <v>31.0</v>
      </c>
      <c r="Q409" s="1052">
        <v>6.0</v>
      </c>
      <c r="R409" s="49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0"/>
      <c r="AI409" s="100"/>
    </row>
    <row r="410">
      <c r="A410" s="100"/>
      <c r="B410" s="439" t="s">
        <v>72</v>
      </c>
      <c r="C410" s="1049" t="s">
        <v>916</v>
      </c>
      <c r="D410" s="1050"/>
      <c r="E410" s="1051" t="s">
        <v>166</v>
      </c>
      <c r="F410" s="1051">
        <v>31.0</v>
      </c>
      <c r="G410" s="1052">
        <v>252.0</v>
      </c>
      <c r="H410" s="1049" t="s">
        <v>883</v>
      </c>
      <c r="I410" s="1050"/>
      <c r="J410" s="1051" t="s">
        <v>166</v>
      </c>
      <c r="K410" s="1051">
        <v>31.0</v>
      </c>
      <c r="L410" s="1052">
        <v>252.0</v>
      </c>
      <c r="M410" s="1049" t="s">
        <v>1537</v>
      </c>
      <c r="N410" s="1050"/>
      <c r="O410" s="1051" t="s">
        <v>223</v>
      </c>
      <c r="P410" s="1051">
        <v>31.0</v>
      </c>
      <c r="Q410" s="1052">
        <v>252.0</v>
      </c>
      <c r="R410" s="49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0"/>
      <c r="AI410" s="100"/>
    </row>
    <row r="411">
      <c r="A411" s="100"/>
      <c r="B411" s="439" t="s">
        <v>79</v>
      </c>
      <c r="C411" s="1049" t="s">
        <v>2430</v>
      </c>
      <c r="D411" s="1050"/>
      <c r="E411" s="1051" t="s">
        <v>257</v>
      </c>
      <c r="F411" s="1051">
        <v>31.0</v>
      </c>
      <c r="G411" s="1052">
        <v>0.0</v>
      </c>
      <c r="H411" s="1049" t="s">
        <v>260</v>
      </c>
      <c r="I411" s="1050"/>
      <c r="J411" s="1051" t="s">
        <v>385</v>
      </c>
      <c r="K411" s="1051">
        <v>31.0</v>
      </c>
      <c r="L411" s="1052">
        <v>0.0</v>
      </c>
      <c r="M411" s="1049" t="s">
        <v>258</v>
      </c>
      <c r="N411" s="1050"/>
      <c r="O411" s="1051" t="s">
        <v>170</v>
      </c>
      <c r="P411" s="1051">
        <v>31.0</v>
      </c>
      <c r="Q411" s="1052">
        <v>0.0</v>
      </c>
      <c r="R411" s="49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0"/>
      <c r="AI411" s="100"/>
    </row>
    <row r="412">
      <c r="A412" s="100"/>
      <c r="B412" s="446" t="s">
        <v>85</v>
      </c>
      <c r="C412" s="1257" t="s">
        <v>2431</v>
      </c>
      <c r="D412" s="1258"/>
      <c r="E412" s="451" t="s">
        <v>392</v>
      </c>
      <c r="F412" s="451">
        <v>31.0</v>
      </c>
      <c r="G412" s="1259">
        <v>6.0</v>
      </c>
      <c r="H412" s="1257" t="s">
        <v>980</v>
      </c>
      <c r="I412" s="1258"/>
      <c r="J412" s="451" t="s">
        <v>231</v>
      </c>
      <c r="K412" s="451">
        <v>31.0</v>
      </c>
      <c r="L412" s="1259">
        <v>0.0</v>
      </c>
      <c r="M412" s="1257" t="s">
        <v>306</v>
      </c>
      <c r="N412" s="1258"/>
      <c r="O412" s="451" t="s">
        <v>172</v>
      </c>
      <c r="P412" s="451">
        <v>31.0</v>
      </c>
      <c r="Q412" s="1259">
        <v>0.0</v>
      </c>
      <c r="R412" s="49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0"/>
      <c r="AI412" s="100"/>
    </row>
    <row r="413">
      <c r="A413" s="100"/>
      <c r="B413" s="481"/>
      <c r="C413" s="1257" t="s">
        <v>1519</v>
      </c>
      <c r="D413" s="1258"/>
      <c r="E413" s="451" t="s">
        <v>232</v>
      </c>
      <c r="F413" s="451">
        <v>31.0</v>
      </c>
      <c r="G413" s="1259">
        <v>0.0</v>
      </c>
      <c r="H413" s="1257" t="s">
        <v>309</v>
      </c>
      <c r="I413" s="1258"/>
      <c r="J413" s="451" t="s">
        <v>206</v>
      </c>
      <c r="K413" s="451">
        <v>31.0</v>
      </c>
      <c r="L413" s="1259">
        <v>0.0</v>
      </c>
      <c r="M413" s="1257" t="s">
        <v>1648</v>
      </c>
      <c r="N413" s="1258"/>
      <c r="O413" s="451" t="s">
        <v>305</v>
      </c>
      <c r="P413" s="451">
        <v>31.0</v>
      </c>
      <c r="Q413" s="1259">
        <v>0.0</v>
      </c>
      <c r="R413" s="49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</row>
    <row r="414">
      <c r="A414" s="100"/>
      <c r="B414" s="481"/>
      <c r="C414" s="1257" t="s">
        <v>1282</v>
      </c>
      <c r="D414" s="1258"/>
      <c r="E414" s="451" t="s">
        <v>2432</v>
      </c>
      <c r="F414" s="451">
        <v>31.0</v>
      </c>
      <c r="G414" s="1259">
        <v>252.0</v>
      </c>
      <c r="H414" s="1257" t="s">
        <v>500</v>
      </c>
      <c r="I414" s="1258"/>
      <c r="J414" s="451" t="s">
        <v>414</v>
      </c>
      <c r="K414" s="451">
        <v>31.0</v>
      </c>
      <c r="L414" s="1259">
        <v>252.0</v>
      </c>
      <c r="M414" s="1257" t="s">
        <v>950</v>
      </c>
      <c r="N414" s="1258"/>
      <c r="O414" s="451" t="s">
        <v>311</v>
      </c>
      <c r="P414" s="451">
        <v>31.0</v>
      </c>
      <c r="Q414" s="1259">
        <v>252.0</v>
      </c>
      <c r="R414" s="49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  <c r="AI414" s="100"/>
    </row>
    <row r="415">
      <c r="A415" s="100"/>
      <c r="B415" s="481"/>
      <c r="C415" s="1257" t="s">
        <v>950</v>
      </c>
      <c r="D415" s="1258"/>
      <c r="E415" s="482"/>
      <c r="F415" s="1260" t="s">
        <v>2433</v>
      </c>
      <c r="G415" s="80"/>
      <c r="H415" s="1261" t="s">
        <v>306</v>
      </c>
      <c r="I415" s="1258"/>
      <c r="J415" s="482"/>
      <c r="K415" s="1260" t="s">
        <v>2414</v>
      </c>
      <c r="L415" s="80"/>
      <c r="M415" s="1261" t="s">
        <v>401</v>
      </c>
      <c r="N415" s="1258"/>
      <c r="O415" s="482"/>
      <c r="P415" s="1260" t="s">
        <v>2434</v>
      </c>
      <c r="Q415" s="80"/>
      <c r="R415" s="436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0"/>
      <c r="AI415" s="100"/>
    </row>
    <row r="416">
      <c r="A416" s="100"/>
      <c r="B416" s="481"/>
      <c r="C416" s="1257"/>
      <c r="D416" s="1261"/>
      <c r="E416" s="482"/>
      <c r="F416" s="1260"/>
      <c r="G416" s="1126"/>
      <c r="H416" s="1261"/>
      <c r="I416" s="1261"/>
      <c r="J416" s="482"/>
      <c r="K416" s="1260"/>
      <c r="L416" s="1126"/>
      <c r="M416" s="1261"/>
      <c r="N416" s="1261"/>
      <c r="O416" s="482"/>
      <c r="P416" s="1260" t="s">
        <v>2435</v>
      </c>
      <c r="Q416" s="1126"/>
      <c r="R416" s="436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0"/>
      <c r="AI416" s="100"/>
    </row>
    <row r="417">
      <c r="A417" s="100"/>
      <c r="B417" s="481"/>
      <c r="C417" s="1262" t="s">
        <v>819</v>
      </c>
      <c r="D417" s="1263"/>
      <c r="E417" s="1264"/>
      <c r="F417" s="1260"/>
      <c r="G417" s="1126"/>
      <c r="H417" s="1265" t="s">
        <v>819</v>
      </c>
      <c r="I417" s="1263"/>
      <c r="J417" s="1264"/>
      <c r="K417" s="1260"/>
      <c r="L417" s="1126"/>
      <c r="M417" s="1265" t="s">
        <v>819</v>
      </c>
      <c r="N417" s="1263"/>
      <c r="O417" s="1264"/>
      <c r="P417" s="1260"/>
      <c r="Q417" s="1126"/>
      <c r="R417" s="1403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  <c r="AI417" s="100"/>
    </row>
    <row r="418">
      <c r="A418" s="100"/>
      <c r="B418" s="923"/>
      <c r="C418" s="901"/>
      <c r="D418" s="77"/>
      <c r="E418" s="104"/>
      <c r="F418" s="903" t="s">
        <v>2436</v>
      </c>
      <c r="G418" s="78"/>
      <c r="H418" s="901"/>
      <c r="I418" s="77"/>
      <c r="J418" s="104"/>
      <c r="K418" s="903" t="s">
        <v>2162</v>
      </c>
      <c r="L418" s="78"/>
      <c r="M418" s="901"/>
      <c r="N418" s="77"/>
      <c r="O418" s="104"/>
      <c r="P418" s="903" t="s">
        <v>689</v>
      </c>
      <c r="Q418" s="78"/>
      <c r="R418" s="305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0"/>
      <c r="AI418" s="100"/>
    </row>
    <row r="419">
      <c r="A419" s="100"/>
      <c r="B419" s="79"/>
      <c r="C419" s="79"/>
      <c r="E419" s="106"/>
      <c r="G419" s="80"/>
      <c r="H419" s="79"/>
      <c r="J419" s="106"/>
      <c r="L419" s="80"/>
      <c r="M419" s="79"/>
      <c r="O419" s="106"/>
      <c r="Q419" s="8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0"/>
      <c r="AI419" s="100"/>
    </row>
    <row r="420">
      <c r="A420" s="100"/>
      <c r="B420" s="79"/>
      <c r="C420" s="79"/>
      <c r="E420" s="106"/>
      <c r="G420" s="80"/>
      <c r="H420" s="79"/>
      <c r="J420" s="106"/>
      <c r="L420" s="80"/>
      <c r="M420" s="79"/>
      <c r="O420" s="106"/>
      <c r="Q420" s="8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0"/>
      <c r="AI420" s="100"/>
    </row>
    <row r="421">
      <c r="A421" s="100"/>
      <c r="B421" s="906" t="s">
        <v>60</v>
      </c>
      <c r="C421" s="79"/>
      <c r="E421" s="106"/>
      <c r="F421" s="110"/>
      <c r="G421" s="111"/>
      <c r="H421" s="79"/>
      <c r="J421" s="106"/>
      <c r="K421" s="110"/>
      <c r="L421" s="111"/>
      <c r="M421" s="79"/>
      <c r="O421" s="106"/>
      <c r="P421" s="110"/>
      <c r="Q421" s="111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  <c r="AI421" s="100"/>
    </row>
    <row r="422">
      <c r="A422" s="100"/>
      <c r="B422" s="906" t="s">
        <v>61</v>
      </c>
      <c r="C422" s="79"/>
      <c r="E422" s="106"/>
      <c r="F422" s="907"/>
      <c r="G422" s="140"/>
      <c r="H422" s="79"/>
      <c r="J422" s="106"/>
      <c r="K422" s="907"/>
      <c r="L422" s="140"/>
      <c r="M422" s="79"/>
      <c r="O422" s="106"/>
      <c r="P422" s="907"/>
      <c r="Q422" s="14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0"/>
      <c r="AI422" s="100"/>
    </row>
    <row r="423">
      <c r="A423" s="100"/>
      <c r="B423" s="79"/>
      <c r="C423" s="81"/>
      <c r="D423" s="82"/>
      <c r="E423" s="54"/>
      <c r="F423" s="931"/>
      <c r="G423" s="243"/>
      <c r="H423" s="81"/>
      <c r="I423" s="82"/>
      <c r="J423" s="54"/>
      <c r="K423" s="931"/>
      <c r="L423" s="243"/>
      <c r="M423" s="81"/>
      <c r="N423" s="82"/>
      <c r="O423" s="54"/>
      <c r="P423" s="931"/>
      <c r="Q423" s="243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  <c r="AI423" s="100"/>
    </row>
    <row r="424">
      <c r="A424" s="100"/>
      <c r="B424" s="439" t="s">
        <v>62</v>
      </c>
      <c r="C424" s="1252" t="s">
        <v>565</v>
      </c>
      <c r="D424" s="1253"/>
      <c r="E424" s="1253" t="s">
        <v>63</v>
      </c>
      <c r="F424" s="1253" t="s">
        <v>64</v>
      </c>
      <c r="G424" s="1256" t="s">
        <v>65</v>
      </c>
      <c r="H424" s="1252" t="s">
        <v>565</v>
      </c>
      <c r="I424" s="1253"/>
      <c r="J424" s="1253" t="s">
        <v>63</v>
      </c>
      <c r="K424" s="1253" t="s">
        <v>64</v>
      </c>
      <c r="L424" s="1256" t="s">
        <v>65</v>
      </c>
      <c r="M424" s="1252" t="s">
        <v>565</v>
      </c>
      <c r="N424" s="1253"/>
      <c r="O424" s="1253" t="s">
        <v>63</v>
      </c>
      <c r="P424" s="1253" t="s">
        <v>64</v>
      </c>
      <c r="Q424" s="1256" t="s">
        <v>65</v>
      </c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  <c r="AI424" s="100"/>
    </row>
    <row r="425">
      <c r="A425" s="100"/>
      <c r="B425" s="439" t="s">
        <v>66</v>
      </c>
      <c r="C425" s="1049" t="s">
        <v>67</v>
      </c>
      <c r="D425" s="1050"/>
      <c r="E425" s="1051" t="s">
        <v>800</v>
      </c>
      <c r="F425" s="1051">
        <v>31.0</v>
      </c>
      <c r="G425" s="1052">
        <v>6.0</v>
      </c>
      <c r="H425" s="1049" t="s">
        <v>67</v>
      </c>
      <c r="I425" s="1050"/>
      <c r="J425" s="1051" t="s">
        <v>220</v>
      </c>
      <c r="K425" s="1051">
        <v>31.0</v>
      </c>
      <c r="L425" s="1052">
        <v>6.0</v>
      </c>
      <c r="M425" s="1049" t="s">
        <v>67</v>
      </c>
      <c r="N425" s="1050"/>
      <c r="O425" s="1051" t="s">
        <v>380</v>
      </c>
      <c r="P425" s="1051">
        <v>31.0</v>
      </c>
      <c r="Q425" s="1052">
        <v>6.0</v>
      </c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0"/>
      <c r="AI425" s="100"/>
    </row>
    <row r="426">
      <c r="A426" s="100"/>
      <c r="B426" s="439" t="s">
        <v>72</v>
      </c>
      <c r="C426" s="1049" t="s">
        <v>2376</v>
      </c>
      <c r="D426" s="1050"/>
      <c r="E426" s="1051" t="s">
        <v>692</v>
      </c>
      <c r="F426" s="1051">
        <v>31.0</v>
      </c>
      <c r="G426" s="1052">
        <v>252.0</v>
      </c>
      <c r="H426" s="1049" t="s">
        <v>1060</v>
      </c>
      <c r="I426" s="1050"/>
      <c r="J426" s="1051" t="s">
        <v>777</v>
      </c>
      <c r="K426" s="1051">
        <v>31.0</v>
      </c>
      <c r="L426" s="1052">
        <v>252.0</v>
      </c>
      <c r="M426" s="1049" t="s">
        <v>693</v>
      </c>
      <c r="N426" s="1050"/>
      <c r="O426" s="1051" t="s">
        <v>694</v>
      </c>
      <c r="P426" s="1051">
        <v>31.0</v>
      </c>
      <c r="Q426" s="1052">
        <v>252.0</v>
      </c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0"/>
      <c r="AI426" s="100"/>
    </row>
    <row r="427">
      <c r="A427" s="100"/>
      <c r="B427" s="439" t="s">
        <v>79</v>
      </c>
      <c r="C427" s="1049" t="s">
        <v>1627</v>
      </c>
      <c r="D427" s="1050"/>
      <c r="E427" s="1051" t="s">
        <v>1706</v>
      </c>
      <c r="F427" s="1051">
        <v>31.0</v>
      </c>
      <c r="G427" s="1052">
        <v>0.0</v>
      </c>
      <c r="H427" s="1049" t="s">
        <v>710</v>
      </c>
      <c r="I427" s="1050"/>
      <c r="J427" s="1051" t="s">
        <v>2165</v>
      </c>
      <c r="K427" s="1051">
        <v>31.0</v>
      </c>
      <c r="L427" s="1052">
        <v>0.0</v>
      </c>
      <c r="M427" s="1049" t="s">
        <v>2437</v>
      </c>
      <c r="N427" s="1050"/>
      <c r="O427" s="1051" t="s">
        <v>138</v>
      </c>
      <c r="P427" s="1051">
        <v>31.0</v>
      </c>
      <c r="Q427" s="1052">
        <v>0.0</v>
      </c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0"/>
      <c r="AI427" s="100"/>
    </row>
    <row r="428">
      <c r="A428" s="100"/>
      <c r="B428" s="446" t="s">
        <v>85</v>
      </c>
      <c r="C428" s="1257" t="s">
        <v>419</v>
      </c>
      <c r="D428" s="1258"/>
      <c r="E428" s="451" t="s">
        <v>1197</v>
      </c>
      <c r="F428" s="451">
        <v>31.0</v>
      </c>
      <c r="G428" s="1259">
        <v>0.0</v>
      </c>
      <c r="H428" s="1257" t="s">
        <v>1378</v>
      </c>
      <c r="I428" s="1258"/>
      <c r="J428" s="451" t="s">
        <v>463</v>
      </c>
      <c r="K428" s="451">
        <v>31.0</v>
      </c>
      <c r="L428" s="1259">
        <v>0.0</v>
      </c>
      <c r="M428" s="1257" t="s">
        <v>698</v>
      </c>
      <c r="N428" s="1258"/>
      <c r="O428" s="451" t="s">
        <v>362</v>
      </c>
      <c r="P428" s="451">
        <v>31.0</v>
      </c>
      <c r="Q428" s="1259">
        <v>0.0</v>
      </c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0"/>
      <c r="AI428" s="100"/>
    </row>
    <row r="429">
      <c r="A429" s="100"/>
      <c r="B429" s="481"/>
      <c r="C429" s="1257" t="s">
        <v>1698</v>
      </c>
      <c r="D429" s="1258"/>
      <c r="E429" s="451" t="s">
        <v>2378</v>
      </c>
      <c r="F429" s="451">
        <v>31.0</v>
      </c>
      <c r="G429" s="1259">
        <v>0.0</v>
      </c>
      <c r="H429" s="1257" t="s">
        <v>444</v>
      </c>
      <c r="I429" s="1258"/>
      <c r="J429" s="451" t="s">
        <v>492</v>
      </c>
      <c r="K429" s="451">
        <v>31.0</v>
      </c>
      <c r="L429" s="1259">
        <v>0.0</v>
      </c>
      <c r="M429" s="1257" t="s">
        <v>372</v>
      </c>
      <c r="N429" s="1258"/>
      <c r="O429" s="451" t="s">
        <v>695</v>
      </c>
      <c r="P429" s="451">
        <v>31.0</v>
      </c>
      <c r="Q429" s="1259">
        <v>0.0</v>
      </c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0"/>
      <c r="AI429" s="100"/>
    </row>
    <row r="430">
      <c r="A430" s="100"/>
      <c r="B430" s="481"/>
      <c r="C430" s="1257" t="s">
        <v>1934</v>
      </c>
      <c r="D430" s="1258"/>
      <c r="E430" s="451" t="s">
        <v>814</v>
      </c>
      <c r="F430" s="451">
        <v>31.0</v>
      </c>
      <c r="G430" s="1259">
        <v>252.0</v>
      </c>
      <c r="H430" s="1257" t="s">
        <v>241</v>
      </c>
      <c r="I430" s="1258"/>
      <c r="J430" s="451" t="s">
        <v>718</v>
      </c>
      <c r="K430" s="451">
        <v>31.0</v>
      </c>
      <c r="L430" s="1259">
        <v>252.0</v>
      </c>
      <c r="M430" s="1257" t="s">
        <v>1177</v>
      </c>
      <c r="N430" s="1258"/>
      <c r="O430" s="451" t="s">
        <v>176</v>
      </c>
      <c r="P430" s="451">
        <v>31.0</v>
      </c>
      <c r="Q430" s="1259">
        <v>252.0</v>
      </c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0"/>
      <c r="AI430" s="100"/>
    </row>
    <row r="431">
      <c r="A431" s="100"/>
      <c r="B431" s="481"/>
      <c r="C431" s="1257" t="s">
        <v>371</v>
      </c>
      <c r="D431" s="1258"/>
      <c r="E431" s="482"/>
      <c r="F431" s="1260" t="s">
        <v>2438</v>
      </c>
      <c r="G431" s="80"/>
      <c r="H431" s="1261" t="s">
        <v>419</v>
      </c>
      <c r="I431" s="1258"/>
      <c r="J431" s="482"/>
      <c r="K431" s="1260" t="s">
        <v>2439</v>
      </c>
      <c r="L431" s="80"/>
      <c r="M431" s="1261" t="s">
        <v>2440</v>
      </c>
      <c r="N431" s="1258"/>
      <c r="O431" s="482"/>
      <c r="P431" s="1260" t="s">
        <v>2441</v>
      </c>
      <c r="Q431" s="8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0"/>
      <c r="AI431" s="100"/>
    </row>
    <row r="432">
      <c r="A432" s="100"/>
      <c r="B432" s="481"/>
      <c r="C432" s="1262" t="s">
        <v>819</v>
      </c>
      <c r="D432" s="1263"/>
      <c r="E432" s="1264"/>
      <c r="F432" s="1266"/>
      <c r="G432" s="1126"/>
      <c r="H432" s="1265" t="s">
        <v>819</v>
      </c>
      <c r="I432" s="1263"/>
      <c r="J432" s="1264"/>
      <c r="K432" s="1266"/>
      <c r="L432" s="1126"/>
      <c r="M432" s="1265" t="s">
        <v>819</v>
      </c>
      <c r="N432" s="1263"/>
      <c r="O432" s="1264"/>
      <c r="P432" s="1266"/>
      <c r="Q432" s="1126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0"/>
      <c r="AI432" s="100"/>
    </row>
    <row r="433">
      <c r="A433" s="100"/>
      <c r="B433" s="925" t="s">
        <v>2442</v>
      </c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5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0"/>
      <c r="AI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0"/>
      <c r="AI434" s="100"/>
    </row>
    <row r="435">
      <c r="A435" s="100"/>
      <c r="B435" s="1240"/>
      <c r="C435" s="1241" t="s">
        <v>2443</v>
      </c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8"/>
      <c r="R435" s="1401" t="s">
        <v>526</v>
      </c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0"/>
      <c r="AI435" s="100"/>
    </row>
    <row r="436">
      <c r="A436" s="100"/>
      <c r="B436" s="157"/>
      <c r="C436" s="81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3"/>
      <c r="R436" s="488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0"/>
      <c r="AI436" s="100"/>
    </row>
    <row r="437">
      <c r="A437" s="100"/>
      <c r="B437" s="157"/>
      <c r="C437" s="901"/>
      <c r="D437" s="77"/>
      <c r="E437" s="104"/>
      <c r="F437" s="903" t="s">
        <v>2444</v>
      </c>
      <c r="G437" s="78"/>
      <c r="H437" s="901"/>
      <c r="I437" s="77"/>
      <c r="J437" s="104"/>
      <c r="K437" s="903" t="s">
        <v>2428</v>
      </c>
      <c r="L437" s="78"/>
      <c r="M437" s="901"/>
      <c r="N437" s="77"/>
      <c r="O437" s="104"/>
      <c r="P437" s="903" t="s">
        <v>1714</v>
      </c>
      <c r="Q437" s="78"/>
      <c r="R437" s="1402" t="s">
        <v>2445</v>
      </c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</row>
    <row r="438">
      <c r="A438" s="100"/>
      <c r="B438" s="157"/>
      <c r="C438" s="79"/>
      <c r="E438" s="106"/>
      <c r="G438" s="80"/>
      <c r="H438" s="79"/>
      <c r="J438" s="106"/>
      <c r="L438" s="80"/>
      <c r="M438" s="79"/>
      <c r="O438" s="106"/>
      <c r="Q438" s="80"/>
      <c r="R438" s="49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  <c r="AI438" s="100"/>
    </row>
    <row r="439">
      <c r="A439" s="100"/>
      <c r="B439" s="160"/>
      <c r="C439" s="79"/>
      <c r="E439" s="106"/>
      <c r="G439" s="80"/>
      <c r="H439" s="79"/>
      <c r="J439" s="106"/>
      <c r="L439" s="80"/>
      <c r="M439" s="79"/>
      <c r="O439" s="106"/>
      <c r="Q439" s="80"/>
      <c r="R439" s="49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  <c r="AI439" s="100"/>
    </row>
    <row r="440">
      <c r="A440" s="100"/>
      <c r="B440" s="1245" t="s">
        <v>60</v>
      </c>
      <c r="C440" s="79"/>
      <c r="E440" s="106"/>
      <c r="F440" s="110"/>
      <c r="G440" s="111"/>
      <c r="H440" s="79"/>
      <c r="J440" s="106"/>
      <c r="K440" s="110"/>
      <c r="L440" s="111"/>
      <c r="M440" s="79"/>
      <c r="O440" s="106"/>
      <c r="P440" s="110"/>
      <c r="Q440" s="111"/>
      <c r="R440" s="49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0"/>
      <c r="AI440" s="100"/>
    </row>
    <row r="441">
      <c r="A441" s="100"/>
      <c r="B441" s="1245" t="s">
        <v>61</v>
      </c>
      <c r="C441" s="79"/>
      <c r="E441" s="106"/>
      <c r="F441" s="907"/>
      <c r="G441" s="140"/>
      <c r="H441" s="79"/>
      <c r="J441" s="106"/>
      <c r="K441" s="907"/>
      <c r="L441" s="140"/>
      <c r="M441" s="79"/>
      <c r="O441" s="106"/>
      <c r="P441" s="907"/>
      <c r="Q441" s="140"/>
      <c r="R441" s="49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0"/>
      <c r="AI441" s="100"/>
    </row>
    <row r="442">
      <c r="A442" s="100"/>
      <c r="B442" s="157"/>
      <c r="C442" s="81"/>
      <c r="D442" s="82"/>
      <c r="E442" s="54"/>
      <c r="F442" s="931"/>
      <c r="G442" s="243"/>
      <c r="H442" s="81"/>
      <c r="I442" s="82"/>
      <c r="J442" s="54"/>
      <c r="K442" s="931"/>
      <c r="L442" s="243"/>
      <c r="M442" s="81"/>
      <c r="N442" s="82"/>
      <c r="O442" s="54"/>
      <c r="P442" s="931"/>
      <c r="Q442" s="243"/>
      <c r="R442" s="492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0"/>
      <c r="AI442" s="100"/>
    </row>
    <row r="443">
      <c r="A443" s="100"/>
      <c r="B443" s="439" t="s">
        <v>62</v>
      </c>
      <c r="C443" s="1252" t="s">
        <v>565</v>
      </c>
      <c r="D443" s="1253"/>
      <c r="E443" s="1253" t="s">
        <v>63</v>
      </c>
      <c r="F443" s="1253" t="s">
        <v>64</v>
      </c>
      <c r="G443" s="1256" t="s">
        <v>65</v>
      </c>
      <c r="H443" s="1252" t="s">
        <v>565</v>
      </c>
      <c r="I443" s="1253"/>
      <c r="J443" s="1253" t="s">
        <v>63</v>
      </c>
      <c r="K443" s="1253" t="s">
        <v>64</v>
      </c>
      <c r="L443" s="1256" t="s">
        <v>65</v>
      </c>
      <c r="M443" s="1252" t="s">
        <v>565</v>
      </c>
      <c r="N443" s="1253"/>
      <c r="O443" s="1253" t="s">
        <v>63</v>
      </c>
      <c r="P443" s="1253" t="s">
        <v>64</v>
      </c>
      <c r="Q443" s="1256" t="s">
        <v>65</v>
      </c>
      <c r="R443" s="492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0"/>
      <c r="AI443" s="100"/>
    </row>
    <row r="444">
      <c r="A444" s="100"/>
      <c r="B444" s="439" t="s">
        <v>66</v>
      </c>
      <c r="C444" s="1049" t="s">
        <v>126</v>
      </c>
      <c r="D444" s="1050"/>
      <c r="E444" s="1051" t="s">
        <v>287</v>
      </c>
      <c r="F444" s="1051">
        <v>31.0</v>
      </c>
      <c r="G444" s="1052">
        <v>6.0</v>
      </c>
      <c r="H444" s="1049" t="s">
        <v>128</v>
      </c>
      <c r="I444" s="1050"/>
      <c r="J444" s="1051" t="s">
        <v>68</v>
      </c>
      <c r="K444" s="1051">
        <v>31.0</v>
      </c>
      <c r="L444" s="1052">
        <v>6.0</v>
      </c>
      <c r="M444" s="1049" t="s">
        <v>126</v>
      </c>
      <c r="N444" s="1050"/>
      <c r="O444" s="1051" t="s">
        <v>248</v>
      </c>
      <c r="P444" s="1051">
        <v>31.0</v>
      </c>
      <c r="Q444" s="1052">
        <v>6.0</v>
      </c>
      <c r="R444" s="492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0"/>
      <c r="AI444" s="100"/>
    </row>
    <row r="445">
      <c r="A445" s="100"/>
      <c r="B445" s="439" t="s">
        <v>72</v>
      </c>
      <c r="C445" s="1049" t="s">
        <v>221</v>
      </c>
      <c r="D445" s="1050"/>
      <c r="E445" s="1051" t="s">
        <v>289</v>
      </c>
      <c r="F445" s="1051">
        <v>31.0</v>
      </c>
      <c r="G445" s="1052">
        <v>0.0</v>
      </c>
      <c r="H445" s="1049" t="s">
        <v>978</v>
      </c>
      <c r="I445" s="1050"/>
      <c r="J445" s="1051" t="s">
        <v>166</v>
      </c>
      <c r="K445" s="1051">
        <v>31.0</v>
      </c>
      <c r="L445" s="1052">
        <v>252.0</v>
      </c>
      <c r="M445" s="1049" t="s">
        <v>533</v>
      </c>
      <c r="N445" s="1050"/>
      <c r="O445" s="1051" t="s">
        <v>1423</v>
      </c>
      <c r="P445" s="1051">
        <v>31.0</v>
      </c>
      <c r="Q445" s="1052">
        <v>252.0</v>
      </c>
      <c r="R445" s="492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0"/>
      <c r="AI445" s="100"/>
    </row>
    <row r="446">
      <c r="A446" s="100"/>
      <c r="B446" s="439" t="s">
        <v>79</v>
      </c>
      <c r="C446" s="1049" t="s">
        <v>623</v>
      </c>
      <c r="D446" s="1050"/>
      <c r="E446" s="1051" t="s">
        <v>388</v>
      </c>
      <c r="F446" s="1051">
        <v>31.0</v>
      </c>
      <c r="G446" s="1052">
        <v>0.0</v>
      </c>
      <c r="H446" s="1049" t="s">
        <v>293</v>
      </c>
      <c r="I446" s="1050"/>
      <c r="J446" s="1051" t="s">
        <v>385</v>
      </c>
      <c r="K446" s="1051">
        <v>31.0</v>
      </c>
      <c r="L446" s="1052">
        <v>0.0</v>
      </c>
      <c r="M446" s="1049" t="s">
        <v>2446</v>
      </c>
      <c r="N446" s="1050"/>
      <c r="O446" s="1051" t="s">
        <v>257</v>
      </c>
      <c r="P446" s="1051">
        <v>31.0</v>
      </c>
      <c r="Q446" s="1052">
        <v>0.0</v>
      </c>
      <c r="R446" s="492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0"/>
      <c r="AI446" s="100"/>
    </row>
    <row r="447">
      <c r="A447" s="100"/>
      <c r="B447" s="446" t="s">
        <v>85</v>
      </c>
      <c r="C447" s="1257" t="s">
        <v>1721</v>
      </c>
      <c r="D447" s="1258"/>
      <c r="E447" s="451" t="s">
        <v>2447</v>
      </c>
      <c r="F447" s="451">
        <v>31.0</v>
      </c>
      <c r="G447" s="1259">
        <v>252.0</v>
      </c>
      <c r="H447" s="1257" t="s">
        <v>980</v>
      </c>
      <c r="I447" s="1258"/>
      <c r="J447" s="451" t="s">
        <v>231</v>
      </c>
      <c r="K447" s="451">
        <v>31.0</v>
      </c>
      <c r="L447" s="1259">
        <v>0.0</v>
      </c>
      <c r="M447" s="1257" t="s">
        <v>1682</v>
      </c>
      <c r="N447" s="1258"/>
      <c r="O447" s="451" t="s">
        <v>262</v>
      </c>
      <c r="P447" s="451">
        <v>31.0</v>
      </c>
      <c r="Q447" s="1259">
        <v>0.0</v>
      </c>
      <c r="R447" s="492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0"/>
      <c r="AI447" s="100"/>
    </row>
    <row r="448">
      <c r="A448" s="100"/>
      <c r="B448" s="481"/>
      <c r="C448" s="1257" t="s">
        <v>477</v>
      </c>
      <c r="D448" s="1258"/>
      <c r="E448" s="451" t="s">
        <v>716</v>
      </c>
      <c r="F448" s="451">
        <v>31.0</v>
      </c>
      <c r="G448" s="1259">
        <v>0.0</v>
      </c>
      <c r="H448" s="1257" t="s">
        <v>448</v>
      </c>
      <c r="I448" s="1258"/>
      <c r="J448" s="451" t="s">
        <v>206</v>
      </c>
      <c r="K448" s="451">
        <v>31.0</v>
      </c>
      <c r="L448" s="1259">
        <v>0.0</v>
      </c>
      <c r="M448" s="1257" t="s">
        <v>1723</v>
      </c>
      <c r="N448" s="1258"/>
      <c r="O448" s="451" t="s">
        <v>267</v>
      </c>
      <c r="P448" s="451">
        <v>31.0</v>
      </c>
      <c r="Q448" s="1259">
        <v>0.0</v>
      </c>
      <c r="R448" s="492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0"/>
      <c r="AI448" s="100"/>
    </row>
    <row r="449">
      <c r="A449" s="100"/>
      <c r="B449" s="481"/>
      <c r="C449" s="1257" t="s">
        <v>339</v>
      </c>
      <c r="D449" s="1258"/>
      <c r="E449" s="451" t="s">
        <v>238</v>
      </c>
      <c r="F449" s="451">
        <v>31.0</v>
      </c>
      <c r="G449" s="1259">
        <v>252.0</v>
      </c>
      <c r="H449" s="1257" t="s">
        <v>500</v>
      </c>
      <c r="I449" s="1258"/>
      <c r="J449" s="451" t="s">
        <v>414</v>
      </c>
      <c r="K449" s="451">
        <v>31.0</v>
      </c>
      <c r="L449" s="1259">
        <v>252.0</v>
      </c>
      <c r="M449" s="1257" t="s">
        <v>470</v>
      </c>
      <c r="N449" s="1258"/>
      <c r="O449" s="451" t="s">
        <v>272</v>
      </c>
      <c r="P449" s="451">
        <v>31.0</v>
      </c>
      <c r="Q449" s="1259">
        <v>252.0</v>
      </c>
      <c r="R449" s="492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0"/>
      <c r="AI449" s="100"/>
    </row>
    <row r="450">
      <c r="A450" s="100"/>
      <c r="B450" s="481"/>
      <c r="C450" s="1257" t="s">
        <v>1745</v>
      </c>
      <c r="D450" s="1258"/>
      <c r="E450" s="482"/>
      <c r="F450" s="1260" t="s">
        <v>2448</v>
      </c>
      <c r="G450" s="80"/>
      <c r="H450" s="1261" t="s">
        <v>1091</v>
      </c>
      <c r="I450" s="1258"/>
      <c r="J450" s="482"/>
      <c r="K450" s="1260" t="s">
        <v>2449</v>
      </c>
      <c r="L450" s="80"/>
      <c r="M450" s="1261" t="s">
        <v>1471</v>
      </c>
      <c r="N450" s="1258"/>
      <c r="O450" s="482"/>
      <c r="P450" s="1260" t="s">
        <v>2450</v>
      </c>
      <c r="Q450" s="80"/>
      <c r="R450" s="441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0"/>
      <c r="AI450" s="100"/>
    </row>
    <row r="451">
      <c r="A451" s="100"/>
      <c r="B451" s="481"/>
      <c r="C451" s="1262" t="s">
        <v>819</v>
      </c>
      <c r="D451" s="1263"/>
      <c r="E451" s="1264"/>
      <c r="F451" s="1260"/>
      <c r="G451" s="1126"/>
      <c r="H451" s="1265" t="s">
        <v>819</v>
      </c>
      <c r="I451" s="1263"/>
      <c r="J451" s="1264"/>
      <c r="K451" s="1260"/>
      <c r="L451" s="1126"/>
      <c r="M451" s="1265" t="s">
        <v>819</v>
      </c>
      <c r="N451" s="1263"/>
      <c r="O451" s="1264"/>
      <c r="P451" s="1260"/>
      <c r="Q451" s="1126"/>
      <c r="R451" s="468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  <c r="AI451" s="100"/>
    </row>
    <row r="452">
      <c r="A452" s="100"/>
      <c r="B452" s="923"/>
      <c r="C452" s="901"/>
      <c r="D452" s="77"/>
      <c r="E452" s="104"/>
      <c r="F452" s="903" t="s">
        <v>2451</v>
      </c>
      <c r="G452" s="78"/>
      <c r="H452" s="901"/>
      <c r="I452" s="77"/>
      <c r="J452" s="104"/>
      <c r="K452" s="903" t="s">
        <v>2452</v>
      </c>
      <c r="L452" s="78"/>
      <c r="M452" s="901"/>
      <c r="N452" s="77"/>
      <c r="O452" s="104"/>
      <c r="P452" s="903" t="s">
        <v>2453</v>
      </c>
      <c r="Q452" s="78"/>
      <c r="R452" s="101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0"/>
      <c r="AI452" s="100"/>
    </row>
    <row r="453">
      <c r="A453" s="100"/>
      <c r="B453" s="79"/>
      <c r="C453" s="79"/>
      <c r="E453" s="106"/>
      <c r="G453" s="80"/>
      <c r="H453" s="79"/>
      <c r="J453" s="106"/>
      <c r="L453" s="80"/>
      <c r="M453" s="79"/>
      <c r="O453" s="106"/>
      <c r="Q453" s="80"/>
      <c r="R453" s="101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  <c r="AI453" s="100"/>
    </row>
    <row r="454">
      <c r="A454" s="100"/>
      <c r="B454" s="79"/>
      <c r="C454" s="79"/>
      <c r="E454" s="106"/>
      <c r="G454" s="80"/>
      <c r="H454" s="79"/>
      <c r="J454" s="106"/>
      <c r="L454" s="80"/>
      <c r="M454" s="79"/>
      <c r="O454" s="106"/>
      <c r="Q454" s="80"/>
      <c r="R454" s="101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0"/>
      <c r="AI454" s="100"/>
    </row>
    <row r="455">
      <c r="A455" s="100"/>
      <c r="B455" s="906" t="s">
        <v>60</v>
      </c>
      <c r="C455" s="79"/>
      <c r="E455" s="106"/>
      <c r="F455" s="110"/>
      <c r="G455" s="111"/>
      <c r="H455" s="79"/>
      <c r="J455" s="106"/>
      <c r="K455" s="110"/>
      <c r="L455" s="111"/>
      <c r="M455" s="79"/>
      <c r="O455" s="106"/>
      <c r="P455" s="110"/>
      <c r="Q455" s="111"/>
      <c r="R455" s="101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0"/>
      <c r="AI455" s="100"/>
    </row>
    <row r="456">
      <c r="A456" s="100"/>
      <c r="B456" s="906" t="s">
        <v>61</v>
      </c>
      <c r="C456" s="79"/>
      <c r="E456" s="106"/>
      <c r="F456" s="907"/>
      <c r="G456" s="140"/>
      <c r="H456" s="79"/>
      <c r="J456" s="106"/>
      <c r="K456" s="930"/>
      <c r="L456" s="138"/>
      <c r="M456" s="79"/>
      <c r="O456" s="106"/>
      <c r="P456" s="1404"/>
      <c r="Q456" s="138"/>
      <c r="R456" s="101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</row>
    <row r="457">
      <c r="A457" s="100"/>
      <c r="B457" s="79"/>
      <c r="C457" s="81"/>
      <c r="D457" s="82"/>
      <c r="E457" s="54"/>
      <c r="F457" s="931"/>
      <c r="G457" s="243"/>
      <c r="H457" s="81"/>
      <c r="I457" s="82"/>
      <c r="J457" s="54"/>
      <c r="K457" s="1405"/>
      <c r="L457" s="1406"/>
      <c r="M457" s="81"/>
      <c r="N457" s="82"/>
      <c r="O457" s="54"/>
      <c r="P457" s="1407"/>
      <c r="Q457" s="1408"/>
      <c r="R457" s="101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0"/>
      <c r="AI457" s="100"/>
    </row>
    <row r="458">
      <c r="A458" s="100"/>
      <c r="B458" s="439" t="s">
        <v>62</v>
      </c>
      <c r="C458" s="1252" t="s">
        <v>565</v>
      </c>
      <c r="D458" s="1253"/>
      <c r="E458" s="1253" t="s">
        <v>63</v>
      </c>
      <c r="F458" s="1253" t="s">
        <v>64</v>
      </c>
      <c r="G458" s="1256" t="s">
        <v>65</v>
      </c>
      <c r="H458" s="1252" t="s">
        <v>565</v>
      </c>
      <c r="I458" s="1253"/>
      <c r="J458" s="1253" t="s">
        <v>63</v>
      </c>
      <c r="K458" s="1254" t="s">
        <v>64</v>
      </c>
      <c r="L458" s="1255" t="s">
        <v>65</v>
      </c>
      <c r="M458" s="1252" t="s">
        <v>565</v>
      </c>
      <c r="N458" s="1253"/>
      <c r="O458" s="1253" t="s">
        <v>63</v>
      </c>
      <c r="P458" s="1254" t="s">
        <v>64</v>
      </c>
      <c r="Q458" s="1255" t="s">
        <v>65</v>
      </c>
      <c r="R458" s="101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0"/>
      <c r="AI458" s="100"/>
    </row>
    <row r="459">
      <c r="A459" s="100"/>
      <c r="B459" s="439" t="s">
        <v>66</v>
      </c>
      <c r="C459" s="1049" t="s">
        <v>109</v>
      </c>
      <c r="D459" s="1050"/>
      <c r="E459" s="1051" t="s">
        <v>380</v>
      </c>
      <c r="F459" s="1051">
        <v>31.0</v>
      </c>
      <c r="G459" s="1052">
        <v>252.0</v>
      </c>
      <c r="H459" s="1049" t="s">
        <v>286</v>
      </c>
      <c r="I459" s="1050"/>
      <c r="J459" s="1051" t="s">
        <v>220</v>
      </c>
      <c r="K459" s="1051">
        <v>31.0</v>
      </c>
      <c r="L459" s="1052">
        <v>252.0</v>
      </c>
      <c r="M459" s="1049" t="s">
        <v>128</v>
      </c>
      <c r="N459" s="1050"/>
      <c r="O459" s="1051" t="s">
        <v>380</v>
      </c>
      <c r="P459" s="1051">
        <v>31.0</v>
      </c>
      <c r="Q459" s="1052">
        <v>6.0</v>
      </c>
      <c r="R459" s="101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0"/>
      <c r="AI459" s="100"/>
    </row>
    <row r="460">
      <c r="A460" s="100"/>
      <c r="B460" s="439" t="s">
        <v>72</v>
      </c>
      <c r="C460" s="1049" t="s">
        <v>884</v>
      </c>
      <c r="D460" s="1050"/>
      <c r="E460" s="1051" t="s">
        <v>132</v>
      </c>
      <c r="F460" s="1051">
        <v>31.0</v>
      </c>
      <c r="G460" s="1052">
        <v>6.0</v>
      </c>
      <c r="H460" s="1049" t="s">
        <v>407</v>
      </c>
      <c r="I460" s="1050"/>
      <c r="J460" s="1051" t="s">
        <v>289</v>
      </c>
      <c r="K460" s="1051">
        <v>31.0</v>
      </c>
      <c r="L460" s="1052">
        <v>0.0</v>
      </c>
      <c r="M460" s="1049" t="s">
        <v>1217</v>
      </c>
      <c r="N460" s="1050"/>
      <c r="O460" s="1051" t="s">
        <v>323</v>
      </c>
      <c r="P460" s="1051">
        <v>31.0</v>
      </c>
      <c r="Q460" s="1052">
        <v>252.0</v>
      </c>
      <c r="R460" s="101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0"/>
      <c r="AI460" s="100"/>
    </row>
    <row r="461">
      <c r="A461" s="100"/>
      <c r="B461" s="439" t="s">
        <v>79</v>
      </c>
      <c r="C461" s="1049" t="s">
        <v>139</v>
      </c>
      <c r="D461" s="1050"/>
      <c r="E461" s="1051" t="s">
        <v>225</v>
      </c>
      <c r="F461" s="1051">
        <v>31.0</v>
      </c>
      <c r="G461" s="1052">
        <v>252.0</v>
      </c>
      <c r="H461" s="1049" t="s">
        <v>326</v>
      </c>
      <c r="I461" s="1050"/>
      <c r="J461" s="1051" t="s">
        <v>140</v>
      </c>
      <c r="K461" s="1051">
        <v>31.0</v>
      </c>
      <c r="L461" s="1052">
        <v>252.0</v>
      </c>
      <c r="M461" s="1049" t="s">
        <v>293</v>
      </c>
      <c r="N461" s="1050"/>
      <c r="O461" s="1051" t="s">
        <v>434</v>
      </c>
      <c r="P461" s="1051">
        <v>31.0</v>
      </c>
      <c r="Q461" s="1052">
        <v>0.0</v>
      </c>
      <c r="R461" s="101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</row>
    <row r="462">
      <c r="A462" s="100"/>
      <c r="B462" s="446" t="s">
        <v>85</v>
      </c>
      <c r="C462" s="1257" t="s">
        <v>1487</v>
      </c>
      <c r="D462" s="1258"/>
      <c r="E462" s="451" t="s">
        <v>358</v>
      </c>
      <c r="F462" s="451">
        <v>31.0</v>
      </c>
      <c r="G462" s="1259">
        <v>0.0</v>
      </c>
      <c r="H462" s="1257" t="s">
        <v>445</v>
      </c>
      <c r="I462" s="1258"/>
      <c r="J462" s="451" t="s">
        <v>231</v>
      </c>
      <c r="K462" s="451">
        <v>31.0</v>
      </c>
      <c r="L462" s="1259">
        <v>6.0</v>
      </c>
      <c r="M462" s="1257" t="s">
        <v>230</v>
      </c>
      <c r="N462" s="1258"/>
      <c r="O462" s="451" t="s">
        <v>392</v>
      </c>
      <c r="P462" s="451">
        <v>31.0</v>
      </c>
      <c r="Q462" s="1259">
        <v>0.0</v>
      </c>
      <c r="R462" s="101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  <c r="AI462" s="100"/>
    </row>
    <row r="463">
      <c r="A463" s="100"/>
      <c r="B463" s="481"/>
      <c r="C463" s="1257" t="s">
        <v>401</v>
      </c>
      <c r="D463" s="1258"/>
      <c r="E463" s="451" t="s">
        <v>117</v>
      </c>
      <c r="F463" s="451">
        <v>31.0</v>
      </c>
      <c r="G463" s="1259">
        <v>0.0</v>
      </c>
      <c r="H463" s="1257" t="s">
        <v>2454</v>
      </c>
      <c r="I463" s="1258"/>
      <c r="J463" s="451" t="s">
        <v>492</v>
      </c>
      <c r="K463" s="451">
        <v>31.0</v>
      </c>
      <c r="L463" s="1259">
        <v>0.0</v>
      </c>
      <c r="M463" s="1257" t="s">
        <v>401</v>
      </c>
      <c r="N463" s="1258"/>
      <c r="O463" s="451" t="s">
        <v>267</v>
      </c>
      <c r="P463" s="451">
        <v>31.0</v>
      </c>
      <c r="Q463" s="1259">
        <v>0.0</v>
      </c>
      <c r="R463" s="101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  <c r="AI463" s="100"/>
    </row>
    <row r="464">
      <c r="A464" s="100"/>
      <c r="B464" s="481"/>
      <c r="C464" s="1257" t="s">
        <v>756</v>
      </c>
      <c r="D464" s="1258"/>
      <c r="E464" s="451" t="s">
        <v>471</v>
      </c>
      <c r="F464" s="451">
        <v>31.0</v>
      </c>
      <c r="G464" s="1259">
        <v>0.0</v>
      </c>
      <c r="H464" s="1257" t="s">
        <v>470</v>
      </c>
      <c r="I464" s="1258"/>
      <c r="J464" s="451" t="s">
        <v>471</v>
      </c>
      <c r="K464" s="451">
        <v>31.0</v>
      </c>
      <c r="L464" s="1259">
        <v>0.0</v>
      </c>
      <c r="M464" s="1257" t="s">
        <v>1222</v>
      </c>
      <c r="N464" s="1258"/>
      <c r="O464" s="451" t="s">
        <v>270</v>
      </c>
      <c r="P464" s="451">
        <v>31.0</v>
      </c>
      <c r="Q464" s="1259">
        <v>252.0</v>
      </c>
      <c r="R464" s="101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0"/>
      <c r="AI464" s="100"/>
    </row>
    <row r="465">
      <c r="A465" s="100"/>
      <c r="B465" s="481"/>
      <c r="C465" s="1257" t="s">
        <v>371</v>
      </c>
      <c r="D465" s="1258"/>
      <c r="E465" s="482"/>
      <c r="F465" s="1260" t="s">
        <v>2455</v>
      </c>
      <c r="H465" s="1257" t="s">
        <v>269</v>
      </c>
      <c r="I465" s="1258"/>
      <c r="J465" s="482"/>
      <c r="K465" s="1260" t="s">
        <v>2455</v>
      </c>
      <c r="M465" s="1257" t="s">
        <v>1221</v>
      </c>
      <c r="N465" s="1258"/>
      <c r="O465" s="482"/>
      <c r="P465" s="1260" t="s">
        <v>449</v>
      </c>
      <c r="Q465" s="80"/>
      <c r="R465" s="101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  <c r="AI465" s="100"/>
    </row>
    <row r="466">
      <c r="A466" s="100"/>
      <c r="B466" s="481"/>
      <c r="C466" s="1262" t="s">
        <v>819</v>
      </c>
      <c r="D466" s="1263"/>
      <c r="E466" s="1264"/>
      <c r="F466" s="1266"/>
      <c r="G466" s="1260"/>
      <c r="H466" s="1262" t="s">
        <v>819</v>
      </c>
      <c r="I466" s="1263"/>
      <c r="J466" s="1264"/>
      <c r="K466" s="1266"/>
      <c r="L466" s="1260"/>
      <c r="M466" s="1262" t="s">
        <v>819</v>
      </c>
      <c r="N466" s="1263"/>
      <c r="O466" s="1264"/>
      <c r="P466" s="1266"/>
      <c r="Q466" s="1126"/>
      <c r="R466" s="101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  <c r="AI466" s="100"/>
    </row>
    <row r="467">
      <c r="A467" s="100"/>
      <c r="B467" s="1019" t="s">
        <v>2456</v>
      </c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5"/>
      <c r="R467" s="101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  <c r="AI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  <c r="AI468" s="100"/>
    </row>
    <row r="469">
      <c r="A469" s="101"/>
      <c r="B469" s="349"/>
      <c r="C469" s="350" t="s">
        <v>2457</v>
      </c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8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  <c r="AI469" s="100"/>
    </row>
    <row r="470">
      <c r="A470" s="101"/>
      <c r="B470" s="157"/>
      <c r="C470" s="81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3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  <c r="AI470" s="100"/>
    </row>
    <row r="471">
      <c r="A471" s="101"/>
      <c r="B471" s="157"/>
      <c r="C471" s="351"/>
      <c r="D471" s="77"/>
      <c r="E471" s="104"/>
      <c r="F471" s="352" t="s">
        <v>2458</v>
      </c>
      <c r="G471" s="78"/>
      <c r="H471" s="351"/>
      <c r="I471" s="77"/>
      <c r="J471" s="104"/>
      <c r="K471" s="352" t="s">
        <v>2459</v>
      </c>
      <c r="L471" s="78"/>
      <c r="M471" s="351"/>
      <c r="N471" s="77"/>
      <c r="O471" s="104"/>
      <c r="P471" s="352" t="s">
        <v>425</v>
      </c>
      <c r="Q471" s="78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0"/>
      <c r="AI471" s="100"/>
    </row>
    <row r="472">
      <c r="A472" s="101"/>
      <c r="B472" s="157"/>
      <c r="C472" s="79"/>
      <c r="E472" s="106"/>
      <c r="G472" s="80"/>
      <c r="H472" s="79"/>
      <c r="J472" s="106"/>
      <c r="L472" s="80"/>
      <c r="M472" s="79"/>
      <c r="O472" s="106"/>
      <c r="Q472" s="8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  <c r="AI472" s="100"/>
    </row>
    <row r="473">
      <c r="A473" s="101"/>
      <c r="B473" s="160"/>
      <c r="C473" s="79"/>
      <c r="E473" s="106"/>
      <c r="G473" s="80"/>
      <c r="H473" s="79"/>
      <c r="J473" s="106"/>
      <c r="L473" s="80"/>
      <c r="M473" s="79"/>
      <c r="O473" s="106"/>
      <c r="Q473" s="8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0"/>
      <c r="AI473" s="100"/>
    </row>
    <row r="474">
      <c r="A474" s="108"/>
      <c r="B474" s="353" t="s">
        <v>60</v>
      </c>
      <c r="C474" s="79"/>
      <c r="E474" s="106"/>
      <c r="F474" s="110"/>
      <c r="G474" s="111"/>
      <c r="H474" s="79"/>
      <c r="J474" s="106"/>
      <c r="K474" s="110"/>
      <c r="L474" s="111"/>
      <c r="M474" s="79"/>
      <c r="O474" s="106"/>
      <c r="P474" s="110"/>
      <c r="Q474" s="111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  <c r="AI474" s="100"/>
    </row>
    <row r="475">
      <c r="A475" s="108"/>
      <c r="B475" s="353" t="s">
        <v>61</v>
      </c>
      <c r="C475" s="79"/>
      <c r="E475" s="106"/>
      <c r="F475" s="1409"/>
      <c r="G475" s="140"/>
      <c r="H475" s="79"/>
      <c r="J475" s="106"/>
      <c r="K475" s="1410"/>
      <c r="L475" s="138"/>
      <c r="M475" s="79"/>
      <c r="O475" s="106"/>
      <c r="P475" s="1410"/>
      <c r="Q475" s="138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</row>
    <row r="476">
      <c r="A476" s="108"/>
      <c r="B476" s="157"/>
      <c r="C476" s="81"/>
      <c r="D476" s="82"/>
      <c r="E476" s="54"/>
      <c r="F476" s="1411"/>
      <c r="G476" s="243"/>
      <c r="H476" s="81"/>
      <c r="I476" s="82"/>
      <c r="J476" s="54"/>
      <c r="K476" s="1412"/>
      <c r="L476" s="1413"/>
      <c r="M476" s="81"/>
      <c r="N476" s="82"/>
      <c r="O476" s="54"/>
      <c r="P476" s="1412"/>
      <c r="Q476" s="1413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  <c r="AI476" s="100"/>
    </row>
    <row r="477">
      <c r="A477" s="108"/>
      <c r="B477" s="356" t="s">
        <v>62</v>
      </c>
      <c r="C477" s="357">
        <v>76.0</v>
      </c>
      <c r="D477" s="358"/>
      <c r="E477" s="358" t="s">
        <v>63</v>
      </c>
      <c r="F477" s="358" t="s">
        <v>64</v>
      </c>
      <c r="G477" s="359" t="s">
        <v>65</v>
      </c>
      <c r="H477" s="357">
        <v>76.0</v>
      </c>
      <c r="I477" s="358"/>
      <c r="J477" s="358" t="s">
        <v>63</v>
      </c>
      <c r="K477" s="360" t="s">
        <v>64</v>
      </c>
      <c r="L477" s="361" t="s">
        <v>65</v>
      </c>
      <c r="M477" s="357">
        <v>76.0</v>
      </c>
      <c r="N477" s="358"/>
      <c r="O477" s="358" t="s">
        <v>63</v>
      </c>
      <c r="P477" s="360" t="s">
        <v>64</v>
      </c>
      <c r="Q477" s="361" t="s">
        <v>65</v>
      </c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  <c r="AI477" s="100"/>
    </row>
    <row r="478">
      <c r="A478" s="108"/>
      <c r="B478" s="356" t="s">
        <v>66</v>
      </c>
      <c r="C478" s="362" t="s">
        <v>126</v>
      </c>
      <c r="D478" s="363"/>
      <c r="E478" s="364" t="s">
        <v>187</v>
      </c>
      <c r="F478" s="364">
        <v>31.0</v>
      </c>
      <c r="G478" s="365">
        <v>6.0</v>
      </c>
      <c r="H478" s="362" t="s">
        <v>126</v>
      </c>
      <c r="I478" s="363"/>
      <c r="J478" s="364" t="s">
        <v>220</v>
      </c>
      <c r="K478" s="364">
        <v>31.0</v>
      </c>
      <c r="L478" s="365">
        <v>6.0</v>
      </c>
      <c r="M478" s="362" t="s">
        <v>426</v>
      </c>
      <c r="N478" s="363"/>
      <c r="O478" s="364" t="s">
        <v>427</v>
      </c>
      <c r="P478" s="364">
        <v>31.0</v>
      </c>
      <c r="Q478" s="365">
        <v>0.0</v>
      </c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  <c r="AI478" s="100"/>
    </row>
    <row r="479">
      <c r="A479" s="108"/>
      <c r="B479" s="356" t="s">
        <v>72</v>
      </c>
      <c r="C479" s="362" t="s">
        <v>428</v>
      </c>
      <c r="D479" s="363"/>
      <c r="E479" s="364" t="s">
        <v>74</v>
      </c>
      <c r="F479" s="364">
        <v>31.0</v>
      </c>
      <c r="G479" s="365">
        <v>0.0</v>
      </c>
      <c r="H479" s="362" t="s">
        <v>429</v>
      </c>
      <c r="I479" s="363"/>
      <c r="J479" s="364" t="s">
        <v>194</v>
      </c>
      <c r="K479" s="364">
        <v>31.0</v>
      </c>
      <c r="L479" s="365">
        <v>0.0</v>
      </c>
      <c r="M479" s="380" t="s">
        <v>430</v>
      </c>
      <c r="N479" s="1414"/>
      <c r="O479" s="364" t="s">
        <v>431</v>
      </c>
      <c r="P479" s="364">
        <v>31.0</v>
      </c>
      <c r="Q479" s="365">
        <v>252.0</v>
      </c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0"/>
      <c r="AI479" s="100"/>
    </row>
    <row r="480">
      <c r="A480" s="108"/>
      <c r="B480" s="79"/>
      <c r="C480" s="79"/>
      <c r="D480" s="363"/>
      <c r="G480" s="80"/>
      <c r="H480" s="79"/>
      <c r="I480" s="363"/>
      <c r="L480" s="80"/>
      <c r="M480" s="380" t="s">
        <v>432</v>
      </c>
      <c r="N480" s="1414"/>
      <c r="Q480" s="8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  <c r="AI480" s="100"/>
    </row>
    <row r="481">
      <c r="A481" s="108"/>
      <c r="B481" s="356" t="s">
        <v>79</v>
      </c>
      <c r="C481" s="362" t="s">
        <v>195</v>
      </c>
      <c r="D481" s="363"/>
      <c r="E481" s="364" t="s">
        <v>257</v>
      </c>
      <c r="F481" s="364">
        <v>31.0</v>
      </c>
      <c r="G481" s="365">
        <v>0.0</v>
      </c>
      <c r="H481" s="362" t="s">
        <v>326</v>
      </c>
      <c r="I481" s="363"/>
      <c r="J481" s="364" t="s">
        <v>170</v>
      </c>
      <c r="K481" s="364">
        <v>30.0</v>
      </c>
      <c r="L481" s="365">
        <v>0.0</v>
      </c>
      <c r="M481" s="362" t="s">
        <v>433</v>
      </c>
      <c r="N481" s="363"/>
      <c r="O481" s="364" t="s">
        <v>434</v>
      </c>
      <c r="P481" s="364">
        <v>31.0</v>
      </c>
      <c r="Q481" s="365">
        <v>0.0</v>
      </c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0"/>
      <c r="AI481" s="100"/>
    </row>
    <row r="482">
      <c r="A482" s="108"/>
      <c r="B482" s="366" t="s">
        <v>85</v>
      </c>
      <c r="C482" s="367" t="s">
        <v>435</v>
      </c>
      <c r="D482" s="368"/>
      <c r="E482" s="369" t="s">
        <v>436</v>
      </c>
      <c r="F482" s="369">
        <v>31.0</v>
      </c>
      <c r="G482" s="370">
        <v>252.0</v>
      </c>
      <c r="H482" s="367" t="s">
        <v>437</v>
      </c>
      <c r="I482" s="368"/>
      <c r="J482" s="369" t="s">
        <v>438</v>
      </c>
      <c r="K482" s="369">
        <v>30.0</v>
      </c>
      <c r="L482" s="370">
        <v>252.0</v>
      </c>
      <c r="M482" s="367" t="s">
        <v>368</v>
      </c>
      <c r="N482" s="368"/>
      <c r="O482" s="369" t="s">
        <v>362</v>
      </c>
      <c r="P482" s="369">
        <v>31.0</v>
      </c>
      <c r="Q482" s="370">
        <v>6.0</v>
      </c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  <c r="AI482" s="100"/>
    </row>
    <row r="483">
      <c r="A483" s="101"/>
      <c r="B483" s="371"/>
      <c r="C483" s="367" t="s">
        <v>439</v>
      </c>
      <c r="D483" s="368"/>
      <c r="E483" s="369" t="s">
        <v>440</v>
      </c>
      <c r="F483" s="369">
        <v>31.0</v>
      </c>
      <c r="G483" s="370">
        <v>0.0</v>
      </c>
      <c r="H483" s="367" t="s">
        <v>200</v>
      </c>
      <c r="I483" s="368"/>
      <c r="J483" s="369" t="s">
        <v>174</v>
      </c>
      <c r="K483" s="369">
        <v>30.0</v>
      </c>
      <c r="L483" s="370">
        <v>0.0</v>
      </c>
      <c r="M483" s="367" t="s">
        <v>441</v>
      </c>
      <c r="N483" s="368"/>
      <c r="O483" s="369" t="s">
        <v>267</v>
      </c>
      <c r="P483" s="369">
        <v>31.0</v>
      </c>
      <c r="Q483" s="370">
        <v>0.0</v>
      </c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0"/>
      <c r="AI483" s="100"/>
    </row>
    <row r="484">
      <c r="A484" s="101"/>
      <c r="B484" s="371"/>
      <c r="C484" s="367" t="s">
        <v>299</v>
      </c>
      <c r="D484" s="368"/>
      <c r="E484" s="369" t="s">
        <v>369</v>
      </c>
      <c r="F484" s="369">
        <v>31.0</v>
      </c>
      <c r="G484" s="370">
        <v>252.0</v>
      </c>
      <c r="H484" s="367" t="s">
        <v>442</v>
      </c>
      <c r="I484" s="368"/>
      <c r="J484" s="369" t="s">
        <v>443</v>
      </c>
      <c r="K484" s="369">
        <v>30.0</v>
      </c>
      <c r="L484" s="370">
        <v>252.0</v>
      </c>
      <c r="M484" s="367" t="s">
        <v>444</v>
      </c>
      <c r="N484" s="368"/>
      <c r="O484" s="369" t="s">
        <v>270</v>
      </c>
      <c r="P484" s="369">
        <v>31.0</v>
      </c>
      <c r="Q484" s="370">
        <v>252.0</v>
      </c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  <c r="AI484" s="100"/>
    </row>
    <row r="485">
      <c r="A485" s="101"/>
      <c r="B485" s="371"/>
      <c r="C485" s="372" t="s">
        <v>445</v>
      </c>
      <c r="D485" s="373"/>
      <c r="E485" s="374"/>
      <c r="F485" s="377" t="s">
        <v>446</v>
      </c>
      <c r="G485" s="83"/>
      <c r="H485" s="376" t="s">
        <v>150</v>
      </c>
      <c r="I485" s="373"/>
      <c r="J485" s="374"/>
      <c r="K485" s="377" t="s">
        <v>447</v>
      </c>
      <c r="L485" s="83"/>
      <c r="M485" s="372" t="s">
        <v>448</v>
      </c>
      <c r="N485" s="373"/>
      <c r="O485" s="374"/>
      <c r="P485" s="377" t="s">
        <v>449</v>
      </c>
      <c r="Q485" s="83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</row>
    <row r="486">
      <c r="A486" s="101"/>
      <c r="B486" s="378"/>
      <c r="C486" s="351"/>
      <c r="D486" s="77"/>
      <c r="E486" s="104"/>
      <c r="F486" s="352" t="s">
        <v>2460</v>
      </c>
      <c r="G486" s="78"/>
      <c r="H486" s="351"/>
      <c r="I486" s="77"/>
      <c r="J486" s="104"/>
      <c r="K486" s="352" t="s">
        <v>451</v>
      </c>
      <c r="L486" s="78"/>
      <c r="M486" s="351"/>
      <c r="N486" s="77"/>
      <c r="O486" s="104"/>
      <c r="P486" s="352" t="s">
        <v>452</v>
      </c>
      <c r="Q486" s="78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  <c r="AI486" s="100"/>
    </row>
    <row r="487">
      <c r="A487" s="101"/>
      <c r="B487" s="79"/>
      <c r="C487" s="79"/>
      <c r="E487" s="106"/>
      <c r="G487" s="80"/>
      <c r="H487" s="79"/>
      <c r="J487" s="106"/>
      <c r="L487" s="80"/>
      <c r="M487" s="79"/>
      <c r="O487" s="106"/>
      <c r="Q487" s="8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  <c r="AI487" s="100"/>
    </row>
    <row r="488">
      <c r="A488" s="101"/>
      <c r="B488" s="79"/>
      <c r="C488" s="79"/>
      <c r="E488" s="106"/>
      <c r="G488" s="80"/>
      <c r="H488" s="79"/>
      <c r="J488" s="106"/>
      <c r="L488" s="80"/>
      <c r="M488" s="79"/>
      <c r="O488" s="106"/>
      <c r="Q488" s="8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00"/>
      <c r="AI488" s="100"/>
    </row>
    <row r="489">
      <c r="A489" s="108"/>
      <c r="B489" s="379" t="s">
        <v>60</v>
      </c>
      <c r="C489" s="79"/>
      <c r="E489" s="106"/>
      <c r="F489" s="110"/>
      <c r="G489" s="111"/>
      <c r="H489" s="79"/>
      <c r="J489" s="106"/>
      <c r="K489" s="110"/>
      <c r="L489" s="111"/>
      <c r="M489" s="79"/>
      <c r="O489" s="106"/>
      <c r="P489" s="110"/>
      <c r="Q489" s="111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00"/>
      <c r="AI489" s="100"/>
    </row>
    <row r="490">
      <c r="A490" s="108"/>
      <c r="B490" s="379" t="s">
        <v>61</v>
      </c>
      <c r="C490" s="79"/>
      <c r="E490" s="106"/>
      <c r="F490" s="1409"/>
      <c r="G490" s="140"/>
      <c r="H490" s="79"/>
      <c r="J490" s="106"/>
      <c r="K490" s="1409"/>
      <c r="L490" s="140"/>
      <c r="M490" s="79"/>
      <c r="O490" s="106"/>
      <c r="P490" s="1410"/>
      <c r="Q490" s="138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0"/>
      <c r="AI490" s="100"/>
    </row>
    <row r="491">
      <c r="A491" s="108"/>
      <c r="B491" s="79"/>
      <c r="C491" s="81"/>
      <c r="D491" s="82"/>
      <c r="E491" s="54"/>
      <c r="F491" s="1411"/>
      <c r="G491" s="243"/>
      <c r="H491" s="81"/>
      <c r="I491" s="82"/>
      <c r="J491" s="54"/>
      <c r="K491" s="1411"/>
      <c r="L491" s="243"/>
      <c r="M491" s="81"/>
      <c r="N491" s="82"/>
      <c r="O491" s="54"/>
      <c r="P491" s="1412"/>
      <c r="Q491" s="1413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00"/>
      <c r="AI491" s="100"/>
    </row>
    <row r="492">
      <c r="A492" s="108"/>
      <c r="B492" s="356" t="s">
        <v>62</v>
      </c>
      <c r="C492" s="357">
        <v>76.0</v>
      </c>
      <c r="D492" s="358"/>
      <c r="E492" s="358" t="s">
        <v>63</v>
      </c>
      <c r="F492" s="358" t="s">
        <v>64</v>
      </c>
      <c r="G492" s="359" t="s">
        <v>65</v>
      </c>
      <c r="H492" s="357">
        <v>76.0</v>
      </c>
      <c r="I492" s="358"/>
      <c r="J492" s="358" t="s">
        <v>63</v>
      </c>
      <c r="K492" s="358" t="s">
        <v>64</v>
      </c>
      <c r="L492" s="359" t="s">
        <v>65</v>
      </c>
      <c r="M492" s="357">
        <v>76.0</v>
      </c>
      <c r="N492" s="358"/>
      <c r="O492" s="358" t="s">
        <v>63</v>
      </c>
      <c r="P492" s="360" t="s">
        <v>64</v>
      </c>
      <c r="Q492" s="361" t="s">
        <v>65</v>
      </c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0"/>
      <c r="AI492" s="100"/>
    </row>
    <row r="493">
      <c r="A493" s="108"/>
      <c r="B493" s="356" t="s">
        <v>66</v>
      </c>
      <c r="C493" s="362" t="s">
        <v>128</v>
      </c>
      <c r="D493" s="363"/>
      <c r="E493" s="364" t="s">
        <v>453</v>
      </c>
      <c r="F493" s="364">
        <v>31.0</v>
      </c>
      <c r="G493" s="365">
        <v>6.0</v>
      </c>
      <c r="H493" s="362" t="s">
        <v>69</v>
      </c>
      <c r="I493" s="363"/>
      <c r="J493" s="364" t="s">
        <v>454</v>
      </c>
      <c r="K493" s="364">
        <v>31.0</v>
      </c>
      <c r="L493" s="365">
        <v>6.0</v>
      </c>
      <c r="M493" s="362" t="s">
        <v>126</v>
      </c>
      <c r="N493" s="363"/>
      <c r="O493" s="364" t="s">
        <v>70</v>
      </c>
      <c r="P493" s="364">
        <v>31.0</v>
      </c>
      <c r="Q493" s="365">
        <v>6.0</v>
      </c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0"/>
      <c r="AI493" s="100"/>
    </row>
    <row r="494">
      <c r="A494" s="108"/>
      <c r="B494" s="356" t="s">
        <v>72</v>
      </c>
      <c r="C494" s="362" t="s">
        <v>455</v>
      </c>
      <c r="D494" s="363"/>
      <c r="E494" s="364" t="s">
        <v>456</v>
      </c>
      <c r="F494" s="364">
        <v>31.0</v>
      </c>
      <c r="G494" s="365">
        <v>252.0</v>
      </c>
      <c r="H494" s="362" t="s">
        <v>457</v>
      </c>
      <c r="I494" s="363"/>
      <c r="J494" s="364" t="s">
        <v>353</v>
      </c>
      <c r="K494" s="364">
        <v>31.0</v>
      </c>
      <c r="L494" s="365">
        <v>0.0</v>
      </c>
      <c r="M494" s="362" t="s">
        <v>458</v>
      </c>
      <c r="N494" s="363"/>
      <c r="O494" s="364" t="s">
        <v>459</v>
      </c>
      <c r="P494" s="364">
        <v>31.0</v>
      </c>
      <c r="Q494" s="365">
        <v>0.0</v>
      </c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00"/>
      <c r="AI494" s="100"/>
    </row>
    <row r="495">
      <c r="A495" s="108"/>
      <c r="B495" s="356" t="s">
        <v>79</v>
      </c>
      <c r="C495" s="380" t="s">
        <v>260</v>
      </c>
      <c r="D495" s="363"/>
      <c r="E495" s="364" t="s">
        <v>460</v>
      </c>
      <c r="F495" s="364">
        <v>31.0</v>
      </c>
      <c r="G495" s="365">
        <v>0.0</v>
      </c>
      <c r="H495" s="362" t="s">
        <v>386</v>
      </c>
      <c r="I495" s="363"/>
      <c r="J495" s="364" t="s">
        <v>385</v>
      </c>
      <c r="K495" s="364">
        <v>31.0</v>
      </c>
      <c r="L495" s="365">
        <v>0.0</v>
      </c>
      <c r="M495" s="362" t="s">
        <v>461</v>
      </c>
      <c r="N495" s="363"/>
      <c r="O495" s="364" t="s">
        <v>140</v>
      </c>
      <c r="P495" s="364">
        <v>31.0</v>
      </c>
      <c r="Q495" s="365">
        <v>0.0</v>
      </c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0"/>
      <c r="AI495" s="100"/>
    </row>
    <row r="496">
      <c r="A496" s="108"/>
      <c r="B496" s="366" t="s">
        <v>85</v>
      </c>
      <c r="C496" s="1415" t="s">
        <v>462</v>
      </c>
      <c r="D496" s="368"/>
      <c r="E496" s="369" t="s">
        <v>463</v>
      </c>
      <c r="F496" s="369">
        <v>31.0</v>
      </c>
      <c r="G496" s="370">
        <v>0.0</v>
      </c>
      <c r="H496" s="367" t="s">
        <v>464</v>
      </c>
      <c r="I496" s="368"/>
      <c r="J496" s="369" t="s">
        <v>231</v>
      </c>
      <c r="K496" s="369">
        <v>30.0</v>
      </c>
      <c r="L496" s="370">
        <v>252.0</v>
      </c>
      <c r="M496" s="367" t="s">
        <v>464</v>
      </c>
      <c r="N496" s="368"/>
      <c r="O496" s="369" t="s">
        <v>465</v>
      </c>
      <c r="P496" s="369">
        <v>31.0</v>
      </c>
      <c r="Q496" s="370">
        <v>252.0</v>
      </c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00"/>
      <c r="AI496" s="100"/>
    </row>
    <row r="497">
      <c r="A497" s="101"/>
      <c r="B497" s="371"/>
      <c r="C497" s="1415" t="s">
        <v>466</v>
      </c>
      <c r="D497" s="368"/>
      <c r="E497" s="369" t="s">
        <v>467</v>
      </c>
      <c r="F497" s="369">
        <v>31.0</v>
      </c>
      <c r="G497" s="370">
        <v>0.0</v>
      </c>
      <c r="H497" s="367" t="s">
        <v>335</v>
      </c>
      <c r="I497" s="368"/>
      <c r="J497" s="369" t="s">
        <v>206</v>
      </c>
      <c r="K497" s="369">
        <v>30.0</v>
      </c>
      <c r="L497" s="370">
        <v>0.0</v>
      </c>
      <c r="M497" s="367" t="s">
        <v>269</v>
      </c>
      <c r="N497" s="368"/>
      <c r="O497" s="369" t="s">
        <v>412</v>
      </c>
      <c r="P497" s="369">
        <v>31.0</v>
      </c>
      <c r="Q497" s="370">
        <v>0.0</v>
      </c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0"/>
      <c r="AI497" s="100"/>
    </row>
    <row r="498">
      <c r="A498" s="101"/>
      <c r="B498" s="371"/>
      <c r="C498" s="1415" t="s">
        <v>468</v>
      </c>
      <c r="D498" s="368"/>
      <c r="E498" s="369" t="s">
        <v>469</v>
      </c>
      <c r="F498" s="369">
        <v>31.0</v>
      </c>
      <c r="G498" s="370">
        <v>252.0</v>
      </c>
      <c r="H498" s="367" t="s">
        <v>470</v>
      </c>
      <c r="I498" s="368"/>
      <c r="J498" s="369" t="s">
        <v>471</v>
      </c>
      <c r="K498" s="369">
        <v>30.0</v>
      </c>
      <c r="L498" s="370">
        <v>252.0</v>
      </c>
      <c r="M498" s="367" t="s">
        <v>472</v>
      </c>
      <c r="N498" s="368"/>
      <c r="O498" s="369" t="s">
        <v>473</v>
      </c>
      <c r="P498" s="369">
        <v>31.0</v>
      </c>
      <c r="Q498" s="370">
        <v>252.0</v>
      </c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0"/>
      <c r="AI498" s="100"/>
    </row>
    <row r="499">
      <c r="A499" s="101"/>
      <c r="B499" s="371"/>
      <c r="C499" s="376" t="s">
        <v>474</v>
      </c>
      <c r="D499" s="373"/>
      <c r="E499" s="374"/>
      <c r="F499" s="377" t="s">
        <v>475</v>
      </c>
      <c r="G499" s="83"/>
      <c r="H499" s="372" t="s">
        <v>439</v>
      </c>
      <c r="I499" s="373"/>
      <c r="J499" s="374"/>
      <c r="K499" s="377" t="s">
        <v>476</v>
      </c>
      <c r="L499" s="83"/>
      <c r="M499" s="372" t="s">
        <v>477</v>
      </c>
      <c r="N499" s="373"/>
      <c r="O499" s="374"/>
      <c r="P499" s="377" t="s">
        <v>478</v>
      </c>
      <c r="Q499" s="83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00"/>
      <c r="AI499" s="100"/>
    </row>
    <row r="500">
      <c r="A500" s="1043"/>
      <c r="B500" s="1416" t="s">
        <v>2461</v>
      </c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5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0"/>
      <c r="AI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0"/>
      <c r="AI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00"/>
      <c r="AI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00"/>
      <c r="AI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00"/>
      <c r="AI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0"/>
      <c r="AI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00"/>
      <c r="AI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0"/>
      <c r="AI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0"/>
      <c r="AI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0"/>
      <c r="AI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0"/>
      <c r="AI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00"/>
      <c r="AI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0"/>
      <c r="AI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00"/>
      <c r="AI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00"/>
      <c r="AI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00"/>
      <c r="AI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0"/>
      <c r="AI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0"/>
      <c r="AI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00"/>
      <c r="AI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00"/>
      <c r="AI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00"/>
      <c r="AI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00"/>
      <c r="AI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00"/>
      <c r="AI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00"/>
      <c r="AI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00"/>
      <c r="AI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00"/>
      <c r="AI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00"/>
      <c r="AI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00"/>
      <c r="AI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00"/>
      <c r="AI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00"/>
      <c r="AI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00"/>
      <c r="AI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00"/>
      <c r="AI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0"/>
      <c r="AI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00"/>
      <c r="AI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00"/>
      <c r="AI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00"/>
      <c r="AI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00"/>
      <c r="AI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00"/>
      <c r="AI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00"/>
      <c r="AI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00"/>
      <c r="AI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0"/>
      <c r="AI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0"/>
      <c r="AI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0"/>
      <c r="AI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0"/>
      <c r="AI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  <c r="AI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  <c r="AI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0"/>
      <c r="AI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  <c r="AI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  <c r="AI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0"/>
      <c r="AI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  <c r="AI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0"/>
      <c r="AI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0"/>
      <c r="AI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0"/>
      <c r="AI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  <c r="AI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0"/>
      <c r="AI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0"/>
      <c r="AI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0"/>
      <c r="AI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  <c r="AI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0"/>
      <c r="AI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0"/>
      <c r="AI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  <c r="AI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0"/>
      <c r="AI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0"/>
      <c r="AI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0"/>
      <c r="AI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0"/>
      <c r="AI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0"/>
      <c r="AI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  <c r="AI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00"/>
      <c r="AI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  <c r="AI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  <c r="AI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  <c r="AI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  <c r="AI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  <c r="AI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  <c r="AI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  <c r="AI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  <c r="AI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  <c r="AH584" s="100"/>
      <c r="AI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  <c r="AH585" s="100"/>
      <c r="AI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  <c r="AH586" s="100"/>
      <c r="AI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  <c r="AH587" s="100"/>
      <c r="AI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  <c r="AH588" s="100"/>
      <c r="AI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  <c r="AH589" s="100"/>
      <c r="AI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  <c r="AH590" s="100"/>
      <c r="AI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  <c r="AI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00"/>
      <c r="AI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  <c r="AH593" s="100"/>
      <c r="AI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  <c r="AH594" s="100"/>
      <c r="AI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  <c r="AH595" s="100"/>
      <c r="AI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  <c r="AH596" s="100"/>
      <c r="AI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  <c r="AH597" s="100"/>
      <c r="AI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  <c r="AH598" s="100"/>
      <c r="AI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  <c r="AH599" s="100"/>
      <c r="AI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  <c r="AH600" s="100"/>
      <c r="AI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  <c r="AH601" s="100"/>
      <c r="AI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  <c r="AH602" s="100"/>
      <c r="AI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  <c r="AH603" s="100"/>
      <c r="AI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  <c r="AH604" s="100"/>
      <c r="AI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00"/>
      <c r="AI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  <c r="AH607" s="100"/>
      <c r="AI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  <c r="AH608" s="100"/>
      <c r="AI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00"/>
      <c r="AI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  <c r="AH610" s="100"/>
      <c r="AI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  <c r="AH611" s="100"/>
      <c r="AI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  <c r="AH612" s="100"/>
      <c r="AI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  <c r="AH613" s="100"/>
      <c r="AI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00"/>
      <c r="AI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  <c r="AH615" s="100"/>
      <c r="AI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  <c r="AH616" s="100"/>
      <c r="AI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  <c r="AH617" s="100"/>
      <c r="AI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  <c r="AH618" s="100"/>
      <c r="AI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00"/>
      <c r="AI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  <c r="AH620" s="100"/>
      <c r="AI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  <c r="AH621" s="100"/>
      <c r="AI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  <c r="AH622" s="100"/>
      <c r="AI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  <c r="AH623" s="100"/>
      <c r="AI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  <c r="AH624" s="100"/>
      <c r="AI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  <c r="AH625" s="100"/>
      <c r="AI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  <c r="AH626" s="100"/>
      <c r="AI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  <c r="AH627" s="100"/>
      <c r="AI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  <c r="AH628" s="100"/>
      <c r="AI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00"/>
      <c r="AI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  <c r="AH631" s="100"/>
      <c r="AI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  <c r="AH632" s="100"/>
      <c r="AI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00"/>
      <c r="AI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00"/>
      <c r="AI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  <c r="AH635" s="100"/>
      <c r="AI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  <c r="AH636" s="100"/>
      <c r="AI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  <c r="AH637" s="100"/>
      <c r="AI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  <c r="AH638" s="100"/>
      <c r="AI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  <c r="AH639" s="100"/>
      <c r="AI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  <c r="AH640" s="100"/>
      <c r="AI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  <c r="AH641" s="100"/>
      <c r="AI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  <c r="AH642" s="100"/>
      <c r="AI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00"/>
      <c r="AI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  <c r="AH644" s="100"/>
      <c r="AI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  <c r="AH645" s="100"/>
      <c r="AI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00"/>
      <c r="AI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  <c r="AH647" s="100"/>
      <c r="AI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  <c r="AH648" s="100"/>
      <c r="AI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  <c r="AH649" s="100"/>
      <c r="AI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  <c r="AH650" s="100"/>
      <c r="AI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  <c r="AH651" s="100"/>
      <c r="AI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  <c r="AH652" s="100"/>
      <c r="AI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00"/>
      <c r="AI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00"/>
      <c r="AI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  <c r="AH656" s="100"/>
      <c r="AI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  <c r="AH657" s="100"/>
      <c r="AI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  <c r="AH658" s="100"/>
      <c r="AI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  <c r="AH659" s="100"/>
      <c r="AI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  <c r="AH660" s="100"/>
      <c r="AI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  <c r="AH661" s="100"/>
      <c r="AI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  <c r="AH662" s="100"/>
      <c r="AI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  <c r="AH663" s="100"/>
      <c r="AI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  <c r="AH664" s="100"/>
      <c r="AI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  <c r="AH665" s="100"/>
      <c r="AI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  <c r="AH666" s="100"/>
      <c r="AI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  <c r="AH667" s="100"/>
      <c r="AI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  <c r="AH668" s="100"/>
      <c r="AI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  <c r="AH669" s="100"/>
      <c r="AI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  <c r="AH670" s="100"/>
      <c r="AI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  <c r="AH671" s="100"/>
      <c r="AI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  <c r="AH672" s="100"/>
      <c r="AI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  <c r="AH673" s="100"/>
      <c r="AI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  <c r="AH674" s="100"/>
      <c r="AI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00"/>
      <c r="AI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00"/>
      <c r="AI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  <c r="AI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  <c r="AH679" s="100"/>
      <c r="AI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  <c r="AH680" s="100"/>
      <c r="AI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  <c r="AH681" s="100"/>
      <c r="AI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  <c r="AH682" s="100"/>
      <c r="AI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  <c r="AH683" s="100"/>
      <c r="AI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  <c r="AH684" s="100"/>
      <c r="AI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  <c r="AH685" s="100"/>
      <c r="AI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  <c r="AH686" s="100"/>
      <c r="AI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  <c r="AH687" s="100"/>
      <c r="AI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  <c r="AH688" s="100"/>
      <c r="AI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  <c r="AH689" s="100"/>
      <c r="AI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  <c r="AH690" s="100"/>
      <c r="AI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00"/>
      <c r="AI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  <c r="AH692" s="100"/>
      <c r="AI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  <c r="AH693" s="100"/>
      <c r="AI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  <c r="AH694" s="100"/>
      <c r="AI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  <c r="AH695" s="100"/>
      <c r="AI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  <c r="AH696" s="100"/>
      <c r="AI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  <c r="AH697" s="100"/>
      <c r="AI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  <c r="AH698" s="100"/>
      <c r="AI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  <c r="AH699" s="100"/>
      <c r="AI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  <c r="AH700" s="100"/>
      <c r="AI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  <c r="AI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  <c r="AH703" s="100"/>
      <c r="AI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  <c r="AH704" s="100"/>
      <c r="AI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  <c r="AH705" s="100"/>
      <c r="AI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  <c r="AH706" s="100"/>
      <c r="AI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  <c r="AH707" s="100"/>
      <c r="AI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  <c r="AH708" s="100"/>
      <c r="AI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  <c r="AH709" s="100"/>
      <c r="AI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00"/>
      <c r="AI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  <c r="AH711" s="100"/>
      <c r="AI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  <c r="AH712" s="100"/>
      <c r="AI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  <c r="AH713" s="100"/>
      <c r="AI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  <c r="AH714" s="100"/>
      <c r="AI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  <c r="AH715" s="100"/>
      <c r="AI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  <c r="AH716" s="100"/>
      <c r="AI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00"/>
      <c r="AI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00"/>
      <c r="AI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00"/>
      <c r="AI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  <c r="AH720" s="100"/>
      <c r="AI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  <c r="AH721" s="100"/>
      <c r="AI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  <c r="AH722" s="100"/>
      <c r="AI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  <c r="AH723" s="100"/>
      <c r="AI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  <c r="AH724" s="100"/>
      <c r="AI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  <c r="AH725" s="100"/>
      <c r="AI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  <c r="AH726" s="100"/>
      <c r="AI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00"/>
      <c r="AI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  <c r="AH728" s="100"/>
      <c r="AI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  <c r="AH729" s="100"/>
      <c r="AI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  <c r="AH730" s="100"/>
      <c r="AI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  <c r="AH731" s="100"/>
      <c r="AI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  <c r="AH732" s="100"/>
      <c r="AI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  <c r="AH733" s="100"/>
      <c r="AI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  <c r="AH734" s="100"/>
      <c r="AI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  <c r="AH735" s="100"/>
      <c r="AI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00"/>
      <c r="AI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00"/>
      <c r="AI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00"/>
      <c r="AI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00"/>
      <c r="AI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00"/>
      <c r="AI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00"/>
      <c r="AI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00"/>
      <c r="AI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  <c r="AH743" s="100"/>
      <c r="AI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  <c r="AH744" s="100"/>
      <c r="AI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00"/>
      <c r="AI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00"/>
      <c r="AI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00"/>
      <c r="AI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00"/>
      <c r="AI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00"/>
      <c r="AI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00"/>
      <c r="AI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  <c r="AH751" s="100"/>
      <c r="AI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00"/>
      <c r="AI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  <c r="AH753" s="100"/>
      <c r="AI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00"/>
      <c r="AI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00"/>
      <c r="AI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00"/>
      <c r="AI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00"/>
      <c r="AI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00"/>
      <c r="AI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  <c r="AI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00"/>
      <c r="AI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  <c r="AH761" s="100"/>
      <c r="AI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  <c r="AH762" s="100"/>
      <c r="AI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  <c r="AH763" s="100"/>
      <c r="AI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  <c r="AH764" s="100"/>
      <c r="AI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  <c r="AH765" s="100"/>
      <c r="AI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  <c r="AH766" s="100"/>
      <c r="AI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  <c r="AH767" s="100"/>
      <c r="AI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  <c r="AH768" s="100"/>
      <c r="AI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  <c r="AH769" s="100"/>
      <c r="AI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00"/>
      <c r="AI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  <c r="AH771" s="100"/>
      <c r="AI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  <c r="AH772" s="100"/>
      <c r="AI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  <c r="AH773" s="100"/>
      <c r="AI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00"/>
      <c r="AI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  <c r="AH775" s="100"/>
      <c r="AI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  <c r="AH776" s="100"/>
      <c r="AI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  <c r="AH777" s="100"/>
      <c r="AI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  <c r="AH778" s="100"/>
      <c r="AI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  <c r="AH779" s="100"/>
      <c r="AI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  <c r="AH780" s="100"/>
      <c r="AI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  <c r="AH781" s="100"/>
      <c r="AI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  <c r="AH782" s="100"/>
      <c r="AI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  <c r="AH783" s="100"/>
      <c r="AI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  <c r="AH786" s="100"/>
      <c r="AI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  <c r="AH787" s="100"/>
      <c r="AI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  <c r="AH788" s="100"/>
      <c r="AI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  <c r="AH789" s="100"/>
      <c r="AI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  <c r="AH790" s="100"/>
      <c r="AI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  <c r="AH791" s="100"/>
      <c r="AI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  <c r="AH792" s="100"/>
      <c r="AI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  <c r="AH793" s="100"/>
      <c r="AI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  <c r="AH794" s="100"/>
      <c r="AI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  <c r="AH795" s="100"/>
      <c r="AI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  <c r="AH796" s="100"/>
      <c r="AI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  <c r="AH797" s="100"/>
      <c r="AI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  <c r="AH798" s="100"/>
      <c r="AI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  <c r="AH799" s="100"/>
      <c r="AI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  <c r="AH800" s="100"/>
      <c r="AI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  <c r="AI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00"/>
      <c r="AI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  <c r="AH803" s="100"/>
      <c r="AI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  <c r="AH804" s="100"/>
      <c r="AI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  <c r="AH805" s="100"/>
      <c r="AI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  <c r="AI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00"/>
      <c r="AI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00"/>
      <c r="AI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  <c r="AH809" s="100"/>
      <c r="AI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00"/>
      <c r="AI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  <c r="AH811" s="100"/>
      <c r="AI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  <c r="AH812" s="100"/>
      <c r="AI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  <c r="AH813" s="100"/>
      <c r="AI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  <c r="AH814" s="100"/>
      <c r="AI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  <c r="AH815" s="100"/>
      <c r="AI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  <c r="AH816" s="100"/>
      <c r="AI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  <c r="AH817" s="100"/>
      <c r="AI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  <c r="AH818" s="100"/>
      <c r="AI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  <c r="AH819" s="100"/>
      <c r="AI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  <c r="AH820" s="100"/>
      <c r="AI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  <c r="AH821" s="100"/>
      <c r="AI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  <c r="AH822" s="100"/>
      <c r="AI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  <c r="AH823" s="100"/>
      <c r="AI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00"/>
      <c r="AI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00"/>
      <c r="AI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  <c r="AH826" s="100"/>
      <c r="AI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  <c r="AH827" s="100"/>
      <c r="AI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  <c r="AH828" s="100"/>
      <c r="AI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  <c r="AH829" s="100"/>
      <c r="AI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  <c r="AH830" s="100"/>
      <c r="AI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  <c r="AH831" s="100"/>
      <c r="AI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  <c r="AH832" s="100"/>
      <c r="AI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  <c r="AH833" s="100"/>
      <c r="AI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00"/>
      <c r="AI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  <c r="AH835" s="100"/>
      <c r="AI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  <c r="AH836" s="100"/>
      <c r="AI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00"/>
      <c r="AI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00"/>
      <c r="AI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  <c r="AH839" s="100"/>
      <c r="AI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  <c r="AH840" s="100"/>
      <c r="AI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  <c r="AH841" s="100"/>
      <c r="AI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  <c r="AH842" s="100"/>
      <c r="AI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00"/>
      <c r="AI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00"/>
      <c r="AI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  <c r="AH845" s="100"/>
      <c r="AI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  <c r="AH846" s="100"/>
      <c r="AI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00"/>
      <c r="AI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00"/>
      <c r="AI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  <c r="AH849" s="100"/>
      <c r="AI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00"/>
      <c r="AI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00"/>
      <c r="AI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00"/>
      <c r="AI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00"/>
      <c r="AI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00"/>
      <c r="AI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00"/>
      <c r="AI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  <c r="AH856" s="100"/>
      <c r="AI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  <c r="AH857" s="100"/>
      <c r="AI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  <c r="AH858" s="100"/>
      <c r="AI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  <c r="AH859" s="100"/>
      <c r="AI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  <c r="AH860" s="100"/>
      <c r="AI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  <c r="AH861" s="100"/>
      <c r="AI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  <c r="AH862" s="100"/>
      <c r="AI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00"/>
      <c r="AI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  <c r="AH864" s="100"/>
      <c r="AI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  <c r="AH865" s="100"/>
      <c r="AI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  <c r="AH866" s="100"/>
      <c r="AI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  <c r="AH867" s="100"/>
      <c r="AI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  <c r="AH868" s="100"/>
      <c r="AI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  <c r="AH869" s="100"/>
      <c r="AI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  <c r="AI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  <c r="AH871" s="100"/>
      <c r="AI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  <c r="AH872" s="100"/>
      <c r="AI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00"/>
      <c r="AI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00"/>
      <c r="AI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  <c r="AH875" s="100"/>
      <c r="AI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00"/>
      <c r="AI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00"/>
      <c r="AI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  <c r="AH878" s="100"/>
      <c r="AI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00"/>
      <c r="AI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00"/>
      <c r="AI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00"/>
      <c r="AI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  <c r="AH882" s="100"/>
      <c r="AI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  <c r="AH883" s="100"/>
      <c r="AI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  <c r="AH884" s="100"/>
      <c r="AI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00"/>
      <c r="AI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00"/>
      <c r="AI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  <c r="AH887" s="100"/>
      <c r="AI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00"/>
      <c r="AI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  <c r="AH889" s="100"/>
      <c r="AI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  <c r="AH890" s="100"/>
      <c r="AI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  <c r="AH891" s="100"/>
      <c r="AI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  <c r="AH892" s="100"/>
      <c r="AI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  <c r="AH893" s="100"/>
      <c r="AI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  <c r="AH894" s="100"/>
      <c r="AI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  <c r="AH895" s="100"/>
      <c r="AI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  <c r="AH896" s="100"/>
      <c r="AI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  <c r="AH897" s="100"/>
      <c r="AI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  <c r="AH898" s="100"/>
      <c r="AI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  <c r="AH899" s="100"/>
      <c r="AI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  <c r="AH900" s="100"/>
      <c r="AI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  <c r="AH901" s="100"/>
      <c r="AI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  <c r="AH902" s="100"/>
      <c r="AI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  <c r="AH903" s="100"/>
      <c r="AI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  <c r="AH904" s="100"/>
      <c r="AI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  <c r="AH905" s="100"/>
      <c r="AI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  <c r="AH906" s="100"/>
      <c r="AI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  <c r="AH907" s="100"/>
      <c r="AI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  <c r="AH908" s="100"/>
      <c r="AI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  <c r="AH909" s="100"/>
      <c r="AI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  <c r="AH910" s="100"/>
      <c r="AI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  <c r="AH911" s="100"/>
      <c r="AI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  <c r="AH912" s="100"/>
      <c r="AI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  <c r="AH913" s="100"/>
      <c r="AI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  <c r="AH914" s="100"/>
      <c r="AI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  <c r="AH915" s="100"/>
      <c r="AI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  <c r="AH916" s="100"/>
      <c r="AI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  <c r="AH917" s="100"/>
      <c r="AI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  <c r="AH918" s="100"/>
      <c r="AI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  <c r="AH919" s="100"/>
      <c r="AI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  <c r="AH920" s="100"/>
      <c r="AI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  <c r="AH921" s="100"/>
      <c r="AI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  <c r="AH922" s="100"/>
      <c r="AI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  <c r="AH923" s="100"/>
      <c r="AI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  <c r="AH924" s="100"/>
      <c r="AI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  <c r="AH925" s="100"/>
      <c r="AI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  <c r="AH926" s="100"/>
      <c r="AI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  <c r="AH927" s="100"/>
      <c r="AI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  <c r="AH928" s="100"/>
      <c r="AI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  <c r="AH929" s="100"/>
      <c r="AI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  <c r="AH930" s="100"/>
      <c r="AI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  <c r="AH931" s="100"/>
      <c r="AI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  <c r="AH932" s="100"/>
      <c r="AI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  <c r="AH933" s="100"/>
      <c r="AI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  <c r="AH934" s="100"/>
      <c r="AI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  <c r="AH935" s="100"/>
      <c r="AI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  <c r="AH936" s="100"/>
      <c r="AI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  <c r="AG937" s="100"/>
      <c r="AH937" s="100"/>
      <c r="AI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  <c r="AG938" s="100"/>
      <c r="AH938" s="100"/>
      <c r="AI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  <c r="AG939" s="100"/>
      <c r="AH939" s="100"/>
      <c r="AI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  <c r="AG940" s="100"/>
      <c r="AH940" s="100"/>
      <c r="AI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  <c r="AG941" s="100"/>
      <c r="AH941" s="100"/>
      <c r="AI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/>
      <c r="AH942" s="100"/>
      <c r="AI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  <c r="AG943" s="100"/>
      <c r="AH943" s="100"/>
      <c r="AI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  <c r="AG944" s="100"/>
      <c r="AH944" s="100"/>
      <c r="AI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  <c r="AG945" s="100"/>
      <c r="AH945" s="100"/>
      <c r="AI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  <c r="AG946" s="100"/>
      <c r="AH946" s="100"/>
      <c r="AI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  <c r="AG947" s="100"/>
      <c r="AH947" s="100"/>
      <c r="AI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  <c r="AF948" s="100"/>
      <c r="AG948" s="100"/>
      <c r="AH948" s="100"/>
      <c r="AI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  <c r="AF949" s="100"/>
      <c r="AG949" s="100"/>
      <c r="AH949" s="100"/>
      <c r="AI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  <c r="AF950" s="100"/>
      <c r="AG950" s="100"/>
      <c r="AH950" s="100"/>
      <c r="AI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  <c r="AF951" s="100"/>
      <c r="AG951" s="100"/>
      <c r="AH951" s="100"/>
      <c r="AI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  <c r="AF952" s="100"/>
      <c r="AG952" s="100"/>
      <c r="AH952" s="100"/>
      <c r="AI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  <c r="AF953" s="100"/>
      <c r="AG953" s="100"/>
      <c r="AH953" s="100"/>
      <c r="AI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  <c r="AF954" s="100"/>
      <c r="AG954" s="100"/>
      <c r="AH954" s="100"/>
      <c r="AI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  <c r="AF955" s="100"/>
      <c r="AG955" s="100"/>
      <c r="AH955" s="100"/>
      <c r="AI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  <c r="AF956" s="100"/>
      <c r="AG956" s="100"/>
      <c r="AH956" s="100"/>
      <c r="AI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  <c r="AF957" s="100"/>
      <c r="AG957" s="100"/>
      <c r="AH957" s="100"/>
      <c r="AI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  <c r="AF958" s="100"/>
      <c r="AG958" s="100"/>
      <c r="AH958" s="100"/>
      <c r="AI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  <c r="AF959" s="100"/>
      <c r="AG959" s="100"/>
      <c r="AH959" s="100"/>
      <c r="AI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  <c r="AG960" s="100"/>
      <c r="AH960" s="100"/>
      <c r="AI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  <c r="AF961" s="100"/>
      <c r="AG961" s="100"/>
      <c r="AH961" s="100"/>
      <c r="AI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  <c r="AF962" s="100"/>
      <c r="AG962" s="100"/>
      <c r="AH962" s="100"/>
      <c r="AI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  <c r="AF963" s="100"/>
      <c r="AG963" s="100"/>
      <c r="AH963" s="100"/>
      <c r="AI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  <c r="AF964" s="100"/>
      <c r="AG964" s="100"/>
      <c r="AH964" s="100"/>
      <c r="AI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  <c r="AF965" s="100"/>
      <c r="AG965" s="100"/>
      <c r="AH965" s="100"/>
      <c r="AI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  <c r="AG966" s="100"/>
      <c r="AH966" s="100"/>
      <c r="AI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  <c r="AF967" s="100"/>
      <c r="AG967" s="100"/>
      <c r="AH967" s="100"/>
      <c r="AI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  <c r="AF968" s="100"/>
      <c r="AG968" s="100"/>
      <c r="AH968" s="100"/>
      <c r="AI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  <c r="AF969" s="100"/>
      <c r="AG969" s="100"/>
      <c r="AH969" s="100"/>
      <c r="AI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  <c r="AF970" s="100"/>
      <c r="AG970" s="100"/>
      <c r="AH970" s="100"/>
      <c r="AI970" s="100"/>
    </row>
    <row r="97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  <c r="AF971" s="100"/>
      <c r="AG971" s="100"/>
      <c r="AH971" s="100"/>
      <c r="AI971" s="10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  <c r="AF972" s="100"/>
      <c r="AG972" s="100"/>
      <c r="AH972" s="100"/>
      <c r="AI972" s="100"/>
    </row>
    <row r="973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  <c r="AF973" s="100"/>
      <c r="AG973" s="100"/>
      <c r="AH973" s="100"/>
      <c r="AI973" s="100"/>
    </row>
    <row r="974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  <c r="AF974" s="100"/>
      <c r="AG974" s="100"/>
      <c r="AH974" s="100"/>
      <c r="AI974" s="100"/>
    </row>
    <row r="97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  <c r="AE975" s="100"/>
      <c r="AF975" s="100"/>
      <c r="AG975" s="100"/>
      <c r="AH975" s="100"/>
      <c r="AI975" s="100"/>
    </row>
    <row r="976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  <c r="AE976" s="100"/>
      <c r="AF976" s="100"/>
      <c r="AG976" s="100"/>
      <c r="AH976" s="100"/>
      <c r="AI976" s="100"/>
    </row>
    <row r="977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  <c r="AE977" s="100"/>
      <c r="AF977" s="100"/>
      <c r="AG977" s="100"/>
      <c r="AH977" s="100"/>
      <c r="AI977" s="100"/>
    </row>
    <row r="978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  <c r="AE978" s="100"/>
      <c r="AF978" s="100"/>
      <c r="AG978" s="100"/>
      <c r="AH978" s="100"/>
      <c r="AI978" s="100"/>
    </row>
    <row r="979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  <c r="AE979" s="100"/>
      <c r="AF979" s="100"/>
      <c r="AG979" s="100"/>
      <c r="AH979" s="100"/>
      <c r="AI979" s="100"/>
    </row>
    <row r="980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  <c r="AE980" s="100"/>
      <c r="AF980" s="100"/>
      <c r="AG980" s="100"/>
      <c r="AH980" s="100"/>
      <c r="AI980" s="100"/>
    </row>
    <row r="98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  <c r="AE981" s="100"/>
      <c r="AF981" s="100"/>
      <c r="AG981" s="100"/>
      <c r="AH981" s="100"/>
      <c r="AI981" s="100"/>
    </row>
    <row r="982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  <c r="AE982" s="100"/>
      <c r="AF982" s="100"/>
      <c r="AG982" s="100"/>
      <c r="AH982" s="100"/>
      <c r="AI982" s="100"/>
    </row>
    <row r="983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  <c r="AE983" s="100"/>
      <c r="AF983" s="100"/>
      <c r="AG983" s="100"/>
      <c r="AH983" s="100"/>
      <c r="AI983" s="100"/>
    </row>
    <row r="984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  <c r="AE984" s="100"/>
      <c r="AF984" s="100"/>
      <c r="AG984" s="100"/>
      <c r="AH984" s="100"/>
      <c r="AI984" s="100"/>
    </row>
    <row r="985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  <c r="AE985" s="100"/>
      <c r="AF985" s="100"/>
      <c r="AG985" s="100"/>
      <c r="AH985" s="100"/>
      <c r="AI985" s="100"/>
    </row>
    <row r="986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  <c r="AE986" s="100"/>
      <c r="AF986" s="100"/>
      <c r="AG986" s="100"/>
      <c r="AH986" s="100"/>
      <c r="AI986" s="100"/>
    </row>
    <row r="987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  <c r="AE987" s="100"/>
      <c r="AF987" s="100"/>
      <c r="AG987" s="100"/>
      <c r="AH987" s="100"/>
      <c r="AI987" s="100"/>
    </row>
    <row r="988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  <c r="AE988" s="100"/>
      <c r="AF988" s="100"/>
      <c r="AG988" s="100"/>
      <c r="AH988" s="100"/>
      <c r="AI988" s="100"/>
    </row>
    <row r="989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  <c r="AE989" s="100"/>
      <c r="AF989" s="100"/>
      <c r="AG989" s="100"/>
      <c r="AH989" s="100"/>
      <c r="AI989" s="100"/>
    </row>
    <row r="990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  <c r="AE990" s="100"/>
      <c r="AF990" s="100"/>
      <c r="AG990" s="100"/>
      <c r="AH990" s="100"/>
      <c r="AI990" s="100"/>
    </row>
    <row r="99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  <c r="AE991" s="100"/>
      <c r="AF991" s="100"/>
      <c r="AG991" s="100"/>
      <c r="AH991" s="100"/>
      <c r="AI991" s="100"/>
    </row>
    <row r="992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  <c r="AE992" s="100"/>
      <c r="AF992" s="100"/>
      <c r="AG992" s="100"/>
      <c r="AH992" s="100"/>
      <c r="AI992" s="100"/>
    </row>
    <row r="993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  <c r="AG993" s="100"/>
      <c r="AH993" s="100"/>
      <c r="AI993" s="100"/>
    </row>
    <row r="994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  <c r="AE994" s="100"/>
      <c r="AF994" s="100"/>
      <c r="AG994" s="100"/>
      <c r="AH994" s="100"/>
      <c r="AI994" s="100"/>
    </row>
    <row r="995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  <c r="AE995" s="100"/>
      <c r="AF995" s="100"/>
      <c r="AG995" s="100"/>
      <c r="AH995" s="100"/>
      <c r="AI995" s="100"/>
    </row>
    <row r="996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  <c r="AD996" s="100"/>
      <c r="AE996" s="100"/>
      <c r="AF996" s="100"/>
      <c r="AG996" s="100"/>
      <c r="AH996" s="100"/>
      <c r="AI996" s="100"/>
    </row>
    <row r="997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  <c r="AD997" s="100"/>
      <c r="AE997" s="100"/>
      <c r="AF997" s="100"/>
      <c r="AG997" s="100"/>
      <c r="AH997" s="100"/>
      <c r="AI997" s="100"/>
    </row>
    <row r="998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  <c r="AE998" s="100"/>
      <c r="AF998" s="100"/>
      <c r="AG998" s="100"/>
      <c r="AH998" s="100"/>
      <c r="AI998" s="100"/>
    </row>
    <row r="999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  <c r="AD999" s="100"/>
      <c r="AE999" s="100"/>
      <c r="AF999" s="100"/>
      <c r="AG999" s="100"/>
      <c r="AH999" s="100"/>
      <c r="AI999" s="100"/>
    </row>
    <row r="1000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  <c r="AE1000" s="100"/>
      <c r="AF1000" s="100"/>
      <c r="AG1000" s="100"/>
      <c r="AH1000" s="100"/>
      <c r="AI1000" s="100"/>
    </row>
    <row r="1001">
      <c r="A1001" s="100"/>
      <c r="B1001" s="100"/>
      <c r="C1001" s="100"/>
      <c r="D1001" s="100"/>
      <c r="E1001" s="100"/>
      <c r="F1001" s="100"/>
      <c r="G1001" s="100"/>
      <c r="H1001" s="100"/>
      <c r="I1001" s="100"/>
      <c r="J1001" s="100"/>
      <c r="K1001" s="100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100"/>
      <c r="V1001" s="100"/>
      <c r="W1001" s="100"/>
      <c r="X1001" s="100"/>
      <c r="Y1001" s="100"/>
      <c r="Z1001" s="100"/>
      <c r="AA1001" s="100"/>
      <c r="AB1001" s="100"/>
      <c r="AC1001" s="100"/>
      <c r="AD1001" s="100"/>
      <c r="AE1001" s="100"/>
      <c r="AF1001" s="100"/>
      <c r="AG1001" s="100"/>
      <c r="AH1001" s="100"/>
      <c r="AI1001" s="100"/>
    </row>
    <row r="1002">
      <c r="A1002" s="100"/>
      <c r="B1002" s="100"/>
      <c r="C1002" s="100"/>
      <c r="D1002" s="100"/>
      <c r="E1002" s="100"/>
      <c r="F1002" s="100"/>
      <c r="G1002" s="100"/>
      <c r="H1002" s="100"/>
      <c r="I1002" s="100"/>
      <c r="J1002" s="100"/>
      <c r="K1002" s="100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100"/>
      <c r="V1002" s="100"/>
      <c r="W1002" s="100"/>
      <c r="X1002" s="100"/>
      <c r="Y1002" s="100"/>
      <c r="Z1002" s="100"/>
      <c r="AA1002" s="100"/>
      <c r="AB1002" s="100"/>
      <c r="AC1002" s="100"/>
      <c r="AD1002" s="100"/>
      <c r="AE1002" s="100"/>
      <c r="AF1002" s="100"/>
      <c r="AG1002" s="100"/>
      <c r="AH1002" s="100"/>
      <c r="AI1002" s="100"/>
    </row>
    <row r="1003">
      <c r="A1003" s="100"/>
      <c r="B1003" s="100"/>
      <c r="C1003" s="100"/>
      <c r="D1003" s="100"/>
      <c r="E1003" s="100"/>
      <c r="F1003" s="100"/>
      <c r="G1003" s="100"/>
      <c r="H1003" s="100"/>
      <c r="I1003" s="100"/>
      <c r="J1003" s="100"/>
      <c r="K1003" s="100"/>
      <c r="L1003" s="100"/>
      <c r="M1003" s="100"/>
      <c r="N1003" s="100"/>
      <c r="O1003" s="100"/>
      <c r="P1003" s="100"/>
      <c r="Q1003" s="100"/>
      <c r="R1003" s="100"/>
      <c r="S1003" s="100"/>
      <c r="T1003" s="100"/>
      <c r="U1003" s="100"/>
      <c r="V1003" s="100"/>
      <c r="W1003" s="100"/>
      <c r="X1003" s="100"/>
      <c r="Y1003" s="100"/>
      <c r="Z1003" s="100"/>
      <c r="AA1003" s="100"/>
      <c r="AB1003" s="100"/>
      <c r="AC1003" s="100"/>
      <c r="AD1003" s="100"/>
      <c r="AE1003" s="100"/>
      <c r="AF1003" s="100"/>
      <c r="AG1003" s="100"/>
      <c r="AH1003" s="100"/>
      <c r="AI1003" s="100"/>
    </row>
    <row r="1004">
      <c r="A1004" s="100"/>
      <c r="B1004" s="100"/>
      <c r="C1004" s="100"/>
      <c r="D1004" s="100"/>
      <c r="E1004" s="100"/>
      <c r="F1004" s="100"/>
      <c r="G1004" s="100"/>
      <c r="H1004" s="100"/>
      <c r="I1004" s="100"/>
      <c r="J1004" s="100"/>
      <c r="K1004" s="100"/>
      <c r="L1004" s="100"/>
      <c r="M1004" s="100"/>
      <c r="N1004" s="100"/>
      <c r="O1004" s="100"/>
      <c r="P1004" s="100"/>
      <c r="Q1004" s="100"/>
      <c r="R1004" s="100"/>
      <c r="S1004" s="100"/>
      <c r="T1004" s="100"/>
      <c r="U1004" s="100"/>
      <c r="V1004" s="100"/>
      <c r="W1004" s="100"/>
      <c r="X1004" s="100"/>
      <c r="Y1004" s="100"/>
      <c r="Z1004" s="100"/>
      <c r="AA1004" s="100"/>
      <c r="AB1004" s="100"/>
      <c r="AC1004" s="100"/>
      <c r="AD1004" s="100"/>
      <c r="AE1004" s="100"/>
      <c r="AF1004" s="100"/>
      <c r="AG1004" s="100"/>
      <c r="AH1004" s="100"/>
      <c r="AI1004" s="100"/>
    </row>
    <row r="1005">
      <c r="A1005" s="100"/>
      <c r="B1005" s="100"/>
      <c r="C1005" s="100"/>
      <c r="D1005" s="100"/>
      <c r="E1005" s="100"/>
      <c r="F1005" s="100"/>
      <c r="G1005" s="100"/>
      <c r="H1005" s="100"/>
      <c r="I1005" s="100"/>
      <c r="J1005" s="100"/>
      <c r="K1005" s="100"/>
      <c r="L1005" s="100"/>
      <c r="M1005" s="100"/>
      <c r="N1005" s="100"/>
      <c r="O1005" s="100"/>
      <c r="P1005" s="100"/>
      <c r="Q1005" s="100"/>
      <c r="R1005" s="100"/>
      <c r="S1005" s="100"/>
      <c r="T1005" s="100"/>
      <c r="U1005" s="100"/>
      <c r="V1005" s="100"/>
      <c r="W1005" s="100"/>
      <c r="X1005" s="100"/>
      <c r="Y1005" s="100"/>
      <c r="Z1005" s="100"/>
      <c r="AA1005" s="100"/>
      <c r="AB1005" s="100"/>
      <c r="AC1005" s="100"/>
      <c r="AD1005" s="100"/>
      <c r="AE1005" s="100"/>
      <c r="AF1005" s="100"/>
      <c r="AG1005" s="100"/>
      <c r="AH1005" s="100"/>
      <c r="AI1005" s="100"/>
    </row>
    <row r="1006">
      <c r="A1006" s="100"/>
      <c r="B1006" s="100"/>
      <c r="C1006" s="100"/>
      <c r="D1006" s="100"/>
      <c r="E1006" s="100"/>
      <c r="F1006" s="100"/>
      <c r="G1006" s="100"/>
      <c r="H1006" s="100"/>
      <c r="I1006" s="100"/>
      <c r="J1006" s="100"/>
      <c r="K1006" s="100"/>
      <c r="L1006" s="100"/>
      <c r="M1006" s="100"/>
      <c r="N1006" s="100"/>
      <c r="O1006" s="100"/>
      <c r="P1006" s="100"/>
      <c r="Q1006" s="100"/>
      <c r="R1006" s="100"/>
      <c r="S1006" s="100"/>
      <c r="T1006" s="100"/>
      <c r="U1006" s="100"/>
      <c r="V1006" s="100"/>
      <c r="W1006" s="100"/>
      <c r="X1006" s="100"/>
      <c r="Y1006" s="100"/>
      <c r="Z1006" s="100"/>
      <c r="AA1006" s="100"/>
      <c r="AB1006" s="100"/>
      <c r="AC1006" s="100"/>
      <c r="AD1006" s="100"/>
      <c r="AE1006" s="100"/>
      <c r="AF1006" s="100"/>
      <c r="AG1006" s="100"/>
      <c r="AH1006" s="100"/>
      <c r="AI1006" s="100"/>
    </row>
    <row r="1007">
      <c r="A1007" s="100"/>
      <c r="B1007" s="100"/>
      <c r="C1007" s="100"/>
      <c r="D1007" s="100"/>
      <c r="E1007" s="100"/>
      <c r="F1007" s="100"/>
      <c r="G1007" s="100"/>
      <c r="H1007" s="100"/>
      <c r="I1007" s="100"/>
      <c r="J1007" s="100"/>
      <c r="K1007" s="100"/>
      <c r="L1007" s="100"/>
      <c r="M1007" s="100"/>
      <c r="N1007" s="100"/>
      <c r="O1007" s="100"/>
      <c r="P1007" s="100"/>
      <c r="Q1007" s="100"/>
      <c r="R1007" s="100"/>
      <c r="S1007" s="100"/>
      <c r="T1007" s="100"/>
      <c r="U1007" s="100"/>
      <c r="V1007" s="100"/>
      <c r="W1007" s="100"/>
      <c r="X1007" s="100"/>
      <c r="Y1007" s="100"/>
      <c r="Z1007" s="100"/>
      <c r="AA1007" s="100"/>
      <c r="AB1007" s="100"/>
      <c r="AC1007" s="100"/>
      <c r="AD1007" s="100"/>
      <c r="AE1007" s="100"/>
      <c r="AF1007" s="100"/>
      <c r="AG1007" s="100"/>
      <c r="AH1007" s="100"/>
      <c r="AI1007" s="100"/>
    </row>
    <row r="1008">
      <c r="A1008" s="100"/>
      <c r="B1008" s="100"/>
      <c r="C1008" s="100"/>
      <c r="D1008" s="100"/>
      <c r="E1008" s="100"/>
      <c r="F1008" s="100"/>
      <c r="G1008" s="100"/>
      <c r="H1008" s="100"/>
      <c r="I1008" s="100"/>
      <c r="J1008" s="100"/>
      <c r="K1008" s="100"/>
      <c r="L1008" s="100"/>
      <c r="M1008" s="100"/>
      <c r="N1008" s="100"/>
      <c r="O1008" s="100"/>
      <c r="P1008" s="100"/>
      <c r="Q1008" s="100"/>
      <c r="R1008" s="100"/>
      <c r="S1008" s="100"/>
      <c r="T1008" s="100"/>
      <c r="U1008" s="100"/>
      <c r="V1008" s="100"/>
      <c r="W1008" s="100"/>
      <c r="X1008" s="100"/>
      <c r="Y1008" s="100"/>
      <c r="Z1008" s="100"/>
      <c r="AA1008" s="100"/>
      <c r="AB1008" s="100"/>
      <c r="AC1008" s="100"/>
      <c r="AD1008" s="100"/>
      <c r="AE1008" s="100"/>
      <c r="AF1008" s="100"/>
      <c r="AG1008" s="100"/>
      <c r="AH1008" s="100"/>
      <c r="AI1008" s="100"/>
    </row>
    <row r="1009">
      <c r="A1009" s="100"/>
      <c r="B1009" s="100"/>
      <c r="C1009" s="100"/>
      <c r="D1009" s="100"/>
      <c r="E1009" s="100"/>
      <c r="F1009" s="100"/>
      <c r="G1009" s="100"/>
      <c r="H1009" s="100"/>
      <c r="I1009" s="100"/>
      <c r="J1009" s="100"/>
      <c r="K1009" s="100"/>
      <c r="L1009" s="100"/>
      <c r="M1009" s="100"/>
      <c r="N1009" s="100"/>
      <c r="O1009" s="100"/>
      <c r="P1009" s="100"/>
      <c r="Q1009" s="100"/>
      <c r="R1009" s="100"/>
      <c r="S1009" s="100"/>
      <c r="T1009" s="100"/>
      <c r="U1009" s="100"/>
      <c r="V1009" s="100"/>
      <c r="W1009" s="100"/>
      <c r="X1009" s="100"/>
      <c r="Y1009" s="100"/>
      <c r="Z1009" s="100"/>
      <c r="AA1009" s="100"/>
      <c r="AB1009" s="100"/>
      <c r="AC1009" s="100"/>
      <c r="AD1009" s="100"/>
      <c r="AE1009" s="100"/>
      <c r="AF1009" s="100"/>
      <c r="AG1009" s="100"/>
      <c r="AH1009" s="100"/>
      <c r="AI1009" s="100"/>
    </row>
    <row r="1010">
      <c r="A1010" s="100"/>
      <c r="B1010" s="100"/>
      <c r="C1010" s="100"/>
      <c r="D1010" s="100"/>
      <c r="E1010" s="100"/>
      <c r="F1010" s="100"/>
      <c r="G1010" s="100"/>
      <c r="H1010" s="100"/>
      <c r="I1010" s="100"/>
      <c r="J1010" s="100"/>
      <c r="K1010" s="100"/>
      <c r="L1010" s="100"/>
      <c r="M1010" s="100"/>
      <c r="N1010" s="100"/>
      <c r="O1010" s="100"/>
      <c r="P1010" s="100"/>
      <c r="Q1010" s="100"/>
      <c r="R1010" s="100"/>
      <c r="S1010" s="100"/>
      <c r="T1010" s="100"/>
      <c r="U1010" s="100"/>
      <c r="V1010" s="100"/>
      <c r="W1010" s="100"/>
      <c r="X1010" s="100"/>
      <c r="Y1010" s="100"/>
      <c r="Z1010" s="100"/>
      <c r="AA1010" s="100"/>
      <c r="AB1010" s="100"/>
      <c r="AC1010" s="100"/>
      <c r="AD1010" s="100"/>
      <c r="AE1010" s="100"/>
      <c r="AF1010" s="100"/>
      <c r="AG1010" s="100"/>
      <c r="AH1010" s="100"/>
      <c r="AI1010" s="100"/>
    </row>
    <row r="1011">
      <c r="A1011" s="100"/>
      <c r="B1011" s="100"/>
      <c r="C1011" s="100"/>
      <c r="D1011" s="100"/>
      <c r="E1011" s="100"/>
      <c r="F1011" s="100"/>
      <c r="G1011" s="100"/>
      <c r="H1011" s="100"/>
      <c r="I1011" s="100"/>
      <c r="J1011" s="100"/>
      <c r="K1011" s="100"/>
      <c r="L1011" s="100"/>
      <c r="M1011" s="100"/>
      <c r="N1011" s="100"/>
      <c r="O1011" s="100"/>
      <c r="P1011" s="100"/>
      <c r="Q1011" s="100"/>
      <c r="R1011" s="100"/>
      <c r="S1011" s="100"/>
      <c r="T1011" s="100"/>
      <c r="U1011" s="100"/>
      <c r="V1011" s="100"/>
      <c r="W1011" s="100"/>
      <c r="X1011" s="100"/>
      <c r="Y1011" s="100"/>
      <c r="Z1011" s="100"/>
      <c r="AA1011" s="100"/>
      <c r="AB1011" s="100"/>
      <c r="AC1011" s="100"/>
      <c r="AD1011" s="100"/>
      <c r="AE1011" s="100"/>
      <c r="AF1011" s="100"/>
      <c r="AG1011" s="100"/>
      <c r="AH1011" s="100"/>
      <c r="AI1011" s="100"/>
    </row>
    <row r="1012">
      <c r="A1012" s="100"/>
      <c r="B1012" s="100"/>
      <c r="C1012" s="100"/>
      <c r="D1012" s="100"/>
      <c r="E1012" s="100"/>
      <c r="F1012" s="100"/>
      <c r="G1012" s="100"/>
      <c r="H1012" s="100"/>
      <c r="I1012" s="100"/>
      <c r="J1012" s="100"/>
      <c r="K1012" s="100"/>
      <c r="L1012" s="100"/>
      <c r="M1012" s="100"/>
      <c r="N1012" s="100"/>
      <c r="O1012" s="100"/>
      <c r="P1012" s="100"/>
      <c r="Q1012" s="100"/>
      <c r="R1012" s="100"/>
      <c r="S1012" s="100"/>
      <c r="T1012" s="100"/>
      <c r="U1012" s="100"/>
      <c r="V1012" s="100"/>
      <c r="W1012" s="100"/>
      <c r="X1012" s="100"/>
      <c r="Y1012" s="100"/>
      <c r="Z1012" s="100"/>
      <c r="AA1012" s="100"/>
      <c r="AB1012" s="100"/>
      <c r="AC1012" s="100"/>
      <c r="AD1012" s="100"/>
      <c r="AE1012" s="100"/>
      <c r="AF1012" s="100"/>
      <c r="AG1012" s="100"/>
      <c r="AH1012" s="100"/>
      <c r="AI1012" s="100"/>
    </row>
    <row r="1013">
      <c r="A1013" s="100"/>
      <c r="B1013" s="100"/>
      <c r="C1013" s="100"/>
      <c r="D1013" s="100"/>
      <c r="E1013" s="100"/>
      <c r="F1013" s="100"/>
      <c r="G1013" s="100"/>
      <c r="H1013" s="100"/>
      <c r="I1013" s="100"/>
      <c r="J1013" s="100"/>
      <c r="K1013" s="100"/>
      <c r="L1013" s="100"/>
      <c r="M1013" s="100"/>
      <c r="N1013" s="100"/>
      <c r="O1013" s="100"/>
      <c r="P1013" s="100"/>
      <c r="Q1013" s="100"/>
      <c r="R1013" s="100"/>
      <c r="S1013" s="100"/>
      <c r="T1013" s="100"/>
      <c r="U1013" s="100"/>
      <c r="V1013" s="100"/>
      <c r="W1013" s="100"/>
      <c r="X1013" s="100"/>
      <c r="Y1013" s="100"/>
      <c r="Z1013" s="100"/>
      <c r="AA1013" s="100"/>
      <c r="AB1013" s="100"/>
      <c r="AC1013" s="100"/>
      <c r="AD1013" s="100"/>
      <c r="AE1013" s="100"/>
      <c r="AF1013" s="100"/>
      <c r="AG1013" s="100"/>
      <c r="AH1013" s="100"/>
      <c r="AI1013" s="100"/>
    </row>
    <row r="1014">
      <c r="A1014" s="100"/>
      <c r="B1014" s="100"/>
      <c r="C1014" s="100"/>
      <c r="D1014" s="100"/>
      <c r="E1014" s="100"/>
      <c r="F1014" s="100"/>
      <c r="G1014" s="100"/>
      <c r="H1014" s="100"/>
      <c r="I1014" s="100"/>
      <c r="J1014" s="100"/>
      <c r="K1014" s="100"/>
      <c r="L1014" s="100"/>
      <c r="M1014" s="100"/>
      <c r="N1014" s="100"/>
      <c r="O1014" s="100"/>
      <c r="P1014" s="100"/>
      <c r="Q1014" s="100"/>
      <c r="R1014" s="100"/>
      <c r="S1014" s="100"/>
      <c r="T1014" s="100"/>
      <c r="U1014" s="100"/>
      <c r="V1014" s="100"/>
      <c r="W1014" s="100"/>
      <c r="X1014" s="100"/>
      <c r="Y1014" s="100"/>
      <c r="Z1014" s="100"/>
      <c r="AA1014" s="100"/>
      <c r="AB1014" s="100"/>
      <c r="AC1014" s="100"/>
      <c r="AD1014" s="100"/>
      <c r="AE1014" s="100"/>
      <c r="AF1014" s="100"/>
      <c r="AG1014" s="100"/>
      <c r="AH1014" s="100"/>
      <c r="AI1014" s="100"/>
    </row>
    <row r="1015">
      <c r="A1015" s="100"/>
      <c r="B1015" s="100"/>
      <c r="C1015" s="100"/>
      <c r="D1015" s="100"/>
      <c r="E1015" s="100"/>
      <c r="F1015" s="100"/>
      <c r="G1015" s="100"/>
      <c r="H1015" s="100"/>
      <c r="I1015" s="100"/>
      <c r="J1015" s="100"/>
      <c r="K1015" s="100"/>
      <c r="L1015" s="100"/>
      <c r="M1015" s="100"/>
      <c r="N1015" s="100"/>
      <c r="O1015" s="100"/>
      <c r="P1015" s="100"/>
      <c r="Q1015" s="100"/>
      <c r="R1015" s="100"/>
      <c r="S1015" s="100"/>
      <c r="T1015" s="100"/>
      <c r="U1015" s="100"/>
      <c r="V1015" s="100"/>
      <c r="W1015" s="100"/>
      <c r="X1015" s="100"/>
      <c r="Y1015" s="100"/>
      <c r="Z1015" s="100"/>
      <c r="AA1015" s="100"/>
      <c r="AB1015" s="100"/>
      <c r="AC1015" s="100"/>
      <c r="AD1015" s="100"/>
      <c r="AE1015" s="100"/>
      <c r="AF1015" s="100"/>
      <c r="AG1015" s="100"/>
      <c r="AH1015" s="100"/>
      <c r="AI1015" s="100"/>
    </row>
    <row r="1016">
      <c r="A1016" s="100"/>
      <c r="B1016" s="100"/>
      <c r="C1016" s="100"/>
      <c r="D1016" s="100"/>
      <c r="E1016" s="100"/>
      <c r="F1016" s="100"/>
      <c r="G1016" s="100"/>
      <c r="H1016" s="100"/>
      <c r="I1016" s="100"/>
      <c r="J1016" s="100"/>
      <c r="K1016" s="100"/>
      <c r="L1016" s="100"/>
      <c r="M1016" s="100"/>
      <c r="N1016" s="100"/>
      <c r="O1016" s="100"/>
      <c r="P1016" s="100"/>
      <c r="Q1016" s="100"/>
      <c r="R1016" s="100"/>
      <c r="S1016" s="100"/>
      <c r="T1016" s="100"/>
      <c r="U1016" s="100"/>
      <c r="V1016" s="100"/>
      <c r="W1016" s="100"/>
      <c r="X1016" s="100"/>
      <c r="Y1016" s="100"/>
      <c r="Z1016" s="100"/>
      <c r="AA1016" s="100"/>
      <c r="AB1016" s="100"/>
      <c r="AC1016" s="100"/>
      <c r="AD1016" s="100"/>
      <c r="AE1016" s="100"/>
      <c r="AF1016" s="100"/>
      <c r="AG1016" s="100"/>
      <c r="AH1016" s="100"/>
      <c r="AI1016" s="100"/>
    </row>
    <row r="1017">
      <c r="A1017" s="100"/>
      <c r="B1017" s="100"/>
      <c r="C1017" s="100"/>
      <c r="D1017" s="100"/>
      <c r="E1017" s="100"/>
      <c r="F1017" s="100"/>
      <c r="G1017" s="100"/>
      <c r="H1017" s="100"/>
      <c r="I1017" s="100"/>
      <c r="J1017" s="100"/>
      <c r="K1017" s="100"/>
      <c r="L1017" s="100"/>
      <c r="M1017" s="100"/>
      <c r="N1017" s="100"/>
      <c r="O1017" s="100"/>
      <c r="P1017" s="100"/>
      <c r="Q1017" s="100"/>
      <c r="R1017" s="100"/>
      <c r="S1017" s="100"/>
      <c r="T1017" s="100"/>
      <c r="U1017" s="100"/>
      <c r="V1017" s="100"/>
      <c r="W1017" s="100"/>
      <c r="X1017" s="100"/>
      <c r="Y1017" s="100"/>
      <c r="Z1017" s="100"/>
      <c r="AA1017" s="100"/>
      <c r="AB1017" s="100"/>
      <c r="AC1017" s="100"/>
      <c r="AD1017" s="100"/>
      <c r="AE1017" s="100"/>
      <c r="AF1017" s="100"/>
      <c r="AG1017" s="100"/>
      <c r="AH1017" s="100"/>
      <c r="AI1017" s="100"/>
    </row>
    <row r="1018">
      <c r="A1018" s="100"/>
      <c r="B1018" s="100"/>
      <c r="C1018" s="100"/>
      <c r="D1018" s="100"/>
      <c r="E1018" s="100"/>
      <c r="F1018" s="100"/>
      <c r="G1018" s="100"/>
      <c r="H1018" s="100"/>
      <c r="I1018" s="100"/>
      <c r="J1018" s="100"/>
      <c r="K1018" s="100"/>
      <c r="L1018" s="100"/>
      <c r="M1018" s="100"/>
      <c r="N1018" s="100"/>
      <c r="O1018" s="100"/>
      <c r="P1018" s="100"/>
      <c r="Q1018" s="100"/>
      <c r="R1018" s="100"/>
      <c r="S1018" s="100"/>
      <c r="T1018" s="100"/>
      <c r="U1018" s="100"/>
      <c r="V1018" s="100"/>
      <c r="W1018" s="100"/>
      <c r="X1018" s="100"/>
      <c r="Y1018" s="100"/>
      <c r="Z1018" s="100"/>
      <c r="AA1018" s="100"/>
      <c r="AB1018" s="100"/>
      <c r="AC1018" s="100"/>
      <c r="AD1018" s="100"/>
      <c r="AE1018" s="100"/>
      <c r="AF1018" s="100"/>
      <c r="AG1018" s="100"/>
      <c r="AH1018" s="100"/>
      <c r="AI1018" s="100"/>
    </row>
    <row r="1019">
      <c r="A1019" s="100"/>
      <c r="B1019" s="100"/>
      <c r="C1019" s="100"/>
      <c r="D1019" s="100"/>
      <c r="E1019" s="100"/>
      <c r="F1019" s="100"/>
      <c r="G1019" s="100"/>
      <c r="H1019" s="100"/>
      <c r="I1019" s="100"/>
      <c r="J1019" s="100"/>
      <c r="K1019" s="100"/>
      <c r="L1019" s="100"/>
      <c r="M1019" s="100"/>
      <c r="N1019" s="100"/>
      <c r="O1019" s="100"/>
      <c r="P1019" s="100"/>
      <c r="Q1019" s="100"/>
      <c r="R1019" s="100"/>
      <c r="S1019" s="100"/>
      <c r="T1019" s="100"/>
      <c r="U1019" s="100"/>
      <c r="V1019" s="100"/>
      <c r="W1019" s="100"/>
      <c r="X1019" s="100"/>
      <c r="Y1019" s="100"/>
      <c r="Z1019" s="100"/>
      <c r="AA1019" s="100"/>
      <c r="AB1019" s="100"/>
      <c r="AC1019" s="100"/>
      <c r="AD1019" s="100"/>
      <c r="AE1019" s="100"/>
      <c r="AF1019" s="100"/>
      <c r="AG1019" s="100"/>
      <c r="AH1019" s="100"/>
      <c r="AI1019" s="100"/>
    </row>
    <row r="1020">
      <c r="A1020" s="100"/>
      <c r="B1020" s="100"/>
      <c r="C1020" s="100"/>
      <c r="D1020" s="100"/>
      <c r="E1020" s="100"/>
      <c r="F1020" s="100"/>
      <c r="G1020" s="100"/>
      <c r="H1020" s="100"/>
      <c r="I1020" s="100"/>
      <c r="J1020" s="100"/>
      <c r="K1020" s="100"/>
      <c r="L1020" s="100"/>
      <c r="M1020" s="100"/>
      <c r="N1020" s="100"/>
      <c r="O1020" s="100"/>
      <c r="P1020" s="100"/>
      <c r="Q1020" s="100"/>
      <c r="R1020" s="100"/>
      <c r="S1020" s="100"/>
      <c r="T1020" s="100"/>
      <c r="U1020" s="100"/>
      <c r="V1020" s="100"/>
      <c r="W1020" s="100"/>
      <c r="X1020" s="100"/>
      <c r="Y1020" s="100"/>
      <c r="Z1020" s="100"/>
      <c r="AA1020" s="100"/>
      <c r="AB1020" s="100"/>
      <c r="AC1020" s="100"/>
      <c r="AD1020" s="100"/>
      <c r="AE1020" s="100"/>
      <c r="AF1020" s="100"/>
      <c r="AG1020" s="100"/>
      <c r="AH1020" s="100"/>
      <c r="AI1020" s="100"/>
    </row>
    <row r="1021">
      <c r="A1021" s="100"/>
      <c r="B1021" s="100"/>
      <c r="C1021" s="100"/>
      <c r="D1021" s="100"/>
      <c r="E1021" s="100"/>
      <c r="F1021" s="100"/>
      <c r="G1021" s="100"/>
      <c r="H1021" s="100"/>
      <c r="I1021" s="100"/>
      <c r="J1021" s="100"/>
      <c r="K1021" s="100"/>
      <c r="L1021" s="100"/>
      <c r="M1021" s="100"/>
      <c r="N1021" s="100"/>
      <c r="O1021" s="100"/>
      <c r="P1021" s="100"/>
      <c r="Q1021" s="100"/>
      <c r="R1021" s="100"/>
      <c r="S1021" s="100"/>
      <c r="T1021" s="100"/>
      <c r="U1021" s="100"/>
      <c r="V1021" s="100"/>
      <c r="W1021" s="100"/>
      <c r="X1021" s="100"/>
      <c r="Y1021" s="100"/>
      <c r="Z1021" s="100"/>
      <c r="AA1021" s="100"/>
      <c r="AB1021" s="100"/>
      <c r="AC1021" s="100"/>
      <c r="AD1021" s="100"/>
      <c r="AE1021" s="100"/>
      <c r="AF1021" s="100"/>
      <c r="AG1021" s="100"/>
      <c r="AH1021" s="100"/>
      <c r="AI1021" s="100"/>
    </row>
    <row r="1022">
      <c r="A1022" s="100"/>
      <c r="B1022" s="100"/>
      <c r="C1022" s="100"/>
      <c r="D1022" s="100"/>
      <c r="E1022" s="100"/>
      <c r="F1022" s="100"/>
      <c r="G1022" s="100"/>
      <c r="H1022" s="100"/>
      <c r="I1022" s="100"/>
      <c r="J1022" s="100"/>
      <c r="K1022" s="100"/>
      <c r="L1022" s="100"/>
      <c r="M1022" s="100"/>
      <c r="N1022" s="100"/>
      <c r="O1022" s="100"/>
      <c r="P1022" s="100"/>
      <c r="Q1022" s="100"/>
      <c r="R1022" s="100"/>
      <c r="S1022" s="100"/>
      <c r="T1022" s="100"/>
      <c r="U1022" s="100"/>
      <c r="V1022" s="100"/>
      <c r="W1022" s="100"/>
      <c r="X1022" s="100"/>
      <c r="Y1022" s="100"/>
      <c r="Z1022" s="100"/>
      <c r="AA1022" s="100"/>
      <c r="AB1022" s="100"/>
      <c r="AC1022" s="100"/>
      <c r="AD1022" s="100"/>
      <c r="AE1022" s="100"/>
      <c r="AF1022" s="100"/>
      <c r="AG1022" s="100"/>
      <c r="AH1022" s="100"/>
      <c r="AI1022" s="100"/>
    </row>
    <row r="1023">
      <c r="A1023" s="100"/>
      <c r="B1023" s="100"/>
      <c r="C1023" s="100"/>
      <c r="D1023" s="100"/>
      <c r="E1023" s="100"/>
      <c r="F1023" s="100"/>
      <c r="G1023" s="100"/>
      <c r="H1023" s="100"/>
      <c r="I1023" s="100"/>
      <c r="J1023" s="100"/>
      <c r="K1023" s="100"/>
      <c r="L1023" s="100"/>
      <c r="M1023" s="100"/>
      <c r="N1023" s="100"/>
      <c r="O1023" s="100"/>
      <c r="P1023" s="100"/>
      <c r="Q1023" s="100"/>
      <c r="R1023" s="100"/>
      <c r="S1023" s="100"/>
      <c r="T1023" s="100"/>
      <c r="U1023" s="100"/>
      <c r="V1023" s="100"/>
      <c r="W1023" s="100"/>
      <c r="X1023" s="100"/>
      <c r="Y1023" s="100"/>
      <c r="Z1023" s="100"/>
      <c r="AA1023" s="100"/>
      <c r="AB1023" s="100"/>
      <c r="AC1023" s="100"/>
      <c r="AD1023" s="100"/>
      <c r="AE1023" s="100"/>
      <c r="AF1023" s="100"/>
      <c r="AG1023" s="100"/>
      <c r="AH1023" s="100"/>
      <c r="AI1023" s="100"/>
    </row>
    <row r="1024">
      <c r="A1024" s="100"/>
      <c r="B1024" s="100"/>
      <c r="C1024" s="100"/>
      <c r="D1024" s="100"/>
      <c r="E1024" s="100"/>
      <c r="F1024" s="100"/>
      <c r="G1024" s="100"/>
      <c r="H1024" s="100"/>
      <c r="I1024" s="100"/>
      <c r="J1024" s="100"/>
      <c r="K1024" s="100"/>
      <c r="L1024" s="100"/>
      <c r="M1024" s="100"/>
      <c r="N1024" s="100"/>
      <c r="O1024" s="100"/>
      <c r="P1024" s="100"/>
      <c r="Q1024" s="100"/>
      <c r="R1024" s="100"/>
      <c r="S1024" s="100"/>
      <c r="T1024" s="100"/>
      <c r="U1024" s="100"/>
      <c r="V1024" s="100"/>
      <c r="W1024" s="100"/>
      <c r="X1024" s="100"/>
      <c r="Y1024" s="100"/>
      <c r="Z1024" s="100"/>
      <c r="AA1024" s="100"/>
      <c r="AB1024" s="100"/>
      <c r="AC1024" s="100"/>
      <c r="AD1024" s="100"/>
      <c r="AE1024" s="100"/>
      <c r="AF1024" s="100"/>
      <c r="AG1024" s="100"/>
      <c r="AH1024" s="100"/>
      <c r="AI1024" s="100"/>
    </row>
    <row r="1025">
      <c r="A1025" s="100"/>
      <c r="B1025" s="100"/>
      <c r="C1025" s="100"/>
      <c r="D1025" s="100"/>
      <c r="E1025" s="100"/>
      <c r="F1025" s="100"/>
      <c r="G1025" s="100"/>
      <c r="H1025" s="100"/>
      <c r="I1025" s="100"/>
      <c r="J1025" s="100"/>
      <c r="K1025" s="100"/>
      <c r="L1025" s="100"/>
      <c r="M1025" s="100"/>
      <c r="N1025" s="100"/>
      <c r="O1025" s="100"/>
      <c r="P1025" s="100"/>
      <c r="Q1025" s="100"/>
      <c r="R1025" s="100"/>
      <c r="S1025" s="100"/>
      <c r="T1025" s="100"/>
      <c r="U1025" s="100"/>
      <c r="V1025" s="100"/>
      <c r="W1025" s="100"/>
      <c r="X1025" s="100"/>
      <c r="Y1025" s="100"/>
      <c r="Z1025" s="100"/>
      <c r="AA1025" s="100"/>
      <c r="AB1025" s="100"/>
      <c r="AC1025" s="100"/>
      <c r="AD1025" s="100"/>
      <c r="AE1025" s="100"/>
      <c r="AF1025" s="100"/>
      <c r="AG1025" s="100"/>
      <c r="AH1025" s="100"/>
      <c r="AI1025" s="100"/>
    </row>
    <row r="1026">
      <c r="A1026" s="100"/>
      <c r="B1026" s="100"/>
      <c r="C1026" s="100"/>
      <c r="D1026" s="100"/>
      <c r="E1026" s="100"/>
      <c r="F1026" s="100"/>
      <c r="G1026" s="100"/>
      <c r="H1026" s="100"/>
      <c r="I1026" s="100"/>
      <c r="J1026" s="100"/>
      <c r="K1026" s="100"/>
      <c r="L1026" s="100"/>
      <c r="M1026" s="100"/>
      <c r="N1026" s="100"/>
      <c r="O1026" s="100"/>
      <c r="P1026" s="100"/>
      <c r="Q1026" s="100"/>
      <c r="R1026" s="100"/>
      <c r="S1026" s="100"/>
      <c r="T1026" s="100"/>
      <c r="U1026" s="100"/>
      <c r="V1026" s="100"/>
      <c r="W1026" s="100"/>
      <c r="X1026" s="100"/>
      <c r="Y1026" s="100"/>
      <c r="Z1026" s="100"/>
      <c r="AA1026" s="100"/>
      <c r="AB1026" s="100"/>
      <c r="AC1026" s="100"/>
      <c r="AD1026" s="100"/>
      <c r="AE1026" s="100"/>
      <c r="AF1026" s="100"/>
      <c r="AG1026" s="100"/>
      <c r="AH1026" s="100"/>
      <c r="AI1026" s="100"/>
    </row>
    <row r="1027">
      <c r="A1027" s="100"/>
      <c r="B1027" s="100"/>
      <c r="C1027" s="100"/>
      <c r="D1027" s="100"/>
      <c r="E1027" s="100"/>
      <c r="F1027" s="100"/>
      <c r="G1027" s="100"/>
      <c r="H1027" s="100"/>
      <c r="I1027" s="100"/>
      <c r="J1027" s="100"/>
      <c r="K1027" s="100"/>
      <c r="L1027" s="100"/>
      <c r="M1027" s="100"/>
      <c r="N1027" s="100"/>
      <c r="O1027" s="100"/>
      <c r="P1027" s="100"/>
      <c r="Q1027" s="100"/>
      <c r="R1027" s="100"/>
      <c r="S1027" s="100"/>
      <c r="T1027" s="100"/>
      <c r="U1027" s="100"/>
      <c r="V1027" s="100"/>
      <c r="W1027" s="100"/>
      <c r="X1027" s="100"/>
      <c r="Y1027" s="100"/>
      <c r="Z1027" s="100"/>
      <c r="AA1027" s="100"/>
      <c r="AB1027" s="100"/>
      <c r="AC1027" s="100"/>
      <c r="AD1027" s="100"/>
      <c r="AE1027" s="100"/>
      <c r="AF1027" s="100"/>
      <c r="AG1027" s="100"/>
      <c r="AH1027" s="100"/>
      <c r="AI1027" s="100"/>
    </row>
    <row r="1028">
      <c r="A1028" s="100"/>
      <c r="B1028" s="100"/>
      <c r="C1028" s="100"/>
      <c r="D1028" s="100"/>
      <c r="E1028" s="100"/>
      <c r="F1028" s="100"/>
      <c r="G1028" s="100"/>
      <c r="H1028" s="100"/>
      <c r="I1028" s="100"/>
      <c r="J1028" s="100"/>
      <c r="K1028" s="100"/>
      <c r="L1028" s="100"/>
      <c r="M1028" s="100"/>
      <c r="N1028" s="100"/>
      <c r="O1028" s="100"/>
      <c r="P1028" s="100"/>
      <c r="Q1028" s="100"/>
      <c r="R1028" s="100"/>
      <c r="S1028" s="100"/>
      <c r="T1028" s="100"/>
      <c r="U1028" s="100"/>
      <c r="V1028" s="100"/>
      <c r="W1028" s="100"/>
      <c r="X1028" s="100"/>
      <c r="Y1028" s="100"/>
      <c r="Z1028" s="100"/>
      <c r="AA1028" s="100"/>
      <c r="AB1028" s="100"/>
      <c r="AC1028" s="100"/>
      <c r="AD1028" s="100"/>
      <c r="AE1028" s="100"/>
      <c r="AF1028" s="100"/>
      <c r="AG1028" s="100"/>
      <c r="AH1028" s="100"/>
      <c r="AI1028" s="100"/>
    </row>
    <row r="1029">
      <c r="A1029" s="100"/>
      <c r="B1029" s="100"/>
      <c r="C1029" s="100"/>
      <c r="D1029" s="100"/>
      <c r="E1029" s="100"/>
      <c r="F1029" s="100"/>
      <c r="G1029" s="100"/>
      <c r="H1029" s="100"/>
      <c r="I1029" s="100"/>
      <c r="J1029" s="100"/>
      <c r="K1029" s="100"/>
      <c r="L1029" s="100"/>
      <c r="M1029" s="100"/>
      <c r="N1029" s="100"/>
      <c r="O1029" s="100"/>
      <c r="P1029" s="100"/>
      <c r="Q1029" s="100"/>
      <c r="R1029" s="100"/>
      <c r="S1029" s="100"/>
      <c r="T1029" s="100"/>
      <c r="U1029" s="100"/>
      <c r="V1029" s="100"/>
      <c r="W1029" s="100"/>
      <c r="X1029" s="100"/>
      <c r="Y1029" s="100"/>
      <c r="Z1029" s="100"/>
      <c r="AA1029" s="100"/>
      <c r="AB1029" s="100"/>
      <c r="AC1029" s="100"/>
      <c r="AD1029" s="100"/>
      <c r="AE1029" s="100"/>
      <c r="AF1029" s="100"/>
      <c r="AG1029" s="100"/>
      <c r="AH1029" s="100"/>
      <c r="AI1029" s="100"/>
    </row>
    <row r="1030">
      <c r="A1030" s="100"/>
      <c r="B1030" s="100"/>
      <c r="C1030" s="100"/>
      <c r="D1030" s="100"/>
      <c r="E1030" s="100"/>
      <c r="F1030" s="100"/>
      <c r="G1030" s="100"/>
      <c r="H1030" s="100"/>
      <c r="I1030" s="100"/>
      <c r="J1030" s="100"/>
      <c r="K1030" s="100"/>
      <c r="L1030" s="100"/>
      <c r="M1030" s="100"/>
      <c r="N1030" s="100"/>
      <c r="O1030" s="100"/>
      <c r="P1030" s="100"/>
      <c r="Q1030" s="100"/>
      <c r="R1030" s="100"/>
      <c r="S1030" s="100"/>
      <c r="T1030" s="100"/>
      <c r="U1030" s="100"/>
      <c r="V1030" s="100"/>
      <c r="W1030" s="100"/>
      <c r="X1030" s="100"/>
      <c r="Y1030" s="100"/>
      <c r="Z1030" s="100"/>
      <c r="AA1030" s="100"/>
      <c r="AB1030" s="100"/>
      <c r="AC1030" s="100"/>
      <c r="AD1030" s="100"/>
      <c r="AE1030" s="100"/>
      <c r="AF1030" s="100"/>
      <c r="AG1030" s="100"/>
      <c r="AH1030" s="100"/>
      <c r="AI1030" s="100"/>
    </row>
    <row r="1031">
      <c r="A1031" s="100"/>
      <c r="B1031" s="100"/>
      <c r="C1031" s="100"/>
      <c r="D1031" s="100"/>
      <c r="E1031" s="100"/>
      <c r="F1031" s="100"/>
      <c r="G1031" s="100"/>
      <c r="H1031" s="100"/>
      <c r="I1031" s="100"/>
      <c r="J1031" s="100"/>
      <c r="K1031" s="100"/>
      <c r="L1031" s="100"/>
      <c r="M1031" s="100"/>
      <c r="N1031" s="100"/>
      <c r="O1031" s="100"/>
      <c r="P1031" s="100"/>
      <c r="Q1031" s="100"/>
      <c r="R1031" s="100"/>
      <c r="S1031" s="100"/>
      <c r="T1031" s="100"/>
      <c r="U1031" s="100"/>
      <c r="V1031" s="100"/>
      <c r="W1031" s="100"/>
      <c r="X1031" s="100"/>
      <c r="Y1031" s="100"/>
      <c r="Z1031" s="100"/>
      <c r="AA1031" s="100"/>
      <c r="AB1031" s="100"/>
      <c r="AC1031" s="100"/>
      <c r="AD1031" s="100"/>
      <c r="AE1031" s="100"/>
      <c r="AF1031" s="100"/>
      <c r="AG1031" s="100"/>
      <c r="AH1031" s="100"/>
      <c r="AI1031" s="100"/>
    </row>
    <row r="1032">
      <c r="A1032" s="100"/>
      <c r="B1032" s="100"/>
      <c r="C1032" s="100"/>
      <c r="D1032" s="100"/>
      <c r="E1032" s="100"/>
      <c r="F1032" s="100"/>
      <c r="G1032" s="100"/>
      <c r="H1032" s="100"/>
      <c r="I1032" s="100"/>
      <c r="J1032" s="100"/>
      <c r="K1032" s="100"/>
      <c r="L1032" s="100"/>
      <c r="M1032" s="100"/>
      <c r="N1032" s="100"/>
      <c r="O1032" s="100"/>
      <c r="P1032" s="100"/>
      <c r="Q1032" s="100"/>
      <c r="R1032" s="100"/>
      <c r="S1032" s="100"/>
      <c r="T1032" s="100"/>
      <c r="U1032" s="100"/>
      <c r="V1032" s="100"/>
      <c r="W1032" s="100"/>
      <c r="X1032" s="100"/>
      <c r="Y1032" s="100"/>
      <c r="Z1032" s="100"/>
      <c r="AA1032" s="100"/>
      <c r="AB1032" s="100"/>
      <c r="AC1032" s="100"/>
      <c r="AD1032" s="100"/>
      <c r="AE1032" s="100"/>
      <c r="AF1032" s="100"/>
      <c r="AG1032" s="100"/>
      <c r="AH1032" s="100"/>
      <c r="AI1032" s="100"/>
    </row>
    <row r="1033">
      <c r="A1033" s="100"/>
      <c r="B1033" s="100"/>
      <c r="C1033" s="100"/>
      <c r="D1033" s="100"/>
      <c r="E1033" s="100"/>
      <c r="F1033" s="100"/>
      <c r="G1033" s="100"/>
      <c r="H1033" s="100"/>
      <c r="I1033" s="100"/>
      <c r="J1033" s="100"/>
      <c r="K1033" s="100"/>
      <c r="L1033" s="100"/>
      <c r="M1033" s="100"/>
      <c r="N1033" s="100"/>
      <c r="O1033" s="100"/>
      <c r="P1033" s="100"/>
      <c r="Q1033" s="100"/>
      <c r="R1033" s="100"/>
      <c r="S1033" s="100"/>
      <c r="T1033" s="100"/>
      <c r="U1033" s="100"/>
      <c r="V1033" s="100"/>
      <c r="W1033" s="100"/>
      <c r="X1033" s="100"/>
      <c r="Y1033" s="100"/>
      <c r="Z1033" s="100"/>
      <c r="AA1033" s="100"/>
      <c r="AB1033" s="100"/>
      <c r="AC1033" s="100"/>
      <c r="AD1033" s="100"/>
      <c r="AE1033" s="100"/>
      <c r="AF1033" s="100"/>
      <c r="AG1033" s="100"/>
      <c r="AH1033" s="100"/>
      <c r="AI1033" s="100"/>
    </row>
    <row r="1034">
      <c r="A1034" s="100"/>
      <c r="B1034" s="100"/>
      <c r="C1034" s="100"/>
      <c r="D1034" s="100"/>
      <c r="E1034" s="100"/>
      <c r="F1034" s="100"/>
      <c r="G1034" s="100"/>
      <c r="H1034" s="100"/>
      <c r="I1034" s="100"/>
      <c r="J1034" s="100"/>
      <c r="K1034" s="100"/>
      <c r="L1034" s="100"/>
      <c r="M1034" s="100"/>
      <c r="N1034" s="100"/>
      <c r="O1034" s="100"/>
      <c r="P1034" s="100"/>
      <c r="Q1034" s="100"/>
      <c r="R1034" s="100"/>
      <c r="S1034" s="100"/>
      <c r="T1034" s="100"/>
      <c r="U1034" s="100"/>
      <c r="V1034" s="100"/>
      <c r="W1034" s="100"/>
      <c r="X1034" s="100"/>
      <c r="Y1034" s="100"/>
      <c r="Z1034" s="100"/>
      <c r="AA1034" s="100"/>
      <c r="AB1034" s="100"/>
      <c r="AC1034" s="100"/>
      <c r="AD1034" s="100"/>
      <c r="AE1034" s="100"/>
      <c r="AF1034" s="100"/>
      <c r="AG1034" s="100"/>
      <c r="AH1034" s="100"/>
      <c r="AI1034" s="100"/>
    </row>
    <row r="1035">
      <c r="A1035" s="100"/>
      <c r="B1035" s="100"/>
      <c r="C1035" s="100"/>
      <c r="D1035" s="100"/>
      <c r="E1035" s="100"/>
      <c r="F1035" s="100"/>
      <c r="G1035" s="100"/>
      <c r="H1035" s="100"/>
      <c r="I1035" s="100"/>
      <c r="J1035" s="100"/>
      <c r="K1035" s="100"/>
      <c r="L1035" s="100"/>
      <c r="M1035" s="100"/>
      <c r="N1035" s="100"/>
      <c r="O1035" s="100"/>
      <c r="P1035" s="100"/>
      <c r="Q1035" s="100"/>
      <c r="R1035" s="100"/>
      <c r="S1035" s="100"/>
      <c r="T1035" s="100"/>
      <c r="U1035" s="100"/>
      <c r="V1035" s="100"/>
      <c r="W1035" s="100"/>
      <c r="X1035" s="100"/>
      <c r="Y1035" s="100"/>
      <c r="Z1035" s="100"/>
      <c r="AA1035" s="100"/>
      <c r="AB1035" s="100"/>
      <c r="AC1035" s="100"/>
      <c r="AD1035" s="100"/>
      <c r="AE1035" s="100"/>
      <c r="AF1035" s="100"/>
      <c r="AG1035" s="100"/>
      <c r="AH1035" s="100"/>
      <c r="AI1035" s="100"/>
    </row>
    <row r="1036">
      <c r="A1036" s="100"/>
      <c r="B1036" s="100"/>
      <c r="C1036" s="100"/>
      <c r="D1036" s="100"/>
      <c r="E1036" s="100"/>
      <c r="F1036" s="100"/>
      <c r="G1036" s="100"/>
      <c r="H1036" s="100"/>
      <c r="I1036" s="100"/>
      <c r="J1036" s="100"/>
      <c r="K1036" s="100"/>
      <c r="L1036" s="100"/>
      <c r="M1036" s="100"/>
      <c r="N1036" s="100"/>
      <c r="O1036" s="100"/>
      <c r="P1036" s="100"/>
      <c r="Q1036" s="100"/>
      <c r="R1036" s="100"/>
      <c r="S1036" s="100"/>
      <c r="T1036" s="100"/>
      <c r="U1036" s="100"/>
      <c r="V1036" s="100"/>
      <c r="W1036" s="100"/>
      <c r="X1036" s="100"/>
      <c r="Y1036" s="100"/>
      <c r="Z1036" s="100"/>
      <c r="AA1036" s="100"/>
      <c r="AB1036" s="100"/>
      <c r="AC1036" s="100"/>
      <c r="AD1036" s="100"/>
      <c r="AE1036" s="100"/>
      <c r="AF1036" s="100"/>
      <c r="AG1036" s="100"/>
      <c r="AH1036" s="100"/>
      <c r="AI1036" s="100"/>
    </row>
    <row r="1037">
      <c r="A1037" s="100"/>
      <c r="B1037" s="100"/>
      <c r="C1037" s="100"/>
      <c r="D1037" s="100"/>
      <c r="E1037" s="100"/>
      <c r="F1037" s="100"/>
      <c r="G1037" s="100"/>
      <c r="H1037" s="100"/>
      <c r="I1037" s="100"/>
      <c r="J1037" s="100"/>
      <c r="K1037" s="100"/>
      <c r="L1037" s="100"/>
      <c r="M1037" s="100"/>
      <c r="N1037" s="100"/>
      <c r="O1037" s="100"/>
      <c r="P1037" s="100"/>
      <c r="Q1037" s="100"/>
      <c r="R1037" s="100"/>
      <c r="S1037" s="100"/>
      <c r="T1037" s="100"/>
      <c r="U1037" s="100"/>
      <c r="V1037" s="100"/>
      <c r="W1037" s="100"/>
      <c r="X1037" s="100"/>
      <c r="Y1037" s="100"/>
      <c r="Z1037" s="100"/>
      <c r="AA1037" s="100"/>
      <c r="AB1037" s="100"/>
      <c r="AC1037" s="100"/>
      <c r="AD1037" s="100"/>
      <c r="AE1037" s="100"/>
      <c r="AF1037" s="100"/>
      <c r="AG1037" s="100"/>
      <c r="AH1037" s="100"/>
      <c r="AI1037" s="100"/>
    </row>
    <row r="1038">
      <c r="A1038" s="100"/>
      <c r="B1038" s="100"/>
      <c r="C1038" s="100"/>
      <c r="D1038" s="100"/>
      <c r="E1038" s="100"/>
      <c r="F1038" s="100"/>
      <c r="G1038" s="100"/>
      <c r="H1038" s="100"/>
      <c r="I1038" s="100"/>
      <c r="J1038" s="100"/>
      <c r="K1038" s="100"/>
      <c r="L1038" s="100"/>
      <c r="M1038" s="100"/>
      <c r="N1038" s="100"/>
      <c r="O1038" s="100"/>
      <c r="P1038" s="100"/>
      <c r="Q1038" s="100"/>
      <c r="R1038" s="100"/>
      <c r="S1038" s="100"/>
      <c r="T1038" s="100"/>
      <c r="U1038" s="100"/>
      <c r="V1038" s="100"/>
      <c r="W1038" s="100"/>
      <c r="X1038" s="100"/>
      <c r="Y1038" s="100"/>
      <c r="Z1038" s="100"/>
      <c r="AA1038" s="100"/>
      <c r="AB1038" s="100"/>
      <c r="AC1038" s="100"/>
      <c r="AD1038" s="100"/>
      <c r="AE1038" s="100"/>
      <c r="AF1038" s="100"/>
      <c r="AG1038" s="100"/>
      <c r="AH1038" s="100"/>
      <c r="AI1038" s="100"/>
    </row>
    <row r="1039">
      <c r="A1039" s="100"/>
      <c r="B1039" s="100"/>
      <c r="C1039" s="100"/>
      <c r="D1039" s="100"/>
      <c r="E1039" s="100"/>
      <c r="F1039" s="100"/>
      <c r="G1039" s="100"/>
      <c r="H1039" s="100"/>
      <c r="I1039" s="100"/>
      <c r="J1039" s="100"/>
      <c r="K1039" s="100"/>
      <c r="L1039" s="100"/>
      <c r="M1039" s="100"/>
      <c r="N1039" s="100"/>
      <c r="O1039" s="100"/>
      <c r="P1039" s="100"/>
      <c r="Q1039" s="100"/>
      <c r="R1039" s="100"/>
      <c r="S1039" s="100"/>
      <c r="T1039" s="100"/>
      <c r="U1039" s="100"/>
      <c r="V1039" s="100"/>
      <c r="W1039" s="100"/>
      <c r="X1039" s="100"/>
      <c r="Y1039" s="100"/>
      <c r="Z1039" s="100"/>
      <c r="AA1039" s="100"/>
      <c r="AB1039" s="100"/>
      <c r="AC1039" s="100"/>
      <c r="AD1039" s="100"/>
      <c r="AE1039" s="100"/>
      <c r="AF1039" s="100"/>
      <c r="AG1039" s="100"/>
      <c r="AH1039" s="100"/>
      <c r="AI1039" s="100"/>
    </row>
    <row r="1040">
      <c r="A1040" s="100"/>
      <c r="B1040" s="100"/>
      <c r="C1040" s="100"/>
      <c r="D1040" s="100"/>
      <c r="E1040" s="100"/>
      <c r="F1040" s="100"/>
      <c r="G1040" s="100"/>
      <c r="H1040" s="100"/>
      <c r="I1040" s="100"/>
      <c r="J1040" s="100"/>
      <c r="K1040" s="100"/>
      <c r="L1040" s="100"/>
      <c r="M1040" s="100"/>
      <c r="N1040" s="100"/>
      <c r="O1040" s="100"/>
      <c r="P1040" s="100"/>
      <c r="Q1040" s="100"/>
      <c r="R1040" s="100"/>
      <c r="S1040" s="100"/>
      <c r="T1040" s="100"/>
      <c r="U1040" s="100"/>
      <c r="V1040" s="100"/>
      <c r="W1040" s="100"/>
      <c r="X1040" s="100"/>
      <c r="Y1040" s="100"/>
      <c r="Z1040" s="100"/>
      <c r="AA1040" s="100"/>
      <c r="AB1040" s="100"/>
      <c r="AC1040" s="100"/>
      <c r="AD1040" s="100"/>
      <c r="AE1040" s="100"/>
      <c r="AF1040" s="100"/>
      <c r="AG1040" s="100"/>
      <c r="AH1040" s="100"/>
      <c r="AI1040" s="100"/>
    </row>
    <row r="1041">
      <c r="A1041" s="100"/>
      <c r="B1041" s="100"/>
      <c r="C1041" s="100"/>
      <c r="D1041" s="100"/>
      <c r="E1041" s="100"/>
      <c r="F1041" s="100"/>
      <c r="G1041" s="100"/>
      <c r="H1041" s="100"/>
      <c r="I1041" s="100"/>
      <c r="J1041" s="100"/>
      <c r="K1041" s="100"/>
      <c r="L1041" s="100"/>
      <c r="M1041" s="100"/>
      <c r="N1041" s="100"/>
      <c r="O1041" s="100"/>
      <c r="P1041" s="100"/>
      <c r="Q1041" s="100"/>
      <c r="R1041" s="100"/>
      <c r="S1041" s="100"/>
      <c r="T1041" s="100"/>
      <c r="U1041" s="100"/>
      <c r="V1041" s="100"/>
      <c r="W1041" s="100"/>
      <c r="X1041" s="100"/>
      <c r="Y1041" s="100"/>
      <c r="Z1041" s="100"/>
      <c r="AA1041" s="100"/>
      <c r="AB1041" s="100"/>
      <c r="AC1041" s="100"/>
      <c r="AD1041" s="100"/>
      <c r="AE1041" s="100"/>
      <c r="AF1041" s="100"/>
      <c r="AG1041" s="100"/>
      <c r="AH1041" s="100"/>
      <c r="AI1041" s="100"/>
    </row>
    <row r="1042">
      <c r="A1042" s="100"/>
      <c r="B1042" s="100"/>
      <c r="C1042" s="100"/>
      <c r="D1042" s="100"/>
      <c r="E1042" s="100"/>
      <c r="F1042" s="100"/>
      <c r="G1042" s="100"/>
      <c r="H1042" s="100"/>
      <c r="I1042" s="100"/>
      <c r="J1042" s="100"/>
      <c r="K1042" s="100"/>
      <c r="L1042" s="100"/>
      <c r="M1042" s="100"/>
      <c r="N1042" s="100"/>
      <c r="O1042" s="100"/>
      <c r="P1042" s="100"/>
      <c r="Q1042" s="100"/>
      <c r="R1042" s="100"/>
      <c r="S1042" s="100"/>
      <c r="T1042" s="100"/>
      <c r="U1042" s="100"/>
      <c r="V1042" s="100"/>
      <c r="W1042" s="100"/>
      <c r="X1042" s="100"/>
      <c r="Y1042" s="100"/>
      <c r="Z1042" s="100"/>
      <c r="AA1042" s="100"/>
      <c r="AB1042" s="100"/>
      <c r="AC1042" s="100"/>
      <c r="AD1042" s="100"/>
      <c r="AE1042" s="100"/>
      <c r="AF1042" s="100"/>
      <c r="AG1042" s="100"/>
      <c r="AH1042" s="100"/>
      <c r="AI1042" s="100"/>
    </row>
    <row r="1043">
      <c r="A1043" s="100"/>
      <c r="B1043" s="100"/>
      <c r="C1043" s="100"/>
      <c r="D1043" s="100"/>
      <c r="E1043" s="100"/>
      <c r="F1043" s="100"/>
      <c r="G1043" s="100"/>
      <c r="H1043" s="100"/>
      <c r="I1043" s="100"/>
      <c r="J1043" s="100"/>
      <c r="K1043" s="100"/>
      <c r="L1043" s="100"/>
      <c r="M1043" s="100"/>
      <c r="N1043" s="100"/>
      <c r="O1043" s="100"/>
      <c r="P1043" s="100"/>
      <c r="Q1043" s="100"/>
      <c r="R1043" s="100"/>
      <c r="S1043" s="100"/>
      <c r="T1043" s="100"/>
      <c r="U1043" s="100"/>
      <c r="V1043" s="100"/>
      <c r="W1043" s="100"/>
      <c r="X1043" s="100"/>
      <c r="Y1043" s="100"/>
      <c r="Z1043" s="100"/>
      <c r="AA1043" s="100"/>
      <c r="AB1043" s="100"/>
      <c r="AC1043" s="100"/>
      <c r="AD1043" s="100"/>
      <c r="AE1043" s="100"/>
      <c r="AF1043" s="100"/>
      <c r="AG1043" s="100"/>
      <c r="AH1043" s="100"/>
      <c r="AI1043" s="100"/>
    </row>
    <row r="1044">
      <c r="A1044" s="100"/>
      <c r="B1044" s="100"/>
      <c r="C1044" s="100"/>
      <c r="D1044" s="100"/>
      <c r="E1044" s="100"/>
      <c r="F1044" s="100"/>
      <c r="G1044" s="100"/>
      <c r="H1044" s="100"/>
      <c r="I1044" s="100"/>
      <c r="J1044" s="100"/>
      <c r="K1044" s="100"/>
      <c r="L1044" s="100"/>
      <c r="M1044" s="100"/>
      <c r="N1044" s="100"/>
      <c r="O1044" s="100"/>
      <c r="P1044" s="100"/>
      <c r="Q1044" s="100"/>
      <c r="R1044" s="100"/>
      <c r="S1044" s="100"/>
      <c r="T1044" s="100"/>
      <c r="U1044" s="100"/>
      <c r="V1044" s="100"/>
      <c r="W1044" s="100"/>
      <c r="X1044" s="100"/>
      <c r="Y1044" s="100"/>
      <c r="Z1044" s="100"/>
      <c r="AA1044" s="100"/>
      <c r="AB1044" s="100"/>
      <c r="AC1044" s="100"/>
      <c r="AD1044" s="100"/>
      <c r="AE1044" s="100"/>
      <c r="AF1044" s="100"/>
      <c r="AG1044" s="100"/>
      <c r="AH1044" s="100"/>
      <c r="AI1044" s="100"/>
    </row>
    <row r="1045">
      <c r="A1045" s="100"/>
      <c r="B1045" s="100"/>
      <c r="C1045" s="100"/>
      <c r="D1045" s="100"/>
      <c r="E1045" s="100"/>
      <c r="F1045" s="100"/>
      <c r="G1045" s="100"/>
      <c r="H1045" s="100"/>
      <c r="I1045" s="100"/>
      <c r="J1045" s="100"/>
      <c r="K1045" s="100"/>
      <c r="L1045" s="100"/>
      <c r="M1045" s="100"/>
      <c r="N1045" s="100"/>
      <c r="O1045" s="100"/>
      <c r="P1045" s="100"/>
      <c r="Q1045" s="100"/>
      <c r="R1045" s="100"/>
      <c r="S1045" s="100"/>
      <c r="T1045" s="100"/>
      <c r="U1045" s="100"/>
      <c r="V1045" s="100"/>
      <c r="W1045" s="100"/>
      <c r="X1045" s="100"/>
      <c r="Y1045" s="100"/>
      <c r="Z1045" s="100"/>
      <c r="AA1045" s="100"/>
      <c r="AB1045" s="100"/>
      <c r="AC1045" s="100"/>
      <c r="AD1045" s="100"/>
      <c r="AE1045" s="100"/>
      <c r="AF1045" s="100"/>
      <c r="AG1045" s="100"/>
      <c r="AH1045" s="100"/>
      <c r="AI1045" s="100"/>
    </row>
    <row r="1046">
      <c r="A1046" s="100"/>
      <c r="B1046" s="100"/>
      <c r="C1046" s="100"/>
      <c r="D1046" s="100"/>
      <c r="E1046" s="100"/>
      <c r="F1046" s="100"/>
      <c r="G1046" s="100"/>
      <c r="H1046" s="100"/>
      <c r="I1046" s="100"/>
      <c r="J1046" s="100"/>
      <c r="K1046" s="100"/>
      <c r="L1046" s="100"/>
      <c r="M1046" s="100"/>
      <c r="N1046" s="100"/>
      <c r="O1046" s="100"/>
      <c r="P1046" s="100"/>
      <c r="Q1046" s="100"/>
      <c r="R1046" s="100"/>
      <c r="S1046" s="100"/>
      <c r="T1046" s="100"/>
      <c r="U1046" s="100"/>
      <c r="V1046" s="100"/>
      <c r="W1046" s="100"/>
      <c r="X1046" s="100"/>
      <c r="Y1046" s="100"/>
      <c r="Z1046" s="100"/>
      <c r="AA1046" s="100"/>
      <c r="AB1046" s="100"/>
      <c r="AC1046" s="100"/>
      <c r="AD1046" s="100"/>
      <c r="AE1046" s="100"/>
      <c r="AF1046" s="100"/>
      <c r="AG1046" s="100"/>
      <c r="AH1046" s="100"/>
      <c r="AI1046" s="100"/>
    </row>
    <row r="1047">
      <c r="A1047" s="100"/>
      <c r="B1047" s="100"/>
      <c r="C1047" s="100"/>
      <c r="D1047" s="100"/>
      <c r="E1047" s="100"/>
      <c r="F1047" s="100"/>
      <c r="G1047" s="100"/>
      <c r="H1047" s="100"/>
      <c r="I1047" s="100"/>
      <c r="J1047" s="100"/>
      <c r="K1047" s="100"/>
      <c r="L1047" s="100"/>
      <c r="M1047" s="100"/>
      <c r="N1047" s="100"/>
      <c r="O1047" s="100"/>
      <c r="P1047" s="100"/>
      <c r="Q1047" s="100"/>
      <c r="R1047" s="100"/>
      <c r="S1047" s="100"/>
      <c r="T1047" s="100"/>
      <c r="U1047" s="100"/>
      <c r="V1047" s="100"/>
      <c r="W1047" s="100"/>
      <c r="X1047" s="100"/>
      <c r="Y1047" s="100"/>
      <c r="Z1047" s="100"/>
      <c r="AA1047" s="100"/>
      <c r="AB1047" s="100"/>
      <c r="AC1047" s="100"/>
      <c r="AD1047" s="100"/>
      <c r="AE1047" s="100"/>
      <c r="AF1047" s="100"/>
      <c r="AG1047" s="100"/>
      <c r="AH1047" s="100"/>
      <c r="AI1047" s="100"/>
    </row>
    <row r="1048">
      <c r="A1048" s="100"/>
      <c r="B1048" s="100"/>
      <c r="C1048" s="100"/>
      <c r="D1048" s="100"/>
      <c r="E1048" s="100"/>
      <c r="F1048" s="100"/>
      <c r="G1048" s="100"/>
      <c r="H1048" s="100"/>
      <c r="I1048" s="100"/>
      <c r="J1048" s="100"/>
      <c r="K1048" s="100"/>
      <c r="L1048" s="100"/>
      <c r="M1048" s="100"/>
      <c r="N1048" s="100"/>
      <c r="O1048" s="100"/>
      <c r="P1048" s="100"/>
      <c r="Q1048" s="100"/>
      <c r="R1048" s="100"/>
      <c r="S1048" s="100"/>
      <c r="T1048" s="100"/>
      <c r="U1048" s="100"/>
      <c r="V1048" s="100"/>
      <c r="W1048" s="100"/>
      <c r="X1048" s="100"/>
      <c r="Y1048" s="100"/>
      <c r="Z1048" s="100"/>
      <c r="AA1048" s="100"/>
      <c r="AB1048" s="100"/>
      <c r="AC1048" s="100"/>
      <c r="AD1048" s="100"/>
      <c r="AE1048" s="100"/>
      <c r="AF1048" s="100"/>
      <c r="AG1048" s="100"/>
      <c r="AH1048" s="100"/>
      <c r="AI1048" s="100"/>
    </row>
    <row r="1049">
      <c r="A1049" s="100"/>
      <c r="B1049" s="100"/>
      <c r="C1049" s="100"/>
      <c r="D1049" s="100"/>
      <c r="E1049" s="100"/>
      <c r="F1049" s="100"/>
      <c r="G1049" s="100"/>
      <c r="H1049" s="100"/>
      <c r="I1049" s="100"/>
      <c r="J1049" s="100"/>
      <c r="K1049" s="100"/>
      <c r="L1049" s="100"/>
      <c r="M1049" s="100"/>
      <c r="N1049" s="100"/>
      <c r="O1049" s="100"/>
      <c r="P1049" s="100"/>
      <c r="Q1049" s="100"/>
      <c r="R1049" s="100"/>
      <c r="S1049" s="100"/>
      <c r="T1049" s="100"/>
      <c r="U1049" s="100"/>
      <c r="V1049" s="100"/>
      <c r="W1049" s="100"/>
      <c r="X1049" s="100"/>
      <c r="Y1049" s="100"/>
      <c r="Z1049" s="100"/>
      <c r="AA1049" s="100"/>
      <c r="AB1049" s="100"/>
      <c r="AC1049" s="100"/>
      <c r="AD1049" s="100"/>
      <c r="AE1049" s="100"/>
      <c r="AF1049" s="100"/>
      <c r="AG1049" s="100"/>
      <c r="AH1049" s="100"/>
      <c r="AI1049" s="100"/>
    </row>
    <row r="1050">
      <c r="A1050" s="100"/>
      <c r="B1050" s="100"/>
      <c r="C1050" s="100"/>
      <c r="D1050" s="100"/>
      <c r="E1050" s="100"/>
      <c r="F1050" s="100"/>
      <c r="G1050" s="100"/>
      <c r="H1050" s="100"/>
      <c r="I1050" s="100"/>
      <c r="J1050" s="100"/>
      <c r="K1050" s="100"/>
      <c r="L1050" s="100"/>
      <c r="M1050" s="100"/>
      <c r="N1050" s="100"/>
      <c r="O1050" s="100"/>
      <c r="P1050" s="100"/>
      <c r="Q1050" s="100"/>
      <c r="R1050" s="100"/>
      <c r="S1050" s="100"/>
      <c r="T1050" s="100"/>
      <c r="U1050" s="100"/>
      <c r="V1050" s="100"/>
      <c r="W1050" s="100"/>
      <c r="X1050" s="100"/>
      <c r="Y1050" s="100"/>
      <c r="Z1050" s="100"/>
      <c r="AA1050" s="100"/>
      <c r="AB1050" s="100"/>
      <c r="AC1050" s="100"/>
      <c r="AD1050" s="100"/>
      <c r="AE1050" s="100"/>
      <c r="AF1050" s="100"/>
      <c r="AG1050" s="100"/>
      <c r="AH1050" s="100"/>
      <c r="AI1050" s="100"/>
    </row>
    <row r="1051">
      <c r="A1051" s="100"/>
      <c r="B1051" s="100"/>
      <c r="C1051" s="100"/>
      <c r="D1051" s="100"/>
      <c r="E1051" s="100"/>
      <c r="F1051" s="100"/>
      <c r="G1051" s="100"/>
      <c r="H1051" s="100"/>
      <c r="I1051" s="100"/>
      <c r="J1051" s="100"/>
      <c r="K1051" s="100"/>
      <c r="L1051" s="100"/>
      <c r="M1051" s="100"/>
      <c r="N1051" s="100"/>
      <c r="O1051" s="100"/>
      <c r="P1051" s="100"/>
      <c r="Q1051" s="100"/>
      <c r="R1051" s="100"/>
      <c r="S1051" s="100"/>
      <c r="T1051" s="100"/>
      <c r="U1051" s="100"/>
      <c r="V1051" s="100"/>
      <c r="W1051" s="100"/>
      <c r="X1051" s="100"/>
      <c r="Y1051" s="100"/>
      <c r="Z1051" s="100"/>
      <c r="AA1051" s="100"/>
      <c r="AB1051" s="100"/>
      <c r="AC1051" s="100"/>
      <c r="AD1051" s="100"/>
      <c r="AE1051" s="100"/>
      <c r="AF1051" s="100"/>
      <c r="AG1051" s="100"/>
      <c r="AH1051" s="100"/>
      <c r="AI1051" s="100"/>
    </row>
    <row r="1052">
      <c r="A1052" s="100"/>
      <c r="B1052" s="100"/>
      <c r="C1052" s="100"/>
      <c r="D1052" s="100"/>
      <c r="E1052" s="100"/>
      <c r="F1052" s="100"/>
      <c r="G1052" s="100"/>
      <c r="H1052" s="100"/>
      <c r="I1052" s="100"/>
      <c r="J1052" s="100"/>
      <c r="K1052" s="100"/>
      <c r="L1052" s="100"/>
      <c r="M1052" s="100"/>
      <c r="N1052" s="100"/>
      <c r="O1052" s="100"/>
      <c r="P1052" s="100"/>
      <c r="Q1052" s="100"/>
      <c r="R1052" s="100"/>
      <c r="S1052" s="100"/>
      <c r="T1052" s="100"/>
      <c r="U1052" s="100"/>
      <c r="V1052" s="100"/>
      <c r="W1052" s="100"/>
      <c r="X1052" s="100"/>
      <c r="Y1052" s="100"/>
      <c r="Z1052" s="100"/>
      <c r="AA1052" s="100"/>
      <c r="AB1052" s="100"/>
      <c r="AC1052" s="100"/>
      <c r="AD1052" s="100"/>
      <c r="AE1052" s="100"/>
      <c r="AF1052" s="100"/>
      <c r="AG1052" s="100"/>
      <c r="AH1052" s="100"/>
      <c r="AI1052" s="100"/>
    </row>
    <row r="1053">
      <c r="A1053" s="100"/>
      <c r="B1053" s="100"/>
      <c r="C1053" s="100"/>
      <c r="D1053" s="100"/>
      <c r="E1053" s="100"/>
      <c r="F1053" s="100"/>
      <c r="G1053" s="100"/>
      <c r="H1053" s="100"/>
      <c r="I1053" s="100"/>
      <c r="J1053" s="100"/>
      <c r="K1053" s="100"/>
      <c r="L1053" s="100"/>
      <c r="M1053" s="100"/>
      <c r="N1053" s="100"/>
      <c r="O1053" s="100"/>
      <c r="P1053" s="100"/>
      <c r="Q1053" s="100"/>
      <c r="R1053" s="100"/>
      <c r="S1053" s="100"/>
      <c r="T1053" s="100"/>
      <c r="U1053" s="100"/>
      <c r="V1053" s="100"/>
      <c r="W1053" s="100"/>
      <c r="X1053" s="100"/>
      <c r="Y1053" s="100"/>
      <c r="Z1053" s="100"/>
      <c r="AA1053" s="100"/>
      <c r="AB1053" s="100"/>
      <c r="AC1053" s="100"/>
      <c r="AD1053" s="100"/>
      <c r="AE1053" s="100"/>
      <c r="AF1053" s="100"/>
      <c r="AG1053" s="100"/>
      <c r="AH1053" s="100"/>
      <c r="AI1053" s="100"/>
    </row>
    <row r="1054">
      <c r="A1054" s="100"/>
      <c r="B1054" s="100"/>
      <c r="C1054" s="100"/>
      <c r="D1054" s="100"/>
      <c r="E1054" s="100"/>
      <c r="F1054" s="100"/>
      <c r="G1054" s="100"/>
      <c r="H1054" s="100"/>
      <c r="I1054" s="100"/>
      <c r="J1054" s="100"/>
      <c r="K1054" s="100"/>
      <c r="L1054" s="100"/>
      <c r="M1054" s="100"/>
      <c r="N1054" s="100"/>
      <c r="O1054" s="100"/>
      <c r="P1054" s="100"/>
      <c r="Q1054" s="100"/>
      <c r="R1054" s="100"/>
      <c r="S1054" s="100"/>
      <c r="T1054" s="100"/>
      <c r="U1054" s="100"/>
      <c r="V1054" s="100"/>
      <c r="W1054" s="100"/>
      <c r="X1054" s="100"/>
      <c r="Y1054" s="100"/>
      <c r="Z1054" s="100"/>
      <c r="AA1054" s="100"/>
      <c r="AB1054" s="100"/>
      <c r="AC1054" s="100"/>
      <c r="AD1054" s="100"/>
      <c r="AE1054" s="100"/>
      <c r="AF1054" s="100"/>
      <c r="AG1054" s="100"/>
      <c r="AH1054" s="100"/>
      <c r="AI1054" s="100"/>
    </row>
    <row r="1055">
      <c r="A1055" s="100"/>
      <c r="B1055" s="100"/>
      <c r="C1055" s="100"/>
      <c r="D1055" s="100"/>
      <c r="E1055" s="100"/>
      <c r="F1055" s="100"/>
      <c r="G1055" s="100"/>
      <c r="H1055" s="100"/>
      <c r="I1055" s="100"/>
      <c r="J1055" s="100"/>
      <c r="K1055" s="100"/>
      <c r="L1055" s="100"/>
      <c r="M1055" s="100"/>
      <c r="N1055" s="100"/>
      <c r="O1055" s="100"/>
      <c r="P1055" s="100"/>
      <c r="Q1055" s="100"/>
      <c r="R1055" s="100"/>
      <c r="S1055" s="100"/>
      <c r="T1055" s="100"/>
      <c r="U1055" s="100"/>
      <c r="V1055" s="100"/>
      <c r="W1055" s="100"/>
      <c r="X1055" s="100"/>
      <c r="Y1055" s="100"/>
      <c r="Z1055" s="100"/>
      <c r="AA1055" s="100"/>
      <c r="AB1055" s="100"/>
      <c r="AC1055" s="100"/>
      <c r="AD1055" s="100"/>
      <c r="AE1055" s="100"/>
      <c r="AF1055" s="100"/>
      <c r="AG1055" s="100"/>
      <c r="AH1055" s="100"/>
      <c r="AI1055" s="100"/>
    </row>
    <row r="1056">
      <c r="A1056" s="100"/>
      <c r="B1056" s="100"/>
      <c r="C1056" s="100"/>
      <c r="D1056" s="100"/>
      <c r="E1056" s="100"/>
      <c r="F1056" s="100"/>
      <c r="G1056" s="100"/>
      <c r="H1056" s="100"/>
      <c r="I1056" s="100"/>
      <c r="J1056" s="100"/>
      <c r="K1056" s="100"/>
      <c r="L1056" s="100"/>
      <c r="M1056" s="100"/>
      <c r="N1056" s="100"/>
      <c r="O1056" s="100"/>
      <c r="P1056" s="100"/>
      <c r="Q1056" s="100"/>
      <c r="R1056" s="100"/>
      <c r="S1056" s="100"/>
      <c r="T1056" s="100"/>
      <c r="U1056" s="100"/>
      <c r="V1056" s="100"/>
      <c r="W1056" s="100"/>
      <c r="X1056" s="100"/>
      <c r="Y1056" s="100"/>
      <c r="Z1056" s="100"/>
      <c r="AA1056" s="100"/>
      <c r="AB1056" s="100"/>
      <c r="AC1056" s="100"/>
      <c r="AD1056" s="100"/>
      <c r="AE1056" s="100"/>
      <c r="AF1056" s="100"/>
      <c r="AG1056" s="100"/>
      <c r="AH1056" s="100"/>
      <c r="AI1056" s="100"/>
    </row>
    <row r="1057">
      <c r="A1057" s="100"/>
      <c r="B1057" s="100"/>
      <c r="C1057" s="100"/>
      <c r="D1057" s="100"/>
      <c r="E1057" s="100"/>
      <c r="F1057" s="100"/>
      <c r="G1057" s="100"/>
      <c r="H1057" s="100"/>
      <c r="I1057" s="100"/>
      <c r="J1057" s="100"/>
      <c r="K1057" s="100"/>
      <c r="L1057" s="100"/>
      <c r="M1057" s="100"/>
      <c r="N1057" s="100"/>
      <c r="O1057" s="100"/>
      <c r="P1057" s="100"/>
      <c r="Q1057" s="100"/>
      <c r="R1057" s="100"/>
      <c r="S1057" s="100"/>
      <c r="T1057" s="100"/>
      <c r="U1057" s="100"/>
      <c r="V1057" s="100"/>
      <c r="W1057" s="100"/>
      <c r="X1057" s="100"/>
      <c r="Y1057" s="100"/>
      <c r="Z1057" s="100"/>
      <c r="AA1057" s="100"/>
      <c r="AB1057" s="100"/>
      <c r="AC1057" s="100"/>
      <c r="AD1057" s="100"/>
      <c r="AE1057" s="100"/>
      <c r="AF1057" s="100"/>
      <c r="AG1057" s="100"/>
      <c r="AH1057" s="100"/>
      <c r="AI1057" s="100"/>
    </row>
    <row r="1058">
      <c r="A1058" s="100"/>
      <c r="B1058" s="100"/>
      <c r="C1058" s="100"/>
      <c r="D1058" s="100"/>
      <c r="E1058" s="100"/>
      <c r="F1058" s="100"/>
      <c r="G1058" s="100"/>
      <c r="H1058" s="100"/>
      <c r="I1058" s="100"/>
      <c r="J1058" s="100"/>
      <c r="K1058" s="100"/>
      <c r="L1058" s="100"/>
      <c r="M1058" s="100"/>
      <c r="N1058" s="100"/>
      <c r="O1058" s="100"/>
      <c r="P1058" s="100"/>
      <c r="Q1058" s="100"/>
      <c r="R1058" s="100"/>
      <c r="S1058" s="100"/>
      <c r="T1058" s="100"/>
      <c r="U1058" s="100"/>
      <c r="V1058" s="100"/>
      <c r="W1058" s="100"/>
      <c r="X1058" s="100"/>
      <c r="Y1058" s="100"/>
      <c r="Z1058" s="100"/>
      <c r="AA1058" s="100"/>
      <c r="AB1058" s="100"/>
      <c r="AC1058" s="100"/>
      <c r="AD1058" s="100"/>
      <c r="AE1058" s="100"/>
      <c r="AF1058" s="100"/>
      <c r="AG1058" s="100"/>
      <c r="AH1058" s="100"/>
      <c r="AI1058" s="100"/>
    </row>
    <row r="1059">
      <c r="A1059" s="100"/>
      <c r="B1059" s="100"/>
      <c r="C1059" s="100"/>
      <c r="D1059" s="100"/>
      <c r="E1059" s="100"/>
      <c r="F1059" s="100"/>
      <c r="G1059" s="100"/>
      <c r="H1059" s="100"/>
      <c r="I1059" s="100"/>
      <c r="J1059" s="100"/>
      <c r="K1059" s="100"/>
      <c r="L1059" s="100"/>
      <c r="M1059" s="100"/>
      <c r="N1059" s="100"/>
      <c r="O1059" s="100"/>
      <c r="P1059" s="100"/>
      <c r="Q1059" s="100"/>
      <c r="R1059" s="100"/>
      <c r="S1059" s="100"/>
      <c r="T1059" s="100"/>
      <c r="U1059" s="100"/>
      <c r="V1059" s="100"/>
      <c r="W1059" s="100"/>
      <c r="X1059" s="100"/>
      <c r="Y1059" s="100"/>
      <c r="Z1059" s="100"/>
      <c r="AA1059" s="100"/>
      <c r="AB1059" s="100"/>
      <c r="AC1059" s="100"/>
      <c r="AD1059" s="100"/>
      <c r="AE1059" s="100"/>
      <c r="AF1059" s="100"/>
      <c r="AG1059" s="100"/>
      <c r="AH1059" s="100"/>
      <c r="AI1059" s="100"/>
    </row>
    <row r="1060">
      <c r="A1060" s="100"/>
      <c r="B1060" s="100"/>
      <c r="C1060" s="100"/>
      <c r="D1060" s="100"/>
      <c r="E1060" s="100"/>
      <c r="F1060" s="100"/>
      <c r="G1060" s="100"/>
      <c r="H1060" s="100"/>
      <c r="I1060" s="100"/>
      <c r="J1060" s="100"/>
      <c r="K1060" s="100"/>
      <c r="L1060" s="100"/>
      <c r="M1060" s="100"/>
      <c r="N1060" s="100"/>
      <c r="O1060" s="100"/>
      <c r="P1060" s="100"/>
      <c r="Q1060" s="100"/>
      <c r="R1060" s="100"/>
      <c r="S1060" s="100"/>
      <c r="T1060" s="100"/>
      <c r="U1060" s="100"/>
      <c r="V1060" s="100"/>
      <c r="W1060" s="100"/>
      <c r="X1060" s="100"/>
      <c r="Y1060" s="100"/>
      <c r="Z1060" s="100"/>
      <c r="AA1060" s="100"/>
      <c r="AB1060" s="100"/>
      <c r="AC1060" s="100"/>
      <c r="AD1060" s="100"/>
      <c r="AE1060" s="100"/>
      <c r="AF1060" s="100"/>
      <c r="AG1060" s="100"/>
      <c r="AH1060" s="100"/>
      <c r="AI1060" s="100"/>
    </row>
    <row r="1061">
      <c r="A1061" s="100"/>
      <c r="B1061" s="100"/>
      <c r="C1061" s="100"/>
      <c r="D1061" s="100"/>
      <c r="E1061" s="100"/>
      <c r="F1061" s="100"/>
      <c r="G1061" s="100"/>
      <c r="H1061" s="100"/>
      <c r="I1061" s="100"/>
      <c r="J1061" s="100"/>
      <c r="K1061" s="100"/>
      <c r="L1061" s="100"/>
      <c r="M1061" s="100"/>
      <c r="N1061" s="100"/>
      <c r="O1061" s="100"/>
      <c r="P1061" s="100"/>
      <c r="Q1061" s="100"/>
      <c r="R1061" s="100"/>
      <c r="S1061" s="100"/>
      <c r="T1061" s="100"/>
      <c r="U1061" s="100"/>
      <c r="V1061" s="100"/>
      <c r="W1061" s="100"/>
      <c r="X1061" s="100"/>
      <c r="Y1061" s="100"/>
      <c r="Z1061" s="100"/>
      <c r="AA1061" s="100"/>
      <c r="AB1061" s="100"/>
      <c r="AC1061" s="100"/>
      <c r="AD1061" s="100"/>
      <c r="AE1061" s="100"/>
      <c r="AF1061" s="100"/>
      <c r="AG1061" s="100"/>
      <c r="AH1061" s="100"/>
      <c r="AI1061" s="100"/>
    </row>
    <row r="1062">
      <c r="A1062" s="100"/>
      <c r="B1062" s="100"/>
      <c r="C1062" s="100"/>
      <c r="D1062" s="100"/>
      <c r="E1062" s="100"/>
      <c r="F1062" s="100"/>
      <c r="G1062" s="100"/>
      <c r="H1062" s="100"/>
      <c r="I1062" s="100"/>
      <c r="J1062" s="100"/>
      <c r="K1062" s="100"/>
      <c r="L1062" s="100"/>
      <c r="M1062" s="100"/>
      <c r="N1062" s="100"/>
      <c r="O1062" s="100"/>
      <c r="P1062" s="100"/>
      <c r="Q1062" s="100"/>
      <c r="R1062" s="100"/>
      <c r="S1062" s="100"/>
      <c r="T1062" s="100"/>
      <c r="U1062" s="100"/>
      <c r="V1062" s="100"/>
      <c r="W1062" s="100"/>
      <c r="X1062" s="100"/>
      <c r="Y1062" s="100"/>
      <c r="Z1062" s="100"/>
      <c r="AA1062" s="100"/>
      <c r="AB1062" s="100"/>
      <c r="AC1062" s="100"/>
      <c r="AD1062" s="100"/>
      <c r="AE1062" s="100"/>
      <c r="AF1062" s="100"/>
      <c r="AG1062" s="100"/>
      <c r="AH1062" s="100"/>
      <c r="AI1062" s="100"/>
    </row>
    <row r="1063">
      <c r="A1063" s="100"/>
      <c r="B1063" s="100"/>
      <c r="C1063" s="100"/>
      <c r="D1063" s="100"/>
      <c r="E1063" s="100"/>
      <c r="F1063" s="100"/>
      <c r="G1063" s="100"/>
      <c r="H1063" s="100"/>
      <c r="I1063" s="100"/>
      <c r="J1063" s="100"/>
      <c r="K1063" s="100"/>
      <c r="L1063" s="100"/>
      <c r="M1063" s="100"/>
      <c r="N1063" s="100"/>
      <c r="O1063" s="100"/>
      <c r="P1063" s="100"/>
      <c r="Q1063" s="100"/>
      <c r="R1063" s="100"/>
      <c r="S1063" s="100"/>
      <c r="T1063" s="100"/>
      <c r="U1063" s="100"/>
      <c r="V1063" s="100"/>
      <c r="W1063" s="100"/>
      <c r="X1063" s="100"/>
      <c r="Y1063" s="100"/>
      <c r="Z1063" s="100"/>
      <c r="AA1063" s="100"/>
      <c r="AB1063" s="100"/>
      <c r="AC1063" s="100"/>
      <c r="AD1063" s="100"/>
      <c r="AE1063" s="100"/>
      <c r="AF1063" s="100"/>
      <c r="AG1063" s="100"/>
      <c r="AH1063" s="100"/>
      <c r="AI1063" s="100"/>
    </row>
    <row r="1064">
      <c r="A1064" s="100"/>
      <c r="B1064" s="100"/>
      <c r="C1064" s="100"/>
      <c r="D1064" s="100"/>
      <c r="E1064" s="100"/>
      <c r="F1064" s="100"/>
      <c r="G1064" s="100"/>
      <c r="H1064" s="100"/>
      <c r="I1064" s="100"/>
      <c r="J1064" s="100"/>
      <c r="K1064" s="100"/>
      <c r="L1064" s="100"/>
      <c r="M1064" s="100"/>
      <c r="N1064" s="100"/>
      <c r="O1064" s="100"/>
      <c r="P1064" s="100"/>
      <c r="Q1064" s="100"/>
      <c r="R1064" s="100"/>
      <c r="S1064" s="100"/>
      <c r="T1064" s="100"/>
      <c r="U1064" s="100"/>
      <c r="V1064" s="100"/>
      <c r="W1064" s="100"/>
      <c r="X1064" s="100"/>
      <c r="Y1064" s="100"/>
      <c r="Z1064" s="100"/>
      <c r="AA1064" s="100"/>
      <c r="AB1064" s="100"/>
      <c r="AC1064" s="100"/>
      <c r="AD1064" s="100"/>
      <c r="AE1064" s="100"/>
      <c r="AF1064" s="100"/>
      <c r="AG1064" s="100"/>
      <c r="AH1064" s="100"/>
      <c r="AI1064" s="100"/>
    </row>
    <row r="1065">
      <c r="A1065" s="100"/>
      <c r="B1065" s="100"/>
      <c r="C1065" s="100"/>
      <c r="D1065" s="100"/>
      <c r="E1065" s="100"/>
      <c r="F1065" s="100"/>
      <c r="G1065" s="100"/>
      <c r="H1065" s="100"/>
      <c r="I1065" s="100"/>
      <c r="J1065" s="100"/>
      <c r="K1065" s="100"/>
      <c r="L1065" s="100"/>
      <c r="M1065" s="100"/>
      <c r="N1065" s="100"/>
      <c r="O1065" s="100"/>
      <c r="P1065" s="100"/>
      <c r="Q1065" s="100"/>
      <c r="R1065" s="100"/>
      <c r="S1065" s="100"/>
      <c r="T1065" s="100"/>
      <c r="U1065" s="100"/>
      <c r="V1065" s="100"/>
      <c r="W1065" s="100"/>
      <c r="X1065" s="100"/>
      <c r="Y1065" s="100"/>
      <c r="Z1065" s="100"/>
      <c r="AA1065" s="100"/>
      <c r="AB1065" s="100"/>
      <c r="AC1065" s="100"/>
      <c r="AD1065" s="100"/>
      <c r="AE1065" s="100"/>
      <c r="AF1065" s="100"/>
      <c r="AG1065" s="100"/>
      <c r="AH1065" s="100"/>
      <c r="AI1065" s="100"/>
    </row>
    <row r="1066">
      <c r="A1066" s="100"/>
      <c r="B1066" s="100"/>
      <c r="C1066" s="100"/>
      <c r="D1066" s="100"/>
      <c r="E1066" s="100"/>
      <c r="F1066" s="100"/>
      <c r="G1066" s="100"/>
      <c r="H1066" s="100"/>
      <c r="I1066" s="100"/>
      <c r="J1066" s="100"/>
      <c r="K1066" s="100"/>
      <c r="L1066" s="100"/>
      <c r="M1066" s="100"/>
      <c r="N1066" s="100"/>
      <c r="O1066" s="100"/>
      <c r="P1066" s="100"/>
      <c r="Q1066" s="100"/>
      <c r="R1066" s="100"/>
      <c r="S1066" s="100"/>
      <c r="T1066" s="100"/>
      <c r="U1066" s="100"/>
      <c r="V1066" s="100"/>
      <c r="W1066" s="100"/>
      <c r="X1066" s="100"/>
      <c r="Y1066" s="100"/>
      <c r="Z1066" s="100"/>
      <c r="AA1066" s="100"/>
      <c r="AB1066" s="100"/>
      <c r="AC1066" s="100"/>
      <c r="AD1066" s="100"/>
      <c r="AE1066" s="100"/>
      <c r="AF1066" s="100"/>
      <c r="AG1066" s="100"/>
      <c r="AH1066" s="100"/>
      <c r="AI1066" s="100"/>
    </row>
    <row r="1067">
      <c r="A1067" s="100"/>
      <c r="B1067" s="100"/>
      <c r="C1067" s="100"/>
      <c r="D1067" s="100"/>
      <c r="E1067" s="100"/>
      <c r="F1067" s="100"/>
      <c r="G1067" s="100"/>
      <c r="H1067" s="100"/>
      <c r="I1067" s="100"/>
      <c r="J1067" s="100"/>
      <c r="K1067" s="100"/>
      <c r="L1067" s="100"/>
      <c r="M1067" s="100"/>
      <c r="N1067" s="100"/>
      <c r="O1067" s="100"/>
      <c r="P1067" s="100"/>
      <c r="Q1067" s="100"/>
      <c r="R1067" s="100"/>
      <c r="S1067" s="100"/>
      <c r="T1067" s="100"/>
      <c r="U1067" s="100"/>
      <c r="V1067" s="100"/>
      <c r="W1067" s="100"/>
      <c r="X1067" s="100"/>
      <c r="Y1067" s="100"/>
      <c r="Z1067" s="100"/>
      <c r="AA1067" s="100"/>
      <c r="AB1067" s="100"/>
      <c r="AC1067" s="100"/>
      <c r="AD1067" s="100"/>
      <c r="AE1067" s="100"/>
      <c r="AF1067" s="100"/>
      <c r="AG1067" s="100"/>
      <c r="AH1067" s="100"/>
      <c r="AI1067" s="100"/>
    </row>
    <row r="1068">
      <c r="A1068" s="100"/>
      <c r="B1068" s="100"/>
      <c r="C1068" s="100"/>
      <c r="D1068" s="100"/>
      <c r="E1068" s="100"/>
      <c r="F1068" s="100"/>
      <c r="G1068" s="100"/>
      <c r="H1068" s="100"/>
      <c r="I1068" s="100"/>
      <c r="J1068" s="100"/>
      <c r="K1068" s="100"/>
      <c r="L1068" s="100"/>
      <c r="M1068" s="100"/>
      <c r="N1068" s="100"/>
      <c r="O1068" s="100"/>
      <c r="P1068" s="100"/>
      <c r="Q1068" s="100"/>
      <c r="R1068" s="100"/>
      <c r="S1068" s="100"/>
      <c r="T1068" s="100"/>
      <c r="U1068" s="100"/>
      <c r="V1068" s="100"/>
      <c r="W1068" s="100"/>
      <c r="X1068" s="100"/>
      <c r="Y1068" s="100"/>
      <c r="Z1068" s="100"/>
      <c r="AA1068" s="100"/>
      <c r="AB1068" s="100"/>
      <c r="AC1068" s="100"/>
      <c r="AD1068" s="100"/>
      <c r="AE1068" s="100"/>
      <c r="AF1068" s="100"/>
      <c r="AG1068" s="100"/>
      <c r="AH1068" s="100"/>
      <c r="AI1068" s="100"/>
    </row>
    <row r="1069">
      <c r="A1069" s="100"/>
      <c r="B1069" s="100"/>
      <c r="C1069" s="100"/>
      <c r="D1069" s="100"/>
      <c r="E1069" s="100"/>
      <c r="F1069" s="100"/>
      <c r="G1069" s="100"/>
      <c r="H1069" s="100"/>
      <c r="I1069" s="100"/>
      <c r="J1069" s="100"/>
      <c r="K1069" s="100"/>
      <c r="L1069" s="100"/>
      <c r="M1069" s="100"/>
      <c r="N1069" s="100"/>
      <c r="O1069" s="100"/>
      <c r="P1069" s="100"/>
      <c r="Q1069" s="100"/>
      <c r="R1069" s="100"/>
      <c r="S1069" s="100"/>
      <c r="T1069" s="100"/>
      <c r="U1069" s="100"/>
      <c r="V1069" s="100"/>
      <c r="W1069" s="100"/>
      <c r="X1069" s="100"/>
      <c r="Y1069" s="100"/>
      <c r="Z1069" s="100"/>
      <c r="AA1069" s="100"/>
      <c r="AB1069" s="100"/>
      <c r="AC1069" s="100"/>
      <c r="AD1069" s="100"/>
      <c r="AE1069" s="100"/>
      <c r="AF1069" s="100"/>
      <c r="AG1069" s="100"/>
      <c r="AH1069" s="100"/>
      <c r="AI1069" s="100"/>
    </row>
    <row r="1070">
      <c r="A1070" s="100"/>
      <c r="B1070" s="100"/>
      <c r="C1070" s="100"/>
      <c r="D1070" s="100"/>
      <c r="E1070" s="100"/>
      <c r="F1070" s="100"/>
      <c r="G1070" s="100"/>
      <c r="H1070" s="100"/>
      <c r="I1070" s="100"/>
      <c r="J1070" s="100"/>
      <c r="K1070" s="100"/>
      <c r="L1070" s="100"/>
      <c r="M1070" s="100"/>
      <c r="N1070" s="100"/>
      <c r="O1070" s="100"/>
      <c r="P1070" s="100"/>
      <c r="Q1070" s="100"/>
      <c r="R1070" s="100"/>
      <c r="S1070" s="100"/>
      <c r="T1070" s="100"/>
      <c r="U1070" s="100"/>
      <c r="V1070" s="100"/>
      <c r="W1070" s="100"/>
      <c r="X1070" s="100"/>
      <c r="Y1070" s="100"/>
      <c r="Z1070" s="100"/>
      <c r="AA1070" s="100"/>
      <c r="AB1070" s="100"/>
      <c r="AC1070" s="100"/>
      <c r="AD1070" s="100"/>
      <c r="AE1070" s="100"/>
      <c r="AF1070" s="100"/>
      <c r="AG1070" s="100"/>
      <c r="AH1070" s="100"/>
      <c r="AI1070" s="100"/>
    </row>
    <row r="1071">
      <c r="A1071" s="100"/>
      <c r="B1071" s="100"/>
      <c r="C1071" s="100"/>
      <c r="D1071" s="100"/>
      <c r="E1071" s="100"/>
      <c r="F1071" s="100"/>
      <c r="G1071" s="100"/>
      <c r="H1071" s="100"/>
      <c r="I1071" s="100"/>
      <c r="J1071" s="100"/>
      <c r="K1071" s="100"/>
      <c r="L1071" s="100"/>
      <c r="M1071" s="100"/>
      <c r="N1071" s="100"/>
      <c r="O1071" s="100"/>
      <c r="P1071" s="100"/>
      <c r="Q1071" s="100"/>
      <c r="R1071" s="100"/>
      <c r="S1071" s="100"/>
      <c r="T1071" s="100"/>
      <c r="U1071" s="100"/>
      <c r="V1071" s="100"/>
      <c r="W1071" s="100"/>
      <c r="X1071" s="100"/>
      <c r="Y1071" s="100"/>
      <c r="Z1071" s="100"/>
      <c r="AA1071" s="100"/>
      <c r="AB1071" s="100"/>
      <c r="AC1071" s="100"/>
      <c r="AD1071" s="100"/>
      <c r="AE1071" s="100"/>
      <c r="AF1071" s="100"/>
      <c r="AG1071" s="100"/>
      <c r="AH1071" s="100"/>
      <c r="AI1071" s="100"/>
    </row>
    <row r="1072">
      <c r="A1072" s="100"/>
      <c r="B1072" s="100"/>
      <c r="C1072" s="100"/>
      <c r="D1072" s="100"/>
      <c r="E1072" s="100"/>
      <c r="F1072" s="100"/>
      <c r="G1072" s="100"/>
      <c r="H1072" s="100"/>
      <c r="I1072" s="100"/>
      <c r="J1072" s="100"/>
      <c r="K1072" s="100"/>
      <c r="L1072" s="100"/>
      <c r="M1072" s="100"/>
      <c r="N1072" s="100"/>
      <c r="O1072" s="100"/>
      <c r="P1072" s="100"/>
      <c r="Q1072" s="100"/>
      <c r="R1072" s="100"/>
      <c r="S1072" s="100"/>
      <c r="T1072" s="100"/>
      <c r="U1072" s="100"/>
      <c r="V1072" s="100"/>
      <c r="W1072" s="100"/>
      <c r="X1072" s="100"/>
      <c r="Y1072" s="100"/>
      <c r="Z1072" s="100"/>
      <c r="AA1072" s="100"/>
      <c r="AB1072" s="100"/>
      <c r="AC1072" s="100"/>
      <c r="AD1072" s="100"/>
      <c r="AE1072" s="100"/>
      <c r="AF1072" s="100"/>
      <c r="AG1072" s="100"/>
      <c r="AH1072" s="100"/>
      <c r="AI1072" s="100"/>
    </row>
    <row r="1073">
      <c r="A1073" s="100"/>
      <c r="B1073" s="100"/>
      <c r="C1073" s="100"/>
      <c r="D1073" s="100"/>
      <c r="E1073" s="100"/>
      <c r="F1073" s="100"/>
      <c r="G1073" s="100"/>
      <c r="H1073" s="100"/>
      <c r="I1073" s="100"/>
      <c r="J1073" s="100"/>
      <c r="K1073" s="100"/>
      <c r="L1073" s="100"/>
      <c r="M1073" s="100"/>
      <c r="N1073" s="100"/>
      <c r="O1073" s="100"/>
      <c r="P1073" s="100"/>
      <c r="Q1073" s="100"/>
      <c r="R1073" s="100"/>
      <c r="S1073" s="100"/>
      <c r="T1073" s="100"/>
      <c r="U1073" s="100"/>
      <c r="V1073" s="100"/>
      <c r="W1073" s="100"/>
      <c r="X1073" s="100"/>
      <c r="Y1073" s="100"/>
      <c r="Z1073" s="100"/>
      <c r="AA1073" s="100"/>
      <c r="AB1073" s="100"/>
      <c r="AC1073" s="100"/>
      <c r="AD1073" s="100"/>
      <c r="AE1073" s="100"/>
      <c r="AF1073" s="100"/>
      <c r="AG1073" s="100"/>
      <c r="AH1073" s="100"/>
      <c r="AI1073" s="100"/>
    </row>
    <row r="1074">
      <c r="A1074" s="100"/>
      <c r="B1074" s="100"/>
      <c r="C1074" s="100"/>
      <c r="D1074" s="100"/>
      <c r="E1074" s="100"/>
      <c r="F1074" s="100"/>
      <c r="G1074" s="100"/>
      <c r="H1074" s="100"/>
      <c r="I1074" s="100"/>
      <c r="J1074" s="100"/>
      <c r="K1074" s="100"/>
      <c r="L1074" s="100"/>
      <c r="M1074" s="100"/>
      <c r="N1074" s="100"/>
      <c r="O1074" s="100"/>
      <c r="P1074" s="100"/>
      <c r="Q1074" s="100"/>
      <c r="R1074" s="100"/>
      <c r="S1074" s="100"/>
      <c r="T1074" s="100"/>
      <c r="U1074" s="100"/>
      <c r="V1074" s="100"/>
      <c r="W1074" s="100"/>
      <c r="X1074" s="100"/>
      <c r="Y1074" s="100"/>
      <c r="Z1074" s="100"/>
      <c r="AA1074" s="100"/>
      <c r="AB1074" s="100"/>
      <c r="AC1074" s="100"/>
      <c r="AD1074" s="100"/>
      <c r="AE1074" s="100"/>
      <c r="AF1074" s="100"/>
      <c r="AG1074" s="100"/>
      <c r="AH1074" s="100"/>
      <c r="AI1074" s="100"/>
    </row>
    <row r="1075">
      <c r="A1075" s="100"/>
      <c r="B1075" s="100"/>
      <c r="C1075" s="100"/>
      <c r="D1075" s="100"/>
      <c r="E1075" s="100"/>
      <c r="F1075" s="100"/>
      <c r="G1075" s="100"/>
      <c r="H1075" s="100"/>
      <c r="I1075" s="100"/>
      <c r="J1075" s="100"/>
      <c r="K1075" s="100"/>
      <c r="L1075" s="100"/>
      <c r="M1075" s="100"/>
      <c r="N1075" s="100"/>
      <c r="O1075" s="100"/>
      <c r="P1075" s="100"/>
      <c r="Q1075" s="100"/>
      <c r="R1075" s="100"/>
      <c r="S1075" s="100"/>
      <c r="T1075" s="100"/>
      <c r="U1075" s="100"/>
      <c r="V1075" s="100"/>
      <c r="W1075" s="100"/>
      <c r="X1075" s="100"/>
      <c r="Y1075" s="100"/>
      <c r="Z1075" s="100"/>
      <c r="AA1075" s="100"/>
      <c r="AB1075" s="100"/>
      <c r="AC1075" s="100"/>
      <c r="AD1075" s="100"/>
      <c r="AE1075" s="100"/>
      <c r="AF1075" s="100"/>
      <c r="AG1075" s="100"/>
      <c r="AH1075" s="100"/>
      <c r="AI1075" s="100"/>
    </row>
    <row r="1076">
      <c r="A1076" s="100"/>
      <c r="B1076" s="100"/>
      <c r="C1076" s="100"/>
      <c r="D1076" s="100"/>
      <c r="E1076" s="100"/>
      <c r="F1076" s="100"/>
      <c r="G1076" s="100"/>
      <c r="H1076" s="100"/>
      <c r="I1076" s="100"/>
      <c r="J1076" s="100"/>
      <c r="K1076" s="100"/>
      <c r="L1076" s="100"/>
      <c r="M1076" s="100"/>
      <c r="N1076" s="100"/>
      <c r="O1076" s="100"/>
      <c r="P1076" s="100"/>
      <c r="Q1076" s="100"/>
      <c r="R1076" s="100"/>
      <c r="S1076" s="100"/>
      <c r="T1076" s="100"/>
      <c r="U1076" s="100"/>
      <c r="V1076" s="100"/>
      <c r="W1076" s="100"/>
      <c r="X1076" s="100"/>
      <c r="Y1076" s="100"/>
      <c r="Z1076" s="100"/>
      <c r="AA1076" s="100"/>
      <c r="AB1076" s="100"/>
      <c r="AC1076" s="100"/>
      <c r="AD1076" s="100"/>
      <c r="AE1076" s="100"/>
      <c r="AF1076" s="100"/>
      <c r="AG1076" s="100"/>
      <c r="AH1076" s="100"/>
      <c r="AI1076" s="100"/>
    </row>
    <row r="1077">
      <c r="A1077" s="100"/>
      <c r="B1077" s="100"/>
      <c r="C1077" s="100"/>
      <c r="D1077" s="100"/>
      <c r="E1077" s="100"/>
      <c r="F1077" s="100"/>
      <c r="G1077" s="100"/>
      <c r="H1077" s="100"/>
      <c r="I1077" s="100"/>
      <c r="J1077" s="100"/>
      <c r="K1077" s="100"/>
      <c r="L1077" s="100"/>
      <c r="M1077" s="100"/>
      <c r="N1077" s="100"/>
      <c r="O1077" s="100"/>
      <c r="P1077" s="100"/>
      <c r="Q1077" s="100"/>
      <c r="R1077" s="100"/>
      <c r="S1077" s="100"/>
      <c r="T1077" s="100"/>
      <c r="U1077" s="100"/>
      <c r="V1077" s="100"/>
      <c r="W1077" s="100"/>
      <c r="X1077" s="100"/>
      <c r="Y1077" s="100"/>
      <c r="Z1077" s="100"/>
      <c r="AA1077" s="100"/>
      <c r="AB1077" s="100"/>
      <c r="AC1077" s="100"/>
      <c r="AD1077" s="100"/>
      <c r="AE1077" s="100"/>
      <c r="AF1077" s="100"/>
      <c r="AG1077" s="100"/>
      <c r="AH1077" s="100"/>
      <c r="AI1077" s="100"/>
    </row>
    <row r="1078">
      <c r="A1078" s="100"/>
      <c r="B1078" s="100"/>
      <c r="C1078" s="100"/>
      <c r="D1078" s="100"/>
      <c r="E1078" s="100"/>
      <c r="F1078" s="100"/>
      <c r="G1078" s="100"/>
      <c r="H1078" s="100"/>
      <c r="I1078" s="100"/>
      <c r="J1078" s="100"/>
      <c r="K1078" s="100"/>
      <c r="L1078" s="100"/>
      <c r="M1078" s="100"/>
      <c r="N1078" s="100"/>
      <c r="O1078" s="100"/>
      <c r="P1078" s="100"/>
      <c r="Q1078" s="100"/>
      <c r="R1078" s="100"/>
      <c r="S1078" s="100"/>
      <c r="T1078" s="100"/>
      <c r="U1078" s="100"/>
      <c r="V1078" s="100"/>
      <c r="W1078" s="100"/>
      <c r="X1078" s="100"/>
      <c r="Y1078" s="100"/>
      <c r="Z1078" s="100"/>
      <c r="AA1078" s="100"/>
      <c r="AB1078" s="100"/>
      <c r="AC1078" s="100"/>
      <c r="AD1078" s="100"/>
      <c r="AE1078" s="100"/>
      <c r="AF1078" s="100"/>
      <c r="AG1078" s="100"/>
      <c r="AH1078" s="100"/>
      <c r="AI1078" s="100"/>
    </row>
    <row r="1079">
      <c r="A1079" s="100"/>
      <c r="B1079" s="100"/>
      <c r="C1079" s="100"/>
      <c r="D1079" s="100"/>
      <c r="E1079" s="100"/>
      <c r="F1079" s="100"/>
      <c r="G1079" s="100"/>
      <c r="H1079" s="100"/>
      <c r="I1079" s="100"/>
      <c r="J1079" s="100"/>
      <c r="K1079" s="100"/>
      <c r="L1079" s="100"/>
      <c r="M1079" s="100"/>
      <c r="N1079" s="100"/>
      <c r="O1079" s="100"/>
      <c r="P1079" s="100"/>
      <c r="Q1079" s="100"/>
      <c r="R1079" s="100"/>
      <c r="S1079" s="100"/>
      <c r="T1079" s="100"/>
      <c r="U1079" s="100"/>
      <c r="V1079" s="100"/>
      <c r="W1079" s="100"/>
      <c r="X1079" s="100"/>
      <c r="Y1079" s="100"/>
      <c r="Z1079" s="100"/>
      <c r="AA1079" s="100"/>
      <c r="AB1079" s="100"/>
      <c r="AC1079" s="100"/>
      <c r="AD1079" s="100"/>
      <c r="AE1079" s="100"/>
      <c r="AF1079" s="100"/>
      <c r="AG1079" s="100"/>
      <c r="AH1079" s="100"/>
      <c r="AI1079" s="100"/>
    </row>
    <row r="1080">
      <c r="A1080" s="100"/>
      <c r="B1080" s="100"/>
      <c r="C1080" s="100"/>
      <c r="D1080" s="100"/>
      <c r="E1080" s="100"/>
      <c r="F1080" s="100"/>
      <c r="G1080" s="100"/>
      <c r="H1080" s="100"/>
      <c r="I1080" s="100"/>
      <c r="J1080" s="100"/>
      <c r="K1080" s="100"/>
      <c r="L1080" s="100"/>
      <c r="M1080" s="100"/>
      <c r="N1080" s="100"/>
      <c r="O1080" s="100"/>
      <c r="P1080" s="100"/>
      <c r="Q1080" s="100"/>
      <c r="R1080" s="100"/>
      <c r="S1080" s="100"/>
      <c r="T1080" s="100"/>
      <c r="U1080" s="100"/>
      <c r="V1080" s="100"/>
      <c r="W1080" s="100"/>
      <c r="X1080" s="100"/>
      <c r="Y1080" s="100"/>
      <c r="Z1080" s="100"/>
      <c r="AA1080" s="100"/>
      <c r="AB1080" s="100"/>
      <c r="AC1080" s="100"/>
      <c r="AD1080" s="100"/>
      <c r="AE1080" s="100"/>
      <c r="AF1080" s="100"/>
      <c r="AG1080" s="100"/>
      <c r="AH1080" s="100"/>
      <c r="AI1080" s="100"/>
    </row>
    <row r="1081">
      <c r="A1081" s="100"/>
      <c r="B1081" s="100"/>
      <c r="C1081" s="100"/>
      <c r="D1081" s="100"/>
      <c r="E1081" s="100"/>
      <c r="F1081" s="100"/>
      <c r="G1081" s="100"/>
      <c r="H1081" s="100"/>
      <c r="I1081" s="100"/>
      <c r="J1081" s="100"/>
      <c r="K1081" s="100"/>
      <c r="L1081" s="100"/>
      <c r="M1081" s="100"/>
      <c r="N1081" s="100"/>
      <c r="O1081" s="100"/>
      <c r="P1081" s="100"/>
      <c r="Q1081" s="100"/>
      <c r="R1081" s="100"/>
      <c r="S1081" s="100"/>
      <c r="T1081" s="100"/>
      <c r="U1081" s="100"/>
      <c r="V1081" s="100"/>
      <c r="W1081" s="100"/>
      <c r="X1081" s="100"/>
      <c r="Y1081" s="100"/>
      <c r="Z1081" s="100"/>
      <c r="AA1081" s="100"/>
      <c r="AB1081" s="100"/>
      <c r="AC1081" s="100"/>
      <c r="AD1081" s="100"/>
      <c r="AE1081" s="100"/>
      <c r="AF1081" s="100"/>
      <c r="AG1081" s="100"/>
      <c r="AH1081" s="100"/>
      <c r="AI1081" s="100"/>
    </row>
    <row r="1082">
      <c r="A1082" s="100"/>
      <c r="B1082" s="100"/>
      <c r="C1082" s="100"/>
      <c r="D1082" s="100"/>
      <c r="E1082" s="100"/>
      <c r="F1082" s="100"/>
      <c r="G1082" s="100"/>
      <c r="H1082" s="100"/>
      <c r="I1082" s="100"/>
      <c r="J1082" s="100"/>
      <c r="K1082" s="100"/>
      <c r="L1082" s="100"/>
      <c r="M1082" s="100"/>
      <c r="N1082" s="100"/>
      <c r="O1082" s="100"/>
      <c r="P1082" s="100"/>
      <c r="Q1082" s="100"/>
      <c r="R1082" s="100"/>
      <c r="S1082" s="100"/>
      <c r="T1082" s="100"/>
      <c r="U1082" s="100"/>
      <c r="V1082" s="100"/>
      <c r="W1082" s="100"/>
      <c r="X1082" s="100"/>
      <c r="Y1082" s="100"/>
      <c r="Z1082" s="100"/>
      <c r="AA1082" s="100"/>
      <c r="AB1082" s="100"/>
      <c r="AC1082" s="100"/>
      <c r="AD1082" s="100"/>
      <c r="AE1082" s="100"/>
      <c r="AF1082" s="100"/>
      <c r="AG1082" s="100"/>
      <c r="AH1082" s="100"/>
      <c r="AI1082" s="100"/>
    </row>
    <row r="1083">
      <c r="A1083" s="100"/>
      <c r="B1083" s="100"/>
      <c r="C1083" s="100"/>
      <c r="D1083" s="100"/>
      <c r="E1083" s="100"/>
      <c r="F1083" s="100"/>
      <c r="G1083" s="100"/>
      <c r="H1083" s="100"/>
      <c r="I1083" s="100"/>
      <c r="J1083" s="100"/>
      <c r="K1083" s="100"/>
      <c r="L1083" s="100"/>
      <c r="M1083" s="100"/>
      <c r="N1083" s="100"/>
      <c r="O1083" s="100"/>
      <c r="P1083" s="100"/>
      <c r="Q1083" s="100"/>
      <c r="R1083" s="100"/>
      <c r="S1083" s="100"/>
      <c r="T1083" s="100"/>
      <c r="U1083" s="100"/>
      <c r="V1083" s="100"/>
      <c r="W1083" s="100"/>
      <c r="X1083" s="100"/>
      <c r="Y1083" s="100"/>
      <c r="Z1083" s="100"/>
      <c r="AA1083" s="100"/>
      <c r="AB1083" s="100"/>
      <c r="AC1083" s="100"/>
      <c r="AD1083" s="100"/>
      <c r="AE1083" s="100"/>
      <c r="AF1083" s="100"/>
      <c r="AG1083" s="100"/>
      <c r="AH1083" s="100"/>
      <c r="AI1083" s="100"/>
    </row>
    <row r="1084">
      <c r="A1084" s="100"/>
      <c r="B1084" s="100"/>
      <c r="C1084" s="100"/>
      <c r="D1084" s="100"/>
      <c r="E1084" s="100"/>
      <c r="F1084" s="100"/>
      <c r="G1084" s="100"/>
      <c r="H1084" s="100"/>
      <c r="I1084" s="100"/>
      <c r="J1084" s="100"/>
      <c r="K1084" s="100"/>
      <c r="L1084" s="100"/>
      <c r="M1084" s="100"/>
      <c r="N1084" s="100"/>
      <c r="O1084" s="100"/>
      <c r="P1084" s="100"/>
      <c r="Q1084" s="100"/>
      <c r="R1084" s="100"/>
      <c r="S1084" s="100"/>
      <c r="T1084" s="100"/>
      <c r="U1084" s="100"/>
      <c r="V1084" s="100"/>
      <c r="W1084" s="100"/>
      <c r="X1084" s="100"/>
      <c r="Y1084" s="100"/>
      <c r="Z1084" s="100"/>
      <c r="AA1084" s="100"/>
      <c r="AB1084" s="100"/>
      <c r="AC1084" s="100"/>
      <c r="AD1084" s="100"/>
      <c r="AE1084" s="100"/>
      <c r="AF1084" s="100"/>
      <c r="AG1084" s="100"/>
      <c r="AH1084" s="100"/>
      <c r="AI1084" s="100"/>
    </row>
    <row r="1085">
      <c r="A1085" s="100"/>
      <c r="B1085" s="100"/>
      <c r="C1085" s="100"/>
      <c r="D1085" s="100"/>
      <c r="E1085" s="100"/>
      <c r="F1085" s="100"/>
      <c r="G1085" s="100"/>
      <c r="H1085" s="100"/>
      <c r="I1085" s="100"/>
      <c r="J1085" s="100"/>
      <c r="K1085" s="100"/>
      <c r="L1085" s="100"/>
      <c r="M1085" s="100"/>
      <c r="N1085" s="100"/>
      <c r="O1085" s="100"/>
      <c r="P1085" s="100"/>
      <c r="Q1085" s="100"/>
      <c r="R1085" s="100"/>
      <c r="S1085" s="100"/>
      <c r="T1085" s="100"/>
      <c r="U1085" s="100"/>
      <c r="V1085" s="100"/>
      <c r="W1085" s="100"/>
      <c r="X1085" s="100"/>
      <c r="Y1085" s="100"/>
      <c r="Z1085" s="100"/>
      <c r="AA1085" s="100"/>
      <c r="AB1085" s="100"/>
      <c r="AC1085" s="100"/>
      <c r="AD1085" s="100"/>
      <c r="AE1085" s="100"/>
      <c r="AF1085" s="100"/>
      <c r="AG1085" s="100"/>
      <c r="AH1085" s="100"/>
      <c r="AI1085" s="100"/>
    </row>
    <row r="1086">
      <c r="A1086" s="100"/>
      <c r="B1086" s="100"/>
      <c r="C1086" s="100"/>
      <c r="D1086" s="100"/>
      <c r="E1086" s="100"/>
      <c r="F1086" s="100"/>
      <c r="G1086" s="100"/>
      <c r="H1086" s="100"/>
      <c r="I1086" s="100"/>
      <c r="J1086" s="100"/>
      <c r="K1086" s="100"/>
      <c r="L1086" s="100"/>
      <c r="M1086" s="100"/>
      <c r="N1086" s="100"/>
      <c r="O1086" s="100"/>
      <c r="P1086" s="100"/>
      <c r="Q1086" s="100"/>
      <c r="R1086" s="100"/>
      <c r="S1086" s="100"/>
      <c r="T1086" s="100"/>
      <c r="U1086" s="100"/>
      <c r="V1086" s="100"/>
      <c r="W1086" s="100"/>
      <c r="X1086" s="100"/>
      <c r="Y1086" s="100"/>
      <c r="Z1086" s="100"/>
      <c r="AA1086" s="100"/>
      <c r="AB1086" s="100"/>
      <c r="AC1086" s="100"/>
      <c r="AD1086" s="100"/>
      <c r="AE1086" s="100"/>
      <c r="AF1086" s="100"/>
      <c r="AG1086" s="100"/>
      <c r="AH1086" s="100"/>
      <c r="AI1086" s="100"/>
    </row>
    <row r="1087">
      <c r="A1087" s="100"/>
      <c r="B1087" s="100"/>
      <c r="C1087" s="100"/>
      <c r="D1087" s="100"/>
      <c r="E1087" s="100"/>
      <c r="F1087" s="100"/>
      <c r="G1087" s="100"/>
      <c r="H1087" s="100"/>
      <c r="I1087" s="100"/>
      <c r="J1087" s="100"/>
      <c r="K1087" s="100"/>
      <c r="L1087" s="100"/>
      <c r="M1087" s="100"/>
      <c r="N1087" s="100"/>
      <c r="O1087" s="100"/>
      <c r="P1087" s="100"/>
      <c r="Q1087" s="100"/>
      <c r="R1087" s="100"/>
      <c r="S1087" s="100"/>
      <c r="T1087" s="100"/>
      <c r="U1087" s="100"/>
      <c r="V1087" s="100"/>
      <c r="W1087" s="100"/>
      <c r="X1087" s="100"/>
      <c r="Y1087" s="100"/>
      <c r="Z1087" s="100"/>
      <c r="AA1087" s="100"/>
      <c r="AB1087" s="100"/>
      <c r="AC1087" s="100"/>
      <c r="AD1087" s="100"/>
      <c r="AE1087" s="100"/>
      <c r="AF1087" s="100"/>
      <c r="AG1087" s="100"/>
      <c r="AH1087" s="100"/>
      <c r="AI1087" s="100"/>
    </row>
    <row r="1088">
      <c r="A1088" s="100"/>
      <c r="B1088" s="100"/>
      <c r="C1088" s="100"/>
      <c r="D1088" s="100"/>
      <c r="E1088" s="100"/>
      <c r="F1088" s="100"/>
      <c r="G1088" s="100"/>
      <c r="H1088" s="100"/>
      <c r="I1088" s="100"/>
      <c r="J1088" s="100"/>
      <c r="K1088" s="100"/>
      <c r="L1088" s="100"/>
      <c r="M1088" s="100"/>
      <c r="N1088" s="100"/>
      <c r="O1088" s="100"/>
      <c r="P1088" s="100"/>
      <c r="Q1088" s="100"/>
      <c r="R1088" s="100"/>
      <c r="S1088" s="100"/>
      <c r="T1088" s="100"/>
      <c r="U1088" s="100"/>
      <c r="V1088" s="100"/>
      <c r="W1088" s="100"/>
      <c r="X1088" s="100"/>
      <c r="Y1088" s="100"/>
      <c r="Z1088" s="100"/>
      <c r="AA1088" s="100"/>
      <c r="AB1088" s="100"/>
      <c r="AC1088" s="100"/>
      <c r="AD1088" s="100"/>
      <c r="AE1088" s="100"/>
      <c r="AF1088" s="100"/>
      <c r="AG1088" s="100"/>
      <c r="AH1088" s="100"/>
      <c r="AI1088" s="100"/>
    </row>
    <row r="1089">
      <c r="A1089" s="100"/>
      <c r="B1089" s="100"/>
      <c r="C1089" s="100"/>
      <c r="D1089" s="100"/>
      <c r="E1089" s="100"/>
      <c r="F1089" s="100"/>
      <c r="G1089" s="100"/>
      <c r="H1089" s="100"/>
      <c r="I1089" s="100"/>
      <c r="J1089" s="100"/>
      <c r="K1089" s="100"/>
      <c r="L1089" s="100"/>
      <c r="M1089" s="100"/>
      <c r="N1089" s="100"/>
      <c r="O1089" s="100"/>
      <c r="P1089" s="100"/>
      <c r="Q1089" s="100"/>
      <c r="R1089" s="100"/>
      <c r="S1089" s="100"/>
      <c r="T1089" s="100"/>
      <c r="U1089" s="100"/>
      <c r="V1089" s="100"/>
      <c r="W1089" s="100"/>
      <c r="X1089" s="100"/>
      <c r="Y1089" s="100"/>
      <c r="Z1089" s="100"/>
      <c r="AA1089" s="100"/>
      <c r="AB1089" s="100"/>
      <c r="AC1089" s="100"/>
      <c r="AD1089" s="100"/>
      <c r="AE1089" s="100"/>
      <c r="AF1089" s="100"/>
      <c r="AG1089" s="100"/>
      <c r="AH1089" s="100"/>
      <c r="AI1089" s="100"/>
    </row>
    <row r="1090">
      <c r="A1090" s="100"/>
      <c r="B1090" s="100"/>
      <c r="C1090" s="100"/>
      <c r="D1090" s="100"/>
      <c r="E1090" s="100"/>
      <c r="F1090" s="100"/>
      <c r="G1090" s="100"/>
      <c r="H1090" s="100"/>
      <c r="I1090" s="100"/>
      <c r="J1090" s="100"/>
      <c r="K1090" s="100"/>
      <c r="L1090" s="100"/>
      <c r="M1090" s="100"/>
      <c r="N1090" s="100"/>
      <c r="O1090" s="100"/>
      <c r="P1090" s="100"/>
      <c r="Q1090" s="100"/>
      <c r="R1090" s="100"/>
      <c r="S1090" s="100"/>
      <c r="T1090" s="100"/>
      <c r="U1090" s="100"/>
      <c r="V1090" s="100"/>
      <c r="W1090" s="100"/>
      <c r="X1090" s="100"/>
      <c r="Y1090" s="100"/>
      <c r="Z1090" s="100"/>
      <c r="AA1090" s="100"/>
      <c r="AB1090" s="100"/>
      <c r="AC1090" s="100"/>
      <c r="AD1090" s="100"/>
      <c r="AE1090" s="100"/>
      <c r="AF1090" s="100"/>
      <c r="AG1090" s="100"/>
      <c r="AH1090" s="100"/>
      <c r="AI1090" s="100"/>
    </row>
    <row r="1091">
      <c r="A1091" s="100"/>
      <c r="B1091" s="100"/>
      <c r="C1091" s="100"/>
      <c r="D1091" s="100"/>
      <c r="E1091" s="100"/>
      <c r="F1091" s="100"/>
      <c r="G1091" s="100"/>
      <c r="H1091" s="100"/>
      <c r="I1091" s="100"/>
      <c r="J1091" s="100"/>
      <c r="K1091" s="100"/>
      <c r="L1091" s="100"/>
      <c r="M1091" s="100"/>
      <c r="N1091" s="100"/>
      <c r="O1091" s="100"/>
      <c r="P1091" s="100"/>
      <c r="Q1091" s="100"/>
      <c r="R1091" s="100"/>
      <c r="S1091" s="100"/>
      <c r="T1091" s="100"/>
      <c r="U1091" s="100"/>
      <c r="V1091" s="100"/>
      <c r="W1091" s="100"/>
      <c r="X1091" s="100"/>
      <c r="Y1091" s="100"/>
      <c r="Z1091" s="100"/>
      <c r="AA1091" s="100"/>
      <c r="AB1091" s="100"/>
      <c r="AC1091" s="100"/>
      <c r="AD1091" s="100"/>
      <c r="AE1091" s="100"/>
      <c r="AF1091" s="100"/>
      <c r="AG1091" s="100"/>
      <c r="AH1091" s="100"/>
      <c r="AI1091" s="100"/>
    </row>
    <row r="1092">
      <c r="A1092" s="100"/>
      <c r="B1092" s="100"/>
      <c r="C1092" s="100"/>
      <c r="D1092" s="100"/>
      <c r="E1092" s="100"/>
      <c r="F1092" s="100"/>
      <c r="G1092" s="100"/>
      <c r="H1092" s="100"/>
      <c r="I1092" s="100"/>
      <c r="J1092" s="100"/>
      <c r="K1092" s="100"/>
      <c r="L1092" s="100"/>
      <c r="M1092" s="100"/>
      <c r="N1092" s="100"/>
      <c r="O1092" s="100"/>
      <c r="P1092" s="100"/>
      <c r="Q1092" s="100"/>
      <c r="R1092" s="100"/>
      <c r="S1092" s="100"/>
      <c r="T1092" s="100"/>
      <c r="U1092" s="100"/>
      <c r="V1092" s="100"/>
      <c r="W1092" s="100"/>
      <c r="X1092" s="100"/>
      <c r="Y1092" s="100"/>
      <c r="Z1092" s="100"/>
      <c r="AA1092" s="100"/>
      <c r="AB1092" s="100"/>
      <c r="AC1092" s="100"/>
      <c r="AD1092" s="100"/>
      <c r="AE1092" s="100"/>
      <c r="AF1092" s="100"/>
      <c r="AG1092" s="100"/>
      <c r="AH1092" s="100"/>
      <c r="AI1092" s="100"/>
    </row>
    <row r="1093">
      <c r="A1093" s="100"/>
      <c r="B1093" s="100"/>
      <c r="C1093" s="100"/>
      <c r="D1093" s="100"/>
      <c r="E1093" s="100"/>
      <c r="F1093" s="100"/>
      <c r="G1093" s="100"/>
      <c r="H1093" s="100"/>
      <c r="I1093" s="100"/>
      <c r="J1093" s="100"/>
      <c r="K1093" s="100"/>
      <c r="L1093" s="100"/>
      <c r="M1093" s="100"/>
      <c r="N1093" s="100"/>
      <c r="O1093" s="100"/>
      <c r="P1093" s="100"/>
      <c r="Q1093" s="100"/>
      <c r="R1093" s="100"/>
      <c r="S1093" s="100"/>
      <c r="T1093" s="100"/>
      <c r="U1093" s="100"/>
      <c r="V1093" s="100"/>
      <c r="W1093" s="100"/>
      <c r="X1093" s="100"/>
      <c r="Y1093" s="100"/>
      <c r="Z1093" s="100"/>
      <c r="AA1093" s="100"/>
      <c r="AB1093" s="100"/>
      <c r="AC1093" s="100"/>
      <c r="AD1093" s="100"/>
      <c r="AE1093" s="100"/>
      <c r="AF1093" s="100"/>
      <c r="AG1093" s="100"/>
      <c r="AH1093" s="100"/>
      <c r="AI1093" s="100"/>
    </row>
    <row r="1094">
      <c r="A1094" s="100"/>
      <c r="B1094" s="100"/>
      <c r="C1094" s="100"/>
      <c r="D1094" s="100"/>
      <c r="E1094" s="100"/>
      <c r="F1094" s="100"/>
      <c r="G1094" s="100"/>
      <c r="H1094" s="100"/>
      <c r="I1094" s="100"/>
      <c r="J1094" s="100"/>
      <c r="K1094" s="100"/>
      <c r="L1094" s="100"/>
      <c r="M1094" s="100"/>
      <c r="N1094" s="100"/>
      <c r="O1094" s="100"/>
      <c r="P1094" s="100"/>
      <c r="Q1094" s="100"/>
      <c r="R1094" s="100"/>
      <c r="S1094" s="100"/>
      <c r="T1094" s="100"/>
      <c r="U1094" s="100"/>
      <c r="V1094" s="100"/>
      <c r="W1094" s="100"/>
      <c r="X1094" s="100"/>
      <c r="Y1094" s="100"/>
      <c r="Z1094" s="100"/>
      <c r="AA1094" s="100"/>
      <c r="AB1094" s="100"/>
      <c r="AC1094" s="100"/>
      <c r="AD1094" s="100"/>
      <c r="AE1094" s="100"/>
      <c r="AF1094" s="100"/>
      <c r="AG1094" s="100"/>
      <c r="AH1094" s="100"/>
      <c r="AI1094" s="100"/>
    </row>
    <row r="1095">
      <c r="A1095" s="100"/>
      <c r="B1095" s="100"/>
      <c r="C1095" s="100"/>
      <c r="D1095" s="100"/>
      <c r="E1095" s="100"/>
      <c r="F1095" s="100"/>
      <c r="G1095" s="100"/>
      <c r="H1095" s="100"/>
      <c r="I1095" s="100"/>
      <c r="J1095" s="100"/>
      <c r="K1095" s="100"/>
      <c r="L1095" s="100"/>
      <c r="M1095" s="100"/>
      <c r="N1095" s="100"/>
      <c r="O1095" s="100"/>
      <c r="P1095" s="100"/>
      <c r="Q1095" s="100"/>
      <c r="R1095" s="100"/>
      <c r="S1095" s="100"/>
      <c r="T1095" s="100"/>
      <c r="U1095" s="100"/>
      <c r="V1095" s="100"/>
      <c r="W1095" s="100"/>
      <c r="X1095" s="100"/>
      <c r="Y1095" s="100"/>
      <c r="Z1095" s="100"/>
      <c r="AA1095" s="100"/>
      <c r="AB1095" s="100"/>
      <c r="AC1095" s="100"/>
      <c r="AD1095" s="100"/>
      <c r="AE1095" s="100"/>
      <c r="AF1095" s="100"/>
      <c r="AG1095" s="100"/>
      <c r="AH1095" s="100"/>
      <c r="AI1095" s="100"/>
    </row>
    <row r="1096">
      <c r="A1096" s="100"/>
      <c r="B1096" s="100"/>
      <c r="C1096" s="100"/>
      <c r="D1096" s="100"/>
      <c r="E1096" s="100"/>
      <c r="F1096" s="100"/>
      <c r="G1096" s="100"/>
      <c r="H1096" s="100"/>
      <c r="I1096" s="100"/>
      <c r="J1096" s="100"/>
      <c r="K1096" s="100"/>
      <c r="L1096" s="100"/>
      <c r="M1096" s="100"/>
      <c r="N1096" s="100"/>
      <c r="O1096" s="100"/>
      <c r="P1096" s="100"/>
      <c r="Q1096" s="100"/>
      <c r="R1096" s="100"/>
      <c r="S1096" s="100"/>
      <c r="T1096" s="100"/>
      <c r="U1096" s="100"/>
      <c r="V1096" s="100"/>
      <c r="W1096" s="100"/>
      <c r="X1096" s="100"/>
      <c r="Y1096" s="100"/>
      <c r="Z1096" s="100"/>
      <c r="AA1096" s="100"/>
      <c r="AB1096" s="100"/>
      <c r="AC1096" s="100"/>
      <c r="AD1096" s="100"/>
      <c r="AE1096" s="100"/>
      <c r="AF1096" s="100"/>
      <c r="AG1096" s="100"/>
      <c r="AH1096" s="100"/>
      <c r="AI1096" s="100"/>
    </row>
    <row r="1097">
      <c r="A1097" s="100"/>
      <c r="B1097" s="100"/>
      <c r="C1097" s="100"/>
      <c r="D1097" s="100"/>
      <c r="E1097" s="100"/>
      <c r="F1097" s="100"/>
      <c r="G1097" s="100"/>
      <c r="H1097" s="100"/>
      <c r="I1097" s="100"/>
      <c r="J1097" s="100"/>
      <c r="K1097" s="100"/>
      <c r="L1097" s="100"/>
      <c r="M1097" s="100"/>
      <c r="N1097" s="100"/>
      <c r="O1097" s="100"/>
      <c r="P1097" s="100"/>
      <c r="Q1097" s="100"/>
      <c r="R1097" s="100"/>
      <c r="S1097" s="100"/>
      <c r="T1097" s="100"/>
      <c r="U1097" s="100"/>
      <c r="V1097" s="100"/>
      <c r="W1097" s="100"/>
      <c r="X1097" s="100"/>
      <c r="Y1097" s="100"/>
      <c r="Z1097" s="100"/>
      <c r="AA1097" s="100"/>
      <c r="AB1097" s="100"/>
      <c r="AC1097" s="100"/>
      <c r="AD1097" s="100"/>
      <c r="AE1097" s="100"/>
      <c r="AF1097" s="100"/>
      <c r="AG1097" s="100"/>
      <c r="AH1097" s="100"/>
      <c r="AI1097" s="100"/>
    </row>
    <row r="1098">
      <c r="A1098" s="100"/>
      <c r="B1098" s="100"/>
      <c r="C1098" s="100"/>
      <c r="D1098" s="100"/>
      <c r="E1098" s="100"/>
      <c r="F1098" s="100"/>
      <c r="G1098" s="100"/>
      <c r="H1098" s="100"/>
      <c r="I1098" s="100"/>
      <c r="J1098" s="100"/>
      <c r="K1098" s="100"/>
      <c r="L1098" s="100"/>
      <c r="M1098" s="100"/>
      <c r="N1098" s="100"/>
      <c r="O1098" s="100"/>
      <c r="P1098" s="100"/>
      <c r="Q1098" s="100"/>
      <c r="R1098" s="100"/>
      <c r="S1098" s="100"/>
      <c r="T1098" s="100"/>
      <c r="U1098" s="100"/>
      <c r="V1098" s="100"/>
      <c r="W1098" s="100"/>
      <c r="X1098" s="100"/>
      <c r="Y1098" s="100"/>
      <c r="Z1098" s="100"/>
      <c r="AA1098" s="100"/>
      <c r="AB1098" s="100"/>
      <c r="AC1098" s="100"/>
      <c r="AD1098" s="100"/>
      <c r="AE1098" s="100"/>
      <c r="AF1098" s="100"/>
      <c r="AG1098" s="100"/>
      <c r="AH1098" s="100"/>
      <c r="AI1098" s="100"/>
    </row>
    <row r="1099">
      <c r="A1099" s="100"/>
      <c r="B1099" s="100"/>
      <c r="C1099" s="100"/>
      <c r="D1099" s="100"/>
      <c r="E1099" s="100"/>
      <c r="F1099" s="100"/>
      <c r="G1099" s="100"/>
      <c r="H1099" s="100"/>
      <c r="I1099" s="100"/>
      <c r="J1099" s="100"/>
      <c r="K1099" s="100"/>
      <c r="L1099" s="100"/>
      <c r="M1099" s="100"/>
      <c r="N1099" s="100"/>
      <c r="O1099" s="100"/>
      <c r="P1099" s="100"/>
      <c r="Q1099" s="100"/>
      <c r="R1099" s="100"/>
      <c r="S1099" s="100"/>
      <c r="T1099" s="100"/>
      <c r="U1099" s="100"/>
      <c r="V1099" s="100"/>
      <c r="W1099" s="100"/>
      <c r="X1099" s="100"/>
      <c r="Y1099" s="100"/>
      <c r="Z1099" s="100"/>
      <c r="AA1099" s="100"/>
      <c r="AB1099" s="100"/>
      <c r="AC1099" s="100"/>
      <c r="AD1099" s="100"/>
      <c r="AE1099" s="100"/>
      <c r="AF1099" s="100"/>
      <c r="AG1099" s="100"/>
      <c r="AH1099" s="100"/>
      <c r="AI1099" s="100"/>
    </row>
    <row r="1100">
      <c r="A1100" s="100"/>
      <c r="B1100" s="100"/>
      <c r="C1100" s="100"/>
      <c r="D1100" s="100"/>
      <c r="E1100" s="100"/>
      <c r="F1100" s="100"/>
      <c r="G1100" s="100"/>
      <c r="H1100" s="100"/>
      <c r="I1100" s="100"/>
      <c r="J1100" s="100"/>
      <c r="K1100" s="100"/>
      <c r="L1100" s="100"/>
      <c r="M1100" s="100"/>
      <c r="N1100" s="100"/>
      <c r="O1100" s="100"/>
      <c r="P1100" s="100"/>
      <c r="Q1100" s="100"/>
      <c r="R1100" s="100"/>
      <c r="S1100" s="100"/>
      <c r="T1100" s="100"/>
      <c r="U1100" s="100"/>
      <c r="V1100" s="100"/>
      <c r="W1100" s="100"/>
      <c r="X1100" s="100"/>
      <c r="Y1100" s="100"/>
      <c r="Z1100" s="100"/>
      <c r="AA1100" s="100"/>
      <c r="AB1100" s="100"/>
      <c r="AC1100" s="100"/>
      <c r="AD1100" s="100"/>
      <c r="AE1100" s="100"/>
      <c r="AF1100" s="100"/>
      <c r="AG1100" s="100"/>
      <c r="AH1100" s="100"/>
      <c r="AI1100" s="100"/>
    </row>
    <row r="1101">
      <c r="A1101" s="100"/>
      <c r="B1101" s="100"/>
      <c r="C1101" s="100"/>
      <c r="D1101" s="100"/>
      <c r="E1101" s="100"/>
      <c r="F1101" s="100"/>
      <c r="G1101" s="100"/>
      <c r="H1101" s="100"/>
      <c r="I1101" s="100"/>
      <c r="J1101" s="100"/>
      <c r="K1101" s="100"/>
      <c r="L1101" s="100"/>
      <c r="M1101" s="100"/>
      <c r="N1101" s="100"/>
      <c r="O1101" s="100"/>
      <c r="P1101" s="100"/>
      <c r="Q1101" s="100"/>
      <c r="R1101" s="100"/>
      <c r="S1101" s="100"/>
      <c r="T1101" s="100"/>
      <c r="U1101" s="100"/>
      <c r="V1101" s="100"/>
      <c r="W1101" s="100"/>
      <c r="X1101" s="100"/>
      <c r="Y1101" s="100"/>
      <c r="Z1101" s="100"/>
      <c r="AA1101" s="100"/>
      <c r="AB1101" s="100"/>
      <c r="AC1101" s="100"/>
      <c r="AD1101" s="100"/>
      <c r="AE1101" s="100"/>
      <c r="AF1101" s="100"/>
      <c r="AG1101" s="100"/>
      <c r="AH1101" s="100"/>
      <c r="AI1101" s="100"/>
    </row>
    <row r="1102">
      <c r="A1102" s="100"/>
      <c r="B1102" s="100"/>
      <c r="C1102" s="100"/>
      <c r="D1102" s="100"/>
      <c r="E1102" s="100"/>
      <c r="F1102" s="100"/>
      <c r="G1102" s="100"/>
      <c r="H1102" s="100"/>
      <c r="I1102" s="100"/>
      <c r="J1102" s="100"/>
      <c r="K1102" s="100"/>
      <c r="L1102" s="100"/>
      <c r="M1102" s="100"/>
      <c r="N1102" s="100"/>
      <c r="O1102" s="100"/>
      <c r="P1102" s="100"/>
      <c r="Q1102" s="100"/>
      <c r="R1102" s="100"/>
      <c r="S1102" s="100"/>
      <c r="T1102" s="100"/>
      <c r="U1102" s="100"/>
      <c r="V1102" s="100"/>
      <c r="W1102" s="100"/>
      <c r="X1102" s="100"/>
      <c r="Y1102" s="100"/>
      <c r="Z1102" s="100"/>
      <c r="AA1102" s="100"/>
      <c r="AB1102" s="100"/>
      <c r="AC1102" s="100"/>
      <c r="AD1102" s="100"/>
      <c r="AE1102" s="100"/>
      <c r="AF1102" s="100"/>
      <c r="AG1102" s="100"/>
      <c r="AH1102" s="100"/>
      <c r="AI1102" s="100"/>
    </row>
    <row r="1103">
      <c r="A1103" s="100"/>
      <c r="B1103" s="100"/>
      <c r="C1103" s="100"/>
      <c r="D1103" s="100"/>
      <c r="E1103" s="100"/>
      <c r="F1103" s="100"/>
      <c r="G1103" s="100"/>
      <c r="H1103" s="100"/>
      <c r="I1103" s="100"/>
      <c r="J1103" s="100"/>
      <c r="K1103" s="100"/>
      <c r="L1103" s="100"/>
      <c r="M1103" s="100"/>
      <c r="N1103" s="100"/>
      <c r="O1103" s="100"/>
      <c r="P1103" s="100"/>
      <c r="Q1103" s="100"/>
      <c r="R1103" s="100"/>
      <c r="S1103" s="100"/>
      <c r="T1103" s="100"/>
      <c r="U1103" s="100"/>
      <c r="V1103" s="100"/>
      <c r="W1103" s="100"/>
      <c r="X1103" s="100"/>
      <c r="Y1103" s="100"/>
      <c r="Z1103" s="100"/>
      <c r="AA1103" s="100"/>
      <c r="AB1103" s="100"/>
      <c r="AC1103" s="100"/>
      <c r="AD1103" s="100"/>
      <c r="AE1103" s="100"/>
      <c r="AF1103" s="100"/>
      <c r="AG1103" s="100"/>
      <c r="AH1103" s="100"/>
      <c r="AI1103" s="100"/>
    </row>
    <row r="1104">
      <c r="A1104" s="100"/>
      <c r="B1104" s="100"/>
      <c r="C1104" s="100"/>
      <c r="D1104" s="100"/>
      <c r="E1104" s="100"/>
      <c r="F1104" s="100"/>
      <c r="G1104" s="100"/>
      <c r="H1104" s="100"/>
      <c r="I1104" s="100"/>
      <c r="J1104" s="100"/>
      <c r="K1104" s="100"/>
      <c r="L1104" s="100"/>
      <c r="M1104" s="100"/>
      <c r="N1104" s="100"/>
      <c r="O1104" s="100"/>
      <c r="P1104" s="100"/>
      <c r="Q1104" s="100"/>
      <c r="R1104" s="100"/>
      <c r="S1104" s="100"/>
      <c r="T1104" s="100"/>
      <c r="U1104" s="100"/>
      <c r="V1104" s="100"/>
      <c r="W1104" s="100"/>
      <c r="X1104" s="100"/>
      <c r="Y1104" s="100"/>
      <c r="Z1104" s="100"/>
      <c r="AA1104" s="100"/>
      <c r="AB1104" s="100"/>
      <c r="AC1104" s="100"/>
      <c r="AD1104" s="100"/>
      <c r="AE1104" s="100"/>
      <c r="AF1104" s="100"/>
      <c r="AG1104" s="100"/>
      <c r="AH1104" s="100"/>
      <c r="AI1104" s="100"/>
    </row>
    <row r="1105">
      <c r="A1105" s="100"/>
      <c r="B1105" s="100"/>
      <c r="C1105" s="100"/>
      <c r="D1105" s="100"/>
      <c r="E1105" s="100"/>
      <c r="F1105" s="100"/>
      <c r="G1105" s="100"/>
      <c r="H1105" s="100"/>
      <c r="I1105" s="100"/>
      <c r="J1105" s="100"/>
      <c r="K1105" s="100"/>
      <c r="L1105" s="100"/>
      <c r="M1105" s="100"/>
      <c r="N1105" s="100"/>
      <c r="O1105" s="100"/>
      <c r="P1105" s="100"/>
      <c r="Q1105" s="100"/>
      <c r="R1105" s="100"/>
      <c r="S1105" s="100"/>
      <c r="T1105" s="100"/>
      <c r="U1105" s="100"/>
      <c r="V1105" s="100"/>
      <c r="W1105" s="100"/>
      <c r="X1105" s="100"/>
      <c r="Y1105" s="100"/>
      <c r="Z1105" s="100"/>
      <c r="AA1105" s="100"/>
      <c r="AB1105" s="100"/>
      <c r="AC1105" s="100"/>
      <c r="AD1105" s="100"/>
      <c r="AE1105" s="100"/>
      <c r="AF1105" s="100"/>
      <c r="AG1105" s="100"/>
      <c r="AH1105" s="100"/>
      <c r="AI1105" s="100"/>
    </row>
    <row r="1106">
      <c r="A1106" s="100"/>
      <c r="B1106" s="100"/>
      <c r="C1106" s="100"/>
      <c r="D1106" s="100"/>
      <c r="E1106" s="100"/>
      <c r="F1106" s="100"/>
      <c r="G1106" s="100"/>
      <c r="H1106" s="100"/>
      <c r="I1106" s="100"/>
      <c r="J1106" s="100"/>
      <c r="K1106" s="100"/>
      <c r="L1106" s="100"/>
      <c r="M1106" s="100"/>
      <c r="N1106" s="100"/>
      <c r="O1106" s="100"/>
      <c r="P1106" s="100"/>
      <c r="Q1106" s="100"/>
      <c r="R1106" s="100"/>
      <c r="S1106" s="100"/>
      <c r="T1106" s="100"/>
      <c r="U1106" s="100"/>
      <c r="V1106" s="100"/>
      <c r="W1106" s="100"/>
      <c r="X1106" s="100"/>
      <c r="Y1106" s="100"/>
      <c r="Z1106" s="100"/>
      <c r="AA1106" s="100"/>
      <c r="AB1106" s="100"/>
      <c r="AC1106" s="100"/>
      <c r="AD1106" s="100"/>
      <c r="AE1106" s="100"/>
      <c r="AF1106" s="100"/>
      <c r="AG1106" s="100"/>
      <c r="AH1106" s="100"/>
      <c r="AI1106" s="100"/>
    </row>
    <row r="1107">
      <c r="A1107" s="100"/>
      <c r="B1107" s="100"/>
      <c r="C1107" s="100"/>
      <c r="D1107" s="100"/>
      <c r="E1107" s="100"/>
      <c r="F1107" s="100"/>
      <c r="G1107" s="100"/>
      <c r="H1107" s="100"/>
      <c r="I1107" s="100"/>
      <c r="J1107" s="100"/>
      <c r="K1107" s="100"/>
      <c r="L1107" s="100"/>
      <c r="M1107" s="100"/>
      <c r="N1107" s="100"/>
      <c r="O1107" s="100"/>
      <c r="P1107" s="100"/>
      <c r="Q1107" s="100"/>
      <c r="R1107" s="100"/>
      <c r="S1107" s="100"/>
      <c r="T1107" s="100"/>
      <c r="U1107" s="100"/>
      <c r="V1107" s="100"/>
      <c r="W1107" s="100"/>
      <c r="X1107" s="100"/>
      <c r="Y1107" s="100"/>
      <c r="Z1107" s="100"/>
      <c r="AA1107" s="100"/>
      <c r="AB1107" s="100"/>
      <c r="AC1107" s="100"/>
      <c r="AD1107" s="100"/>
      <c r="AE1107" s="100"/>
      <c r="AF1107" s="100"/>
      <c r="AG1107" s="100"/>
      <c r="AH1107" s="100"/>
      <c r="AI1107" s="100"/>
    </row>
    <row r="1108">
      <c r="A1108" s="100"/>
      <c r="B1108" s="100"/>
      <c r="C1108" s="100"/>
      <c r="D1108" s="100"/>
      <c r="E1108" s="100"/>
      <c r="F1108" s="100"/>
      <c r="G1108" s="100"/>
      <c r="H1108" s="100"/>
      <c r="I1108" s="100"/>
      <c r="J1108" s="100"/>
      <c r="K1108" s="100"/>
      <c r="L1108" s="100"/>
      <c r="M1108" s="100"/>
      <c r="N1108" s="100"/>
      <c r="O1108" s="100"/>
      <c r="P1108" s="100"/>
      <c r="Q1108" s="100"/>
      <c r="R1108" s="100"/>
      <c r="S1108" s="100"/>
      <c r="T1108" s="100"/>
      <c r="U1108" s="100"/>
      <c r="V1108" s="100"/>
      <c r="W1108" s="100"/>
      <c r="X1108" s="100"/>
      <c r="Y1108" s="100"/>
      <c r="Z1108" s="100"/>
      <c r="AA1108" s="100"/>
      <c r="AB1108" s="100"/>
      <c r="AC1108" s="100"/>
      <c r="AD1108" s="100"/>
      <c r="AE1108" s="100"/>
      <c r="AF1108" s="100"/>
      <c r="AG1108" s="100"/>
      <c r="AH1108" s="100"/>
      <c r="AI1108" s="100"/>
    </row>
    <row r="1109">
      <c r="A1109" s="100"/>
      <c r="B1109" s="100"/>
      <c r="C1109" s="100"/>
      <c r="D1109" s="100"/>
      <c r="E1109" s="100"/>
      <c r="F1109" s="100"/>
      <c r="G1109" s="100"/>
      <c r="H1109" s="100"/>
      <c r="I1109" s="100"/>
      <c r="J1109" s="100"/>
      <c r="K1109" s="100"/>
      <c r="L1109" s="100"/>
      <c r="M1109" s="100"/>
      <c r="N1109" s="100"/>
      <c r="O1109" s="100"/>
      <c r="P1109" s="100"/>
      <c r="Q1109" s="100"/>
      <c r="R1109" s="100"/>
      <c r="S1109" s="100"/>
      <c r="T1109" s="100"/>
      <c r="U1109" s="100"/>
      <c r="V1109" s="100"/>
      <c r="W1109" s="100"/>
      <c r="X1109" s="100"/>
      <c r="Y1109" s="100"/>
      <c r="Z1109" s="100"/>
      <c r="AA1109" s="100"/>
      <c r="AB1109" s="100"/>
      <c r="AC1109" s="100"/>
      <c r="AD1109" s="100"/>
      <c r="AE1109" s="100"/>
      <c r="AF1109" s="100"/>
      <c r="AG1109" s="100"/>
      <c r="AH1109" s="100"/>
      <c r="AI1109" s="100"/>
    </row>
    <row r="1110">
      <c r="A1110" s="100"/>
      <c r="B1110" s="100"/>
      <c r="C1110" s="100"/>
      <c r="D1110" s="100"/>
      <c r="E1110" s="100"/>
      <c r="F1110" s="100"/>
      <c r="G1110" s="100"/>
      <c r="H1110" s="100"/>
      <c r="I1110" s="100"/>
      <c r="J1110" s="100"/>
      <c r="K1110" s="100"/>
      <c r="L1110" s="100"/>
      <c r="M1110" s="100"/>
      <c r="N1110" s="100"/>
      <c r="O1110" s="100"/>
      <c r="P1110" s="100"/>
      <c r="Q1110" s="100"/>
      <c r="R1110" s="100"/>
      <c r="S1110" s="100"/>
      <c r="T1110" s="100"/>
      <c r="U1110" s="100"/>
      <c r="V1110" s="100"/>
      <c r="W1110" s="100"/>
      <c r="X1110" s="100"/>
      <c r="Y1110" s="100"/>
      <c r="Z1110" s="100"/>
      <c r="AA1110" s="100"/>
      <c r="AB1110" s="100"/>
      <c r="AC1110" s="100"/>
      <c r="AD1110" s="100"/>
      <c r="AE1110" s="100"/>
      <c r="AF1110" s="100"/>
      <c r="AG1110" s="100"/>
      <c r="AH1110" s="100"/>
      <c r="AI1110" s="100"/>
    </row>
    <row r="1111">
      <c r="A1111" s="100"/>
      <c r="B1111" s="100"/>
      <c r="C1111" s="100"/>
      <c r="D1111" s="100"/>
      <c r="E1111" s="100"/>
      <c r="F1111" s="100"/>
      <c r="G1111" s="100"/>
      <c r="H1111" s="100"/>
      <c r="I1111" s="100"/>
      <c r="J1111" s="100"/>
      <c r="K1111" s="100"/>
      <c r="L1111" s="100"/>
      <c r="M1111" s="100"/>
      <c r="N1111" s="100"/>
      <c r="O1111" s="100"/>
      <c r="P1111" s="100"/>
      <c r="Q1111" s="100"/>
      <c r="R1111" s="100"/>
      <c r="S1111" s="100"/>
      <c r="T1111" s="100"/>
      <c r="U1111" s="100"/>
      <c r="V1111" s="100"/>
      <c r="W1111" s="100"/>
      <c r="X1111" s="100"/>
      <c r="Y1111" s="100"/>
      <c r="Z1111" s="100"/>
      <c r="AA1111" s="100"/>
      <c r="AB1111" s="100"/>
      <c r="AC1111" s="100"/>
      <c r="AD1111" s="100"/>
      <c r="AE1111" s="100"/>
      <c r="AF1111" s="100"/>
      <c r="AG1111" s="100"/>
      <c r="AH1111" s="100"/>
      <c r="AI1111" s="100"/>
    </row>
    <row r="1112">
      <c r="A1112" s="100"/>
      <c r="B1112" s="100"/>
      <c r="C1112" s="100"/>
      <c r="D1112" s="100"/>
      <c r="E1112" s="100"/>
      <c r="F1112" s="100"/>
      <c r="G1112" s="100"/>
      <c r="H1112" s="100"/>
      <c r="I1112" s="100"/>
      <c r="J1112" s="100"/>
      <c r="K1112" s="100"/>
      <c r="L1112" s="100"/>
      <c r="M1112" s="100"/>
      <c r="N1112" s="100"/>
      <c r="O1112" s="100"/>
      <c r="P1112" s="100"/>
      <c r="Q1112" s="100"/>
      <c r="R1112" s="100"/>
      <c r="S1112" s="100"/>
      <c r="T1112" s="100"/>
      <c r="U1112" s="100"/>
      <c r="V1112" s="100"/>
      <c r="W1112" s="100"/>
      <c r="X1112" s="100"/>
      <c r="Y1112" s="100"/>
      <c r="Z1112" s="100"/>
      <c r="AA1112" s="100"/>
      <c r="AB1112" s="100"/>
      <c r="AC1112" s="100"/>
      <c r="AD1112" s="100"/>
      <c r="AE1112" s="100"/>
      <c r="AF1112" s="100"/>
      <c r="AG1112" s="100"/>
      <c r="AH1112" s="100"/>
      <c r="AI1112" s="100"/>
    </row>
    <row r="1113">
      <c r="A1113" s="100"/>
      <c r="B1113" s="100"/>
      <c r="C1113" s="100"/>
      <c r="D1113" s="100"/>
      <c r="E1113" s="100"/>
      <c r="F1113" s="100"/>
      <c r="G1113" s="100"/>
      <c r="H1113" s="100"/>
      <c r="I1113" s="100"/>
      <c r="J1113" s="100"/>
      <c r="K1113" s="100"/>
      <c r="L1113" s="100"/>
      <c r="M1113" s="100"/>
      <c r="N1113" s="100"/>
      <c r="O1113" s="100"/>
      <c r="P1113" s="100"/>
      <c r="Q1113" s="100"/>
      <c r="R1113" s="100"/>
      <c r="S1113" s="100"/>
      <c r="T1113" s="100"/>
      <c r="U1113" s="100"/>
      <c r="V1113" s="100"/>
      <c r="W1113" s="100"/>
      <c r="X1113" s="100"/>
      <c r="Y1113" s="100"/>
      <c r="Z1113" s="100"/>
      <c r="AA1113" s="100"/>
      <c r="AB1113" s="100"/>
      <c r="AC1113" s="100"/>
      <c r="AD1113" s="100"/>
      <c r="AE1113" s="100"/>
      <c r="AF1113" s="100"/>
      <c r="AG1113" s="100"/>
      <c r="AH1113" s="100"/>
      <c r="AI1113" s="100"/>
    </row>
    <row r="1114">
      <c r="A1114" s="100"/>
      <c r="B1114" s="100"/>
      <c r="C1114" s="100"/>
      <c r="D1114" s="100"/>
      <c r="E1114" s="100"/>
      <c r="F1114" s="100"/>
      <c r="G1114" s="100"/>
      <c r="H1114" s="100"/>
      <c r="I1114" s="100"/>
      <c r="J1114" s="100"/>
      <c r="K1114" s="100"/>
      <c r="L1114" s="100"/>
      <c r="M1114" s="100"/>
      <c r="N1114" s="100"/>
      <c r="O1114" s="100"/>
      <c r="P1114" s="100"/>
      <c r="Q1114" s="100"/>
      <c r="R1114" s="100"/>
      <c r="S1114" s="100"/>
      <c r="T1114" s="100"/>
      <c r="U1114" s="100"/>
      <c r="V1114" s="100"/>
      <c r="W1114" s="100"/>
      <c r="X1114" s="100"/>
      <c r="Y1114" s="100"/>
      <c r="Z1114" s="100"/>
      <c r="AA1114" s="100"/>
      <c r="AB1114" s="100"/>
      <c r="AC1114" s="100"/>
      <c r="AD1114" s="100"/>
      <c r="AE1114" s="100"/>
      <c r="AF1114" s="100"/>
      <c r="AG1114" s="100"/>
      <c r="AH1114" s="100"/>
      <c r="AI1114" s="100"/>
    </row>
    <row r="1115">
      <c r="A1115" s="100"/>
      <c r="B1115" s="100"/>
      <c r="C1115" s="100"/>
      <c r="D1115" s="100"/>
      <c r="E1115" s="100"/>
      <c r="F1115" s="100"/>
      <c r="G1115" s="100"/>
      <c r="H1115" s="100"/>
      <c r="I1115" s="100"/>
      <c r="J1115" s="100"/>
      <c r="K1115" s="100"/>
      <c r="L1115" s="100"/>
      <c r="M1115" s="100"/>
      <c r="N1115" s="100"/>
      <c r="O1115" s="100"/>
      <c r="P1115" s="100"/>
      <c r="Q1115" s="100"/>
      <c r="R1115" s="100"/>
      <c r="S1115" s="100"/>
      <c r="T1115" s="100"/>
      <c r="U1115" s="100"/>
      <c r="V1115" s="100"/>
      <c r="W1115" s="100"/>
      <c r="X1115" s="100"/>
      <c r="Y1115" s="100"/>
      <c r="Z1115" s="100"/>
      <c r="AA1115" s="100"/>
      <c r="AB1115" s="100"/>
      <c r="AC1115" s="100"/>
      <c r="AD1115" s="100"/>
      <c r="AE1115" s="100"/>
      <c r="AF1115" s="100"/>
      <c r="AG1115" s="100"/>
      <c r="AH1115" s="100"/>
      <c r="AI1115" s="100"/>
    </row>
    <row r="1116">
      <c r="A1116" s="100"/>
      <c r="B1116" s="100"/>
      <c r="C1116" s="100"/>
      <c r="D1116" s="100"/>
      <c r="E1116" s="100"/>
      <c r="F1116" s="100"/>
      <c r="G1116" s="100"/>
      <c r="H1116" s="100"/>
      <c r="I1116" s="100"/>
      <c r="J1116" s="100"/>
      <c r="K1116" s="100"/>
      <c r="L1116" s="100"/>
      <c r="M1116" s="100"/>
      <c r="N1116" s="100"/>
      <c r="O1116" s="100"/>
      <c r="P1116" s="100"/>
      <c r="Q1116" s="100"/>
      <c r="R1116" s="100"/>
      <c r="S1116" s="100"/>
      <c r="T1116" s="100"/>
      <c r="U1116" s="100"/>
      <c r="V1116" s="100"/>
      <c r="W1116" s="100"/>
      <c r="X1116" s="100"/>
      <c r="Y1116" s="100"/>
      <c r="Z1116" s="100"/>
      <c r="AA1116" s="100"/>
      <c r="AB1116" s="100"/>
      <c r="AC1116" s="100"/>
      <c r="AD1116" s="100"/>
      <c r="AE1116" s="100"/>
      <c r="AF1116" s="100"/>
      <c r="AG1116" s="100"/>
      <c r="AH1116" s="100"/>
      <c r="AI1116" s="100"/>
    </row>
    <row r="1117">
      <c r="A1117" s="100"/>
      <c r="B1117" s="100"/>
      <c r="C1117" s="100"/>
      <c r="D1117" s="100"/>
      <c r="E1117" s="100"/>
      <c r="F1117" s="100"/>
      <c r="G1117" s="100"/>
      <c r="H1117" s="100"/>
      <c r="I1117" s="100"/>
      <c r="J1117" s="100"/>
      <c r="K1117" s="100"/>
      <c r="L1117" s="100"/>
      <c r="M1117" s="100"/>
      <c r="N1117" s="100"/>
      <c r="O1117" s="100"/>
      <c r="P1117" s="100"/>
      <c r="Q1117" s="100"/>
      <c r="R1117" s="100"/>
      <c r="S1117" s="100"/>
      <c r="T1117" s="100"/>
      <c r="U1117" s="100"/>
      <c r="V1117" s="100"/>
      <c r="W1117" s="100"/>
      <c r="X1117" s="100"/>
      <c r="Y1117" s="100"/>
      <c r="Z1117" s="100"/>
      <c r="AA1117" s="100"/>
      <c r="AB1117" s="100"/>
      <c r="AC1117" s="100"/>
      <c r="AD1117" s="100"/>
      <c r="AE1117" s="100"/>
      <c r="AF1117" s="100"/>
      <c r="AG1117" s="100"/>
      <c r="AH1117" s="100"/>
      <c r="AI1117" s="100"/>
    </row>
    <row r="1118">
      <c r="A1118" s="100"/>
      <c r="B1118" s="100"/>
      <c r="C1118" s="100"/>
      <c r="D1118" s="100"/>
      <c r="E1118" s="100"/>
      <c r="F1118" s="100"/>
      <c r="G1118" s="100"/>
      <c r="H1118" s="100"/>
      <c r="I1118" s="100"/>
      <c r="J1118" s="100"/>
      <c r="K1118" s="100"/>
      <c r="L1118" s="100"/>
      <c r="M1118" s="100"/>
      <c r="N1118" s="100"/>
      <c r="O1118" s="100"/>
      <c r="P1118" s="100"/>
      <c r="Q1118" s="100"/>
      <c r="R1118" s="100"/>
      <c r="S1118" s="100"/>
      <c r="T1118" s="100"/>
      <c r="U1118" s="100"/>
      <c r="V1118" s="100"/>
      <c r="W1118" s="100"/>
      <c r="X1118" s="100"/>
      <c r="Y1118" s="100"/>
      <c r="Z1118" s="100"/>
      <c r="AA1118" s="100"/>
      <c r="AB1118" s="100"/>
      <c r="AC1118" s="100"/>
      <c r="AD1118" s="100"/>
      <c r="AE1118" s="100"/>
      <c r="AF1118" s="100"/>
      <c r="AG1118" s="100"/>
      <c r="AH1118" s="100"/>
      <c r="AI1118" s="100"/>
    </row>
    <row r="1119">
      <c r="A1119" s="100"/>
      <c r="B1119" s="100"/>
      <c r="C1119" s="100"/>
      <c r="D1119" s="100"/>
      <c r="E1119" s="100"/>
      <c r="F1119" s="100"/>
      <c r="G1119" s="100"/>
      <c r="H1119" s="100"/>
      <c r="I1119" s="100"/>
      <c r="J1119" s="100"/>
      <c r="K1119" s="100"/>
      <c r="L1119" s="100"/>
      <c r="M1119" s="100"/>
      <c r="N1119" s="100"/>
      <c r="O1119" s="100"/>
      <c r="P1119" s="100"/>
      <c r="Q1119" s="100"/>
      <c r="R1119" s="100"/>
      <c r="S1119" s="100"/>
      <c r="T1119" s="100"/>
      <c r="U1119" s="100"/>
      <c r="V1119" s="100"/>
      <c r="W1119" s="100"/>
      <c r="X1119" s="100"/>
      <c r="Y1119" s="100"/>
      <c r="Z1119" s="100"/>
      <c r="AA1119" s="100"/>
      <c r="AB1119" s="100"/>
      <c r="AC1119" s="100"/>
      <c r="AD1119" s="100"/>
      <c r="AE1119" s="100"/>
      <c r="AF1119" s="100"/>
      <c r="AG1119" s="100"/>
      <c r="AH1119" s="100"/>
      <c r="AI1119" s="100"/>
    </row>
    <row r="1120">
      <c r="A1120" s="100"/>
      <c r="B1120" s="100"/>
      <c r="C1120" s="100"/>
      <c r="D1120" s="100"/>
      <c r="E1120" s="100"/>
      <c r="F1120" s="100"/>
      <c r="G1120" s="100"/>
      <c r="H1120" s="100"/>
      <c r="I1120" s="100"/>
      <c r="J1120" s="100"/>
      <c r="K1120" s="100"/>
      <c r="L1120" s="100"/>
      <c r="M1120" s="100"/>
      <c r="N1120" s="100"/>
      <c r="O1120" s="100"/>
      <c r="P1120" s="100"/>
      <c r="Q1120" s="100"/>
      <c r="R1120" s="100"/>
      <c r="S1120" s="100"/>
      <c r="T1120" s="100"/>
      <c r="U1120" s="100"/>
      <c r="V1120" s="100"/>
      <c r="W1120" s="100"/>
      <c r="X1120" s="100"/>
      <c r="Y1120" s="100"/>
      <c r="Z1120" s="100"/>
      <c r="AA1120" s="100"/>
      <c r="AB1120" s="100"/>
      <c r="AC1120" s="100"/>
      <c r="AD1120" s="100"/>
      <c r="AE1120" s="100"/>
      <c r="AF1120" s="100"/>
      <c r="AG1120" s="100"/>
      <c r="AH1120" s="100"/>
      <c r="AI1120" s="100"/>
    </row>
    <row r="1121">
      <c r="A1121" s="100"/>
      <c r="B1121" s="100"/>
      <c r="C1121" s="100"/>
      <c r="D1121" s="100"/>
      <c r="E1121" s="100"/>
      <c r="F1121" s="100"/>
      <c r="G1121" s="100"/>
      <c r="H1121" s="100"/>
      <c r="I1121" s="100"/>
      <c r="J1121" s="100"/>
      <c r="K1121" s="100"/>
      <c r="L1121" s="100"/>
      <c r="M1121" s="100"/>
      <c r="N1121" s="100"/>
      <c r="O1121" s="100"/>
      <c r="P1121" s="100"/>
      <c r="Q1121" s="100"/>
      <c r="R1121" s="100"/>
      <c r="S1121" s="100"/>
      <c r="T1121" s="100"/>
      <c r="U1121" s="100"/>
      <c r="V1121" s="100"/>
      <c r="W1121" s="100"/>
      <c r="X1121" s="100"/>
      <c r="Y1121" s="100"/>
      <c r="Z1121" s="100"/>
      <c r="AA1121" s="100"/>
      <c r="AB1121" s="100"/>
      <c r="AC1121" s="100"/>
      <c r="AD1121" s="100"/>
      <c r="AE1121" s="100"/>
      <c r="AF1121" s="100"/>
      <c r="AG1121" s="100"/>
      <c r="AH1121" s="100"/>
      <c r="AI1121" s="100"/>
    </row>
    <row r="1122">
      <c r="A1122" s="100"/>
      <c r="B1122" s="100"/>
      <c r="C1122" s="100"/>
      <c r="D1122" s="100"/>
      <c r="E1122" s="100"/>
      <c r="F1122" s="100"/>
      <c r="G1122" s="100"/>
      <c r="H1122" s="100"/>
      <c r="I1122" s="100"/>
      <c r="J1122" s="100"/>
      <c r="K1122" s="100"/>
      <c r="L1122" s="100"/>
      <c r="M1122" s="100"/>
      <c r="N1122" s="100"/>
      <c r="O1122" s="100"/>
      <c r="P1122" s="100"/>
      <c r="Q1122" s="100"/>
      <c r="R1122" s="100"/>
      <c r="S1122" s="100"/>
      <c r="T1122" s="100"/>
      <c r="U1122" s="100"/>
      <c r="V1122" s="100"/>
      <c r="W1122" s="100"/>
      <c r="X1122" s="100"/>
      <c r="Y1122" s="100"/>
      <c r="Z1122" s="100"/>
      <c r="AA1122" s="100"/>
      <c r="AB1122" s="100"/>
      <c r="AC1122" s="100"/>
      <c r="AD1122" s="100"/>
      <c r="AE1122" s="100"/>
      <c r="AF1122" s="100"/>
      <c r="AG1122" s="100"/>
      <c r="AH1122" s="100"/>
      <c r="AI1122" s="100"/>
    </row>
    <row r="1123">
      <c r="A1123" s="100"/>
      <c r="B1123" s="100"/>
      <c r="C1123" s="100"/>
      <c r="D1123" s="100"/>
      <c r="E1123" s="100"/>
      <c r="F1123" s="100"/>
      <c r="G1123" s="100"/>
      <c r="H1123" s="100"/>
      <c r="I1123" s="100"/>
      <c r="J1123" s="100"/>
      <c r="K1123" s="100"/>
      <c r="L1123" s="100"/>
      <c r="M1123" s="100"/>
      <c r="N1123" s="100"/>
      <c r="O1123" s="100"/>
      <c r="P1123" s="100"/>
      <c r="Q1123" s="100"/>
      <c r="R1123" s="100"/>
      <c r="S1123" s="100"/>
      <c r="T1123" s="100"/>
      <c r="U1123" s="100"/>
      <c r="V1123" s="100"/>
      <c r="W1123" s="100"/>
      <c r="X1123" s="100"/>
      <c r="Y1123" s="100"/>
      <c r="Z1123" s="100"/>
      <c r="AA1123" s="100"/>
      <c r="AB1123" s="100"/>
      <c r="AC1123" s="100"/>
      <c r="AD1123" s="100"/>
      <c r="AE1123" s="100"/>
      <c r="AF1123" s="100"/>
      <c r="AG1123" s="100"/>
      <c r="AH1123" s="100"/>
      <c r="AI1123" s="100"/>
    </row>
    <row r="1124">
      <c r="A1124" s="100"/>
      <c r="B1124" s="100"/>
      <c r="C1124" s="100"/>
      <c r="D1124" s="100"/>
      <c r="E1124" s="100"/>
      <c r="F1124" s="100"/>
      <c r="G1124" s="100"/>
      <c r="H1124" s="100"/>
      <c r="I1124" s="100"/>
      <c r="J1124" s="100"/>
      <c r="K1124" s="100"/>
      <c r="L1124" s="100"/>
      <c r="M1124" s="100"/>
      <c r="N1124" s="100"/>
      <c r="O1124" s="100"/>
      <c r="P1124" s="100"/>
      <c r="Q1124" s="100"/>
      <c r="R1124" s="100"/>
      <c r="S1124" s="100"/>
      <c r="T1124" s="100"/>
      <c r="U1124" s="100"/>
      <c r="V1124" s="100"/>
      <c r="W1124" s="100"/>
      <c r="X1124" s="100"/>
      <c r="Y1124" s="100"/>
      <c r="Z1124" s="100"/>
      <c r="AA1124" s="100"/>
      <c r="AB1124" s="100"/>
      <c r="AC1124" s="100"/>
      <c r="AD1124" s="100"/>
      <c r="AE1124" s="100"/>
      <c r="AF1124" s="100"/>
      <c r="AG1124" s="100"/>
      <c r="AH1124" s="100"/>
      <c r="AI1124" s="100"/>
    </row>
    <row r="1125">
      <c r="A1125" s="100"/>
      <c r="B1125" s="100"/>
      <c r="C1125" s="100"/>
      <c r="D1125" s="100"/>
      <c r="E1125" s="100"/>
      <c r="F1125" s="100"/>
      <c r="G1125" s="100"/>
      <c r="H1125" s="100"/>
      <c r="I1125" s="100"/>
      <c r="J1125" s="100"/>
      <c r="K1125" s="100"/>
      <c r="L1125" s="100"/>
      <c r="M1125" s="100"/>
      <c r="N1125" s="100"/>
      <c r="O1125" s="100"/>
      <c r="P1125" s="100"/>
      <c r="Q1125" s="100"/>
      <c r="R1125" s="100"/>
      <c r="S1125" s="100"/>
      <c r="T1125" s="100"/>
      <c r="U1125" s="100"/>
      <c r="V1125" s="100"/>
      <c r="W1125" s="100"/>
      <c r="X1125" s="100"/>
      <c r="Y1125" s="100"/>
      <c r="Z1125" s="100"/>
      <c r="AA1125" s="100"/>
      <c r="AB1125" s="100"/>
      <c r="AC1125" s="100"/>
      <c r="AD1125" s="100"/>
      <c r="AE1125" s="100"/>
      <c r="AF1125" s="100"/>
      <c r="AG1125" s="100"/>
      <c r="AH1125" s="100"/>
      <c r="AI1125" s="100"/>
    </row>
    <row r="1126">
      <c r="A1126" s="100"/>
      <c r="B1126" s="100"/>
      <c r="C1126" s="100"/>
      <c r="D1126" s="100"/>
      <c r="E1126" s="100"/>
      <c r="F1126" s="100"/>
      <c r="G1126" s="100"/>
      <c r="H1126" s="100"/>
      <c r="I1126" s="100"/>
      <c r="J1126" s="100"/>
      <c r="K1126" s="100"/>
      <c r="L1126" s="100"/>
      <c r="M1126" s="100"/>
      <c r="N1126" s="100"/>
      <c r="O1126" s="100"/>
      <c r="P1126" s="100"/>
      <c r="Q1126" s="100"/>
      <c r="R1126" s="100"/>
      <c r="S1126" s="100"/>
      <c r="T1126" s="100"/>
      <c r="U1126" s="100"/>
      <c r="V1126" s="100"/>
      <c r="W1126" s="100"/>
      <c r="X1126" s="100"/>
      <c r="Y1126" s="100"/>
      <c r="Z1126" s="100"/>
      <c r="AA1126" s="100"/>
      <c r="AB1126" s="100"/>
      <c r="AC1126" s="100"/>
      <c r="AD1126" s="100"/>
      <c r="AE1126" s="100"/>
      <c r="AF1126" s="100"/>
      <c r="AG1126" s="100"/>
      <c r="AH1126" s="100"/>
      <c r="AI1126" s="100"/>
    </row>
    <row r="1127">
      <c r="A1127" s="100"/>
      <c r="B1127" s="100"/>
      <c r="C1127" s="100"/>
      <c r="D1127" s="100"/>
      <c r="E1127" s="100"/>
      <c r="F1127" s="100"/>
      <c r="G1127" s="100"/>
      <c r="H1127" s="100"/>
      <c r="I1127" s="100"/>
      <c r="J1127" s="100"/>
      <c r="K1127" s="100"/>
      <c r="L1127" s="100"/>
      <c r="M1127" s="100"/>
      <c r="N1127" s="100"/>
      <c r="O1127" s="100"/>
      <c r="P1127" s="100"/>
      <c r="Q1127" s="100"/>
      <c r="R1127" s="100"/>
      <c r="S1127" s="100"/>
      <c r="T1127" s="100"/>
      <c r="U1127" s="100"/>
      <c r="V1127" s="100"/>
      <c r="W1127" s="100"/>
      <c r="X1127" s="100"/>
      <c r="Y1127" s="100"/>
      <c r="Z1127" s="100"/>
      <c r="AA1127" s="100"/>
      <c r="AB1127" s="100"/>
      <c r="AC1127" s="100"/>
      <c r="AD1127" s="100"/>
      <c r="AE1127" s="100"/>
      <c r="AF1127" s="100"/>
      <c r="AG1127" s="100"/>
      <c r="AH1127" s="100"/>
      <c r="AI1127" s="100"/>
    </row>
    <row r="1128">
      <c r="A1128" s="100"/>
      <c r="B1128" s="100"/>
      <c r="C1128" s="100"/>
      <c r="D1128" s="100"/>
      <c r="E1128" s="100"/>
      <c r="F1128" s="100"/>
      <c r="G1128" s="100"/>
      <c r="H1128" s="100"/>
      <c r="I1128" s="100"/>
      <c r="J1128" s="100"/>
      <c r="K1128" s="100"/>
      <c r="L1128" s="100"/>
      <c r="M1128" s="100"/>
      <c r="N1128" s="100"/>
      <c r="O1128" s="100"/>
      <c r="P1128" s="100"/>
      <c r="Q1128" s="100"/>
      <c r="R1128" s="100"/>
      <c r="S1128" s="100"/>
      <c r="T1128" s="100"/>
      <c r="U1128" s="100"/>
      <c r="V1128" s="100"/>
      <c r="W1128" s="100"/>
      <c r="X1128" s="100"/>
      <c r="Y1128" s="100"/>
      <c r="Z1128" s="100"/>
      <c r="AA1128" s="100"/>
      <c r="AB1128" s="100"/>
      <c r="AC1128" s="100"/>
      <c r="AD1128" s="100"/>
      <c r="AE1128" s="100"/>
      <c r="AF1128" s="100"/>
      <c r="AG1128" s="100"/>
      <c r="AH1128" s="100"/>
      <c r="AI1128" s="100"/>
    </row>
    <row r="1129">
      <c r="A1129" s="100"/>
      <c r="B1129" s="100"/>
      <c r="C1129" s="100"/>
      <c r="D1129" s="100"/>
      <c r="E1129" s="100"/>
      <c r="F1129" s="100"/>
      <c r="G1129" s="100"/>
      <c r="H1129" s="100"/>
      <c r="I1129" s="100"/>
      <c r="J1129" s="100"/>
      <c r="K1129" s="100"/>
      <c r="L1129" s="100"/>
      <c r="M1129" s="100"/>
      <c r="N1129" s="100"/>
      <c r="O1129" s="100"/>
      <c r="P1129" s="100"/>
      <c r="Q1129" s="100"/>
      <c r="R1129" s="100"/>
      <c r="S1129" s="100"/>
      <c r="T1129" s="100"/>
      <c r="U1129" s="100"/>
      <c r="V1129" s="100"/>
      <c r="W1129" s="100"/>
      <c r="X1129" s="100"/>
      <c r="Y1129" s="100"/>
      <c r="Z1129" s="100"/>
      <c r="AA1129" s="100"/>
      <c r="AB1129" s="100"/>
      <c r="AC1129" s="100"/>
      <c r="AD1129" s="100"/>
      <c r="AE1129" s="100"/>
      <c r="AF1129" s="100"/>
      <c r="AG1129" s="100"/>
      <c r="AH1129" s="100"/>
      <c r="AI1129" s="100"/>
    </row>
    <row r="1130">
      <c r="A1130" s="100"/>
      <c r="B1130" s="100"/>
      <c r="C1130" s="100"/>
      <c r="D1130" s="100"/>
      <c r="E1130" s="100"/>
      <c r="F1130" s="100"/>
      <c r="G1130" s="100"/>
      <c r="H1130" s="100"/>
      <c r="I1130" s="100"/>
      <c r="J1130" s="100"/>
      <c r="K1130" s="100"/>
      <c r="L1130" s="100"/>
      <c r="M1130" s="100"/>
      <c r="N1130" s="100"/>
      <c r="O1130" s="100"/>
      <c r="P1130" s="100"/>
      <c r="Q1130" s="100"/>
      <c r="R1130" s="100"/>
      <c r="S1130" s="100"/>
      <c r="T1130" s="100"/>
      <c r="U1130" s="100"/>
      <c r="V1130" s="100"/>
      <c r="W1130" s="100"/>
      <c r="X1130" s="100"/>
      <c r="Y1130" s="100"/>
      <c r="Z1130" s="100"/>
      <c r="AA1130" s="100"/>
      <c r="AB1130" s="100"/>
      <c r="AC1130" s="100"/>
      <c r="AD1130" s="100"/>
      <c r="AE1130" s="100"/>
      <c r="AF1130" s="100"/>
      <c r="AG1130" s="100"/>
      <c r="AH1130" s="100"/>
      <c r="AI1130" s="100"/>
    </row>
    <row r="1131">
      <c r="A1131" s="100"/>
      <c r="B1131" s="100"/>
      <c r="C1131" s="100"/>
      <c r="D1131" s="100"/>
      <c r="E1131" s="100"/>
      <c r="F1131" s="100"/>
      <c r="G1131" s="100"/>
      <c r="H1131" s="100"/>
      <c r="I1131" s="100"/>
      <c r="J1131" s="100"/>
      <c r="K1131" s="100"/>
      <c r="L1131" s="100"/>
      <c r="M1131" s="100"/>
      <c r="N1131" s="100"/>
      <c r="O1131" s="100"/>
      <c r="P1131" s="100"/>
      <c r="Q1131" s="100"/>
      <c r="R1131" s="100"/>
      <c r="S1131" s="100"/>
      <c r="T1131" s="100"/>
      <c r="U1131" s="100"/>
      <c r="V1131" s="100"/>
      <c r="W1131" s="100"/>
      <c r="X1131" s="100"/>
      <c r="Y1131" s="100"/>
      <c r="Z1131" s="100"/>
      <c r="AA1131" s="100"/>
      <c r="AB1131" s="100"/>
      <c r="AC1131" s="100"/>
      <c r="AD1131" s="100"/>
      <c r="AE1131" s="100"/>
      <c r="AF1131" s="100"/>
      <c r="AG1131" s="100"/>
      <c r="AH1131" s="100"/>
      <c r="AI1131" s="100"/>
    </row>
    <row r="1132">
      <c r="A1132" s="100"/>
      <c r="B1132" s="100"/>
      <c r="C1132" s="100"/>
      <c r="D1132" s="100"/>
      <c r="E1132" s="100"/>
      <c r="F1132" s="100"/>
      <c r="G1132" s="100"/>
      <c r="H1132" s="100"/>
      <c r="I1132" s="100"/>
      <c r="J1132" s="100"/>
      <c r="K1132" s="100"/>
      <c r="L1132" s="100"/>
      <c r="M1132" s="100"/>
      <c r="N1132" s="100"/>
      <c r="O1132" s="100"/>
      <c r="P1132" s="100"/>
      <c r="Q1132" s="100"/>
      <c r="R1132" s="100"/>
      <c r="S1132" s="100"/>
      <c r="T1132" s="100"/>
      <c r="U1132" s="100"/>
      <c r="V1132" s="100"/>
      <c r="W1132" s="100"/>
      <c r="X1132" s="100"/>
      <c r="Y1132" s="100"/>
      <c r="Z1132" s="100"/>
      <c r="AA1132" s="100"/>
      <c r="AB1132" s="100"/>
      <c r="AC1132" s="100"/>
      <c r="AD1132" s="100"/>
      <c r="AE1132" s="100"/>
      <c r="AF1132" s="100"/>
      <c r="AG1132" s="100"/>
      <c r="AH1132" s="100"/>
      <c r="AI1132" s="100"/>
    </row>
    <row r="1133">
      <c r="A1133" s="100"/>
      <c r="B1133" s="100"/>
      <c r="C1133" s="100"/>
      <c r="D1133" s="100"/>
      <c r="E1133" s="100"/>
      <c r="F1133" s="100"/>
      <c r="G1133" s="100"/>
      <c r="H1133" s="100"/>
      <c r="I1133" s="100"/>
      <c r="J1133" s="100"/>
      <c r="K1133" s="100"/>
      <c r="L1133" s="100"/>
      <c r="M1133" s="100"/>
      <c r="N1133" s="100"/>
      <c r="O1133" s="100"/>
      <c r="P1133" s="100"/>
      <c r="Q1133" s="100"/>
      <c r="R1133" s="100"/>
      <c r="S1133" s="100"/>
      <c r="T1133" s="100"/>
      <c r="U1133" s="100"/>
      <c r="V1133" s="100"/>
      <c r="W1133" s="100"/>
      <c r="X1133" s="100"/>
      <c r="Y1133" s="100"/>
      <c r="Z1133" s="100"/>
      <c r="AA1133" s="100"/>
      <c r="AB1133" s="100"/>
      <c r="AC1133" s="100"/>
      <c r="AD1133" s="100"/>
      <c r="AE1133" s="100"/>
      <c r="AF1133" s="100"/>
      <c r="AG1133" s="100"/>
      <c r="AH1133" s="100"/>
      <c r="AI1133" s="100"/>
    </row>
    <row r="1134">
      <c r="A1134" s="100"/>
      <c r="B1134" s="100"/>
      <c r="C1134" s="100"/>
      <c r="D1134" s="100"/>
      <c r="E1134" s="100"/>
      <c r="F1134" s="100"/>
      <c r="G1134" s="100"/>
      <c r="H1134" s="100"/>
      <c r="I1134" s="100"/>
      <c r="J1134" s="100"/>
      <c r="K1134" s="100"/>
      <c r="L1134" s="100"/>
      <c r="M1134" s="100"/>
      <c r="N1134" s="100"/>
      <c r="O1134" s="100"/>
      <c r="P1134" s="100"/>
      <c r="Q1134" s="100"/>
      <c r="R1134" s="100"/>
      <c r="S1134" s="100"/>
      <c r="T1134" s="100"/>
      <c r="U1134" s="100"/>
      <c r="V1134" s="100"/>
      <c r="W1134" s="100"/>
      <c r="X1134" s="100"/>
      <c r="Y1134" s="100"/>
      <c r="Z1134" s="100"/>
      <c r="AA1134" s="100"/>
      <c r="AB1134" s="100"/>
      <c r="AC1134" s="100"/>
      <c r="AD1134" s="100"/>
      <c r="AE1134" s="100"/>
      <c r="AF1134" s="100"/>
      <c r="AG1134" s="100"/>
      <c r="AH1134" s="100"/>
      <c r="AI1134" s="100"/>
    </row>
    <row r="1135">
      <c r="A1135" s="100"/>
      <c r="B1135" s="100"/>
      <c r="C1135" s="100"/>
      <c r="D1135" s="100"/>
      <c r="E1135" s="100"/>
      <c r="F1135" s="100"/>
      <c r="G1135" s="100"/>
      <c r="H1135" s="100"/>
      <c r="I1135" s="100"/>
      <c r="J1135" s="100"/>
      <c r="K1135" s="100"/>
      <c r="L1135" s="100"/>
      <c r="M1135" s="100"/>
      <c r="N1135" s="100"/>
      <c r="O1135" s="100"/>
      <c r="P1135" s="100"/>
      <c r="Q1135" s="100"/>
      <c r="R1135" s="100"/>
      <c r="S1135" s="100"/>
      <c r="T1135" s="100"/>
      <c r="U1135" s="100"/>
      <c r="V1135" s="100"/>
      <c r="W1135" s="100"/>
      <c r="X1135" s="100"/>
      <c r="Y1135" s="100"/>
      <c r="Z1135" s="100"/>
      <c r="AA1135" s="100"/>
      <c r="AB1135" s="100"/>
      <c r="AC1135" s="100"/>
      <c r="AD1135" s="100"/>
      <c r="AE1135" s="100"/>
      <c r="AF1135" s="100"/>
      <c r="AG1135" s="100"/>
      <c r="AH1135" s="100"/>
      <c r="AI1135" s="100"/>
    </row>
    <row r="1136">
      <c r="A1136" s="100"/>
      <c r="B1136" s="100"/>
      <c r="C1136" s="100"/>
      <c r="D1136" s="100"/>
      <c r="E1136" s="100"/>
      <c r="F1136" s="100"/>
      <c r="G1136" s="100"/>
      <c r="H1136" s="100"/>
      <c r="I1136" s="100"/>
      <c r="J1136" s="100"/>
      <c r="K1136" s="100"/>
      <c r="L1136" s="100"/>
      <c r="M1136" s="100"/>
      <c r="N1136" s="100"/>
      <c r="O1136" s="100"/>
      <c r="P1136" s="100"/>
      <c r="Q1136" s="100"/>
      <c r="R1136" s="100"/>
      <c r="S1136" s="100"/>
      <c r="T1136" s="100"/>
      <c r="U1136" s="100"/>
      <c r="V1136" s="100"/>
      <c r="W1136" s="100"/>
      <c r="X1136" s="100"/>
      <c r="Y1136" s="100"/>
      <c r="Z1136" s="100"/>
      <c r="AA1136" s="100"/>
      <c r="AB1136" s="100"/>
      <c r="AC1136" s="100"/>
      <c r="AD1136" s="100"/>
      <c r="AE1136" s="100"/>
      <c r="AF1136" s="100"/>
      <c r="AG1136" s="100"/>
      <c r="AH1136" s="100"/>
      <c r="AI1136" s="100"/>
    </row>
    <row r="1137">
      <c r="A1137" s="100"/>
      <c r="B1137" s="100"/>
      <c r="C1137" s="100"/>
      <c r="D1137" s="100"/>
      <c r="E1137" s="100"/>
      <c r="F1137" s="100"/>
      <c r="G1137" s="100"/>
      <c r="H1137" s="100"/>
      <c r="I1137" s="100"/>
      <c r="J1137" s="100"/>
      <c r="K1137" s="100"/>
      <c r="L1137" s="100"/>
      <c r="M1137" s="100"/>
      <c r="N1137" s="100"/>
      <c r="O1137" s="100"/>
      <c r="P1137" s="100"/>
      <c r="Q1137" s="100"/>
      <c r="R1137" s="100"/>
      <c r="S1137" s="100"/>
      <c r="T1137" s="100"/>
      <c r="U1137" s="100"/>
      <c r="V1137" s="100"/>
      <c r="W1137" s="100"/>
      <c r="X1137" s="100"/>
      <c r="Y1137" s="100"/>
      <c r="Z1137" s="100"/>
      <c r="AA1137" s="100"/>
      <c r="AB1137" s="100"/>
      <c r="AC1137" s="100"/>
      <c r="AD1137" s="100"/>
      <c r="AE1137" s="100"/>
      <c r="AF1137" s="100"/>
      <c r="AG1137" s="100"/>
      <c r="AH1137" s="100"/>
      <c r="AI1137" s="100"/>
    </row>
    <row r="1138">
      <c r="A1138" s="100"/>
      <c r="B1138" s="100"/>
      <c r="C1138" s="100"/>
      <c r="D1138" s="100"/>
      <c r="E1138" s="100"/>
      <c r="F1138" s="100"/>
      <c r="G1138" s="100"/>
      <c r="H1138" s="100"/>
      <c r="I1138" s="100"/>
      <c r="J1138" s="100"/>
      <c r="K1138" s="100"/>
      <c r="L1138" s="100"/>
      <c r="M1138" s="100"/>
      <c r="N1138" s="100"/>
      <c r="O1138" s="100"/>
      <c r="P1138" s="100"/>
      <c r="Q1138" s="100"/>
      <c r="R1138" s="100"/>
      <c r="S1138" s="100"/>
      <c r="T1138" s="100"/>
      <c r="U1138" s="100"/>
      <c r="V1138" s="100"/>
      <c r="W1138" s="100"/>
      <c r="X1138" s="100"/>
      <c r="Y1138" s="100"/>
      <c r="Z1138" s="100"/>
      <c r="AA1138" s="100"/>
      <c r="AB1138" s="100"/>
      <c r="AC1138" s="100"/>
      <c r="AD1138" s="100"/>
      <c r="AE1138" s="100"/>
      <c r="AF1138" s="100"/>
      <c r="AG1138" s="100"/>
      <c r="AH1138" s="100"/>
      <c r="AI1138" s="100"/>
    </row>
    <row r="1139">
      <c r="A1139" s="100"/>
      <c r="B1139" s="100"/>
      <c r="C1139" s="100"/>
      <c r="D1139" s="100"/>
      <c r="E1139" s="100"/>
      <c r="F1139" s="100"/>
      <c r="G1139" s="100"/>
      <c r="H1139" s="100"/>
      <c r="I1139" s="100"/>
      <c r="J1139" s="100"/>
      <c r="K1139" s="100"/>
      <c r="L1139" s="100"/>
      <c r="M1139" s="100"/>
      <c r="N1139" s="100"/>
      <c r="O1139" s="100"/>
      <c r="P1139" s="100"/>
      <c r="Q1139" s="100"/>
      <c r="R1139" s="100"/>
      <c r="S1139" s="100"/>
      <c r="T1139" s="100"/>
      <c r="U1139" s="100"/>
      <c r="V1139" s="100"/>
      <c r="W1139" s="100"/>
      <c r="X1139" s="100"/>
      <c r="Y1139" s="100"/>
      <c r="Z1139" s="100"/>
      <c r="AA1139" s="100"/>
      <c r="AB1139" s="100"/>
      <c r="AC1139" s="100"/>
      <c r="AD1139" s="100"/>
      <c r="AE1139" s="100"/>
      <c r="AF1139" s="100"/>
      <c r="AG1139" s="100"/>
      <c r="AH1139" s="100"/>
      <c r="AI1139" s="100"/>
    </row>
    <row r="1140">
      <c r="A1140" s="100"/>
      <c r="B1140" s="100"/>
      <c r="C1140" s="100"/>
      <c r="D1140" s="100"/>
      <c r="E1140" s="100"/>
      <c r="F1140" s="100"/>
      <c r="G1140" s="100"/>
      <c r="H1140" s="100"/>
      <c r="I1140" s="100"/>
      <c r="J1140" s="100"/>
      <c r="K1140" s="100"/>
      <c r="L1140" s="100"/>
      <c r="M1140" s="100"/>
      <c r="N1140" s="100"/>
      <c r="O1140" s="100"/>
      <c r="P1140" s="100"/>
      <c r="Q1140" s="100"/>
      <c r="R1140" s="100"/>
      <c r="S1140" s="100"/>
      <c r="T1140" s="100"/>
      <c r="U1140" s="100"/>
      <c r="V1140" s="100"/>
      <c r="W1140" s="100"/>
      <c r="X1140" s="100"/>
      <c r="Y1140" s="100"/>
      <c r="Z1140" s="100"/>
      <c r="AA1140" s="100"/>
      <c r="AB1140" s="100"/>
      <c r="AC1140" s="100"/>
      <c r="AD1140" s="100"/>
      <c r="AE1140" s="100"/>
      <c r="AF1140" s="100"/>
      <c r="AG1140" s="100"/>
      <c r="AH1140" s="100"/>
      <c r="AI1140" s="100"/>
    </row>
    <row r="1141">
      <c r="A1141" s="100"/>
      <c r="B1141" s="100"/>
      <c r="C1141" s="100"/>
      <c r="D1141" s="100"/>
      <c r="E1141" s="100"/>
      <c r="F1141" s="100"/>
      <c r="G1141" s="100"/>
      <c r="H1141" s="100"/>
      <c r="I1141" s="100"/>
      <c r="J1141" s="100"/>
      <c r="K1141" s="100"/>
      <c r="L1141" s="100"/>
      <c r="M1141" s="100"/>
      <c r="N1141" s="100"/>
      <c r="O1141" s="100"/>
      <c r="P1141" s="100"/>
      <c r="Q1141" s="100"/>
      <c r="R1141" s="100"/>
      <c r="S1141" s="100"/>
      <c r="T1141" s="100"/>
      <c r="U1141" s="100"/>
      <c r="V1141" s="100"/>
      <c r="W1141" s="100"/>
      <c r="X1141" s="100"/>
      <c r="Y1141" s="100"/>
      <c r="Z1141" s="100"/>
      <c r="AA1141" s="100"/>
      <c r="AB1141" s="100"/>
      <c r="AC1141" s="100"/>
      <c r="AD1141" s="100"/>
      <c r="AE1141" s="100"/>
      <c r="AF1141" s="100"/>
      <c r="AG1141" s="100"/>
      <c r="AH1141" s="100"/>
      <c r="AI1141" s="100"/>
    </row>
    <row r="1142">
      <c r="A1142" s="100"/>
      <c r="B1142" s="100"/>
      <c r="C1142" s="100"/>
      <c r="D1142" s="100"/>
      <c r="E1142" s="100"/>
      <c r="F1142" s="100"/>
      <c r="G1142" s="100"/>
      <c r="H1142" s="100"/>
      <c r="I1142" s="100"/>
      <c r="J1142" s="100"/>
      <c r="K1142" s="100"/>
      <c r="L1142" s="100"/>
      <c r="M1142" s="100"/>
      <c r="N1142" s="100"/>
      <c r="O1142" s="100"/>
      <c r="P1142" s="100"/>
      <c r="Q1142" s="100"/>
      <c r="R1142" s="100"/>
      <c r="S1142" s="100"/>
      <c r="T1142" s="100"/>
      <c r="U1142" s="100"/>
      <c r="V1142" s="100"/>
      <c r="W1142" s="100"/>
      <c r="X1142" s="100"/>
      <c r="Y1142" s="100"/>
      <c r="Z1142" s="100"/>
      <c r="AA1142" s="100"/>
      <c r="AB1142" s="100"/>
      <c r="AC1142" s="100"/>
      <c r="AD1142" s="100"/>
      <c r="AE1142" s="100"/>
      <c r="AF1142" s="100"/>
      <c r="AG1142" s="100"/>
      <c r="AH1142" s="100"/>
      <c r="AI1142" s="100"/>
    </row>
    <row r="1143">
      <c r="A1143" s="100"/>
      <c r="B1143" s="100"/>
      <c r="C1143" s="100"/>
      <c r="D1143" s="100"/>
      <c r="E1143" s="100"/>
      <c r="F1143" s="100"/>
      <c r="G1143" s="100"/>
      <c r="H1143" s="100"/>
      <c r="I1143" s="100"/>
      <c r="J1143" s="100"/>
      <c r="K1143" s="100"/>
      <c r="L1143" s="100"/>
      <c r="M1143" s="100"/>
      <c r="N1143" s="100"/>
      <c r="O1143" s="100"/>
      <c r="P1143" s="100"/>
      <c r="Q1143" s="100"/>
      <c r="R1143" s="100"/>
      <c r="S1143" s="100"/>
      <c r="T1143" s="100"/>
      <c r="U1143" s="100"/>
      <c r="V1143" s="100"/>
      <c r="W1143" s="100"/>
      <c r="X1143" s="100"/>
      <c r="Y1143" s="100"/>
      <c r="Z1143" s="100"/>
      <c r="AA1143" s="100"/>
      <c r="AB1143" s="100"/>
      <c r="AC1143" s="100"/>
      <c r="AD1143" s="100"/>
      <c r="AE1143" s="100"/>
      <c r="AF1143" s="100"/>
      <c r="AG1143" s="100"/>
      <c r="AH1143" s="100"/>
      <c r="AI1143" s="100"/>
    </row>
    <row r="1144">
      <c r="A1144" s="100"/>
      <c r="B1144" s="100"/>
      <c r="C1144" s="100"/>
      <c r="D1144" s="100"/>
      <c r="E1144" s="100"/>
      <c r="F1144" s="100"/>
      <c r="G1144" s="100"/>
      <c r="H1144" s="100"/>
      <c r="I1144" s="100"/>
      <c r="J1144" s="100"/>
      <c r="K1144" s="100"/>
      <c r="L1144" s="100"/>
      <c r="M1144" s="100"/>
      <c r="N1144" s="100"/>
      <c r="O1144" s="100"/>
      <c r="P1144" s="100"/>
      <c r="Q1144" s="100"/>
      <c r="R1144" s="100"/>
      <c r="S1144" s="100"/>
      <c r="T1144" s="100"/>
      <c r="U1144" s="100"/>
      <c r="V1144" s="100"/>
      <c r="W1144" s="100"/>
      <c r="X1144" s="100"/>
      <c r="Y1144" s="100"/>
      <c r="Z1144" s="100"/>
      <c r="AA1144" s="100"/>
      <c r="AB1144" s="100"/>
      <c r="AC1144" s="100"/>
      <c r="AD1144" s="100"/>
      <c r="AE1144" s="100"/>
      <c r="AF1144" s="100"/>
      <c r="AG1144" s="100"/>
      <c r="AH1144" s="100"/>
      <c r="AI1144" s="100"/>
    </row>
    <row r="1145">
      <c r="A1145" s="100"/>
      <c r="B1145" s="100"/>
      <c r="C1145" s="100"/>
      <c r="D1145" s="100"/>
      <c r="E1145" s="100"/>
      <c r="F1145" s="100"/>
      <c r="G1145" s="100"/>
      <c r="H1145" s="100"/>
      <c r="I1145" s="100"/>
      <c r="J1145" s="100"/>
      <c r="K1145" s="100"/>
      <c r="L1145" s="100"/>
      <c r="M1145" s="100"/>
      <c r="N1145" s="100"/>
      <c r="O1145" s="100"/>
      <c r="P1145" s="100"/>
      <c r="Q1145" s="100"/>
      <c r="R1145" s="100"/>
      <c r="S1145" s="100"/>
      <c r="T1145" s="100"/>
      <c r="U1145" s="100"/>
      <c r="V1145" s="100"/>
      <c r="W1145" s="100"/>
      <c r="X1145" s="100"/>
      <c r="Y1145" s="100"/>
      <c r="Z1145" s="100"/>
      <c r="AA1145" s="100"/>
      <c r="AB1145" s="100"/>
      <c r="AC1145" s="100"/>
      <c r="AD1145" s="100"/>
      <c r="AE1145" s="100"/>
      <c r="AF1145" s="100"/>
      <c r="AG1145" s="100"/>
      <c r="AH1145" s="100"/>
      <c r="AI1145" s="100"/>
    </row>
    <row r="1146">
      <c r="A1146" s="100"/>
      <c r="B1146" s="100"/>
      <c r="C1146" s="100"/>
      <c r="D1146" s="100"/>
      <c r="E1146" s="100"/>
      <c r="F1146" s="100"/>
      <c r="G1146" s="100"/>
      <c r="H1146" s="100"/>
      <c r="I1146" s="100"/>
      <c r="J1146" s="100"/>
      <c r="K1146" s="100"/>
      <c r="L1146" s="100"/>
      <c r="M1146" s="100"/>
      <c r="N1146" s="100"/>
      <c r="O1146" s="100"/>
      <c r="P1146" s="100"/>
      <c r="Q1146" s="100"/>
      <c r="R1146" s="100"/>
      <c r="S1146" s="100"/>
      <c r="T1146" s="100"/>
      <c r="U1146" s="100"/>
      <c r="V1146" s="100"/>
      <c r="W1146" s="100"/>
      <c r="X1146" s="100"/>
      <c r="Y1146" s="100"/>
      <c r="Z1146" s="100"/>
      <c r="AA1146" s="100"/>
      <c r="AB1146" s="100"/>
      <c r="AC1146" s="100"/>
      <c r="AD1146" s="100"/>
      <c r="AE1146" s="100"/>
      <c r="AF1146" s="100"/>
      <c r="AG1146" s="100"/>
      <c r="AH1146" s="100"/>
      <c r="AI1146" s="100"/>
    </row>
    <row r="1147">
      <c r="A1147" s="100"/>
      <c r="B1147" s="100"/>
      <c r="C1147" s="100"/>
      <c r="D1147" s="100"/>
      <c r="E1147" s="100"/>
      <c r="F1147" s="100"/>
      <c r="G1147" s="100"/>
      <c r="H1147" s="100"/>
      <c r="I1147" s="100"/>
      <c r="J1147" s="100"/>
      <c r="K1147" s="100"/>
      <c r="L1147" s="100"/>
      <c r="M1147" s="100"/>
      <c r="N1147" s="100"/>
      <c r="O1147" s="100"/>
      <c r="P1147" s="100"/>
      <c r="Q1147" s="100"/>
      <c r="R1147" s="100"/>
      <c r="S1147" s="100"/>
      <c r="T1147" s="100"/>
      <c r="U1147" s="100"/>
      <c r="V1147" s="100"/>
      <c r="W1147" s="100"/>
      <c r="X1147" s="100"/>
      <c r="Y1147" s="100"/>
      <c r="Z1147" s="100"/>
      <c r="AA1147" s="100"/>
      <c r="AB1147" s="100"/>
      <c r="AC1147" s="100"/>
      <c r="AD1147" s="100"/>
      <c r="AE1147" s="100"/>
      <c r="AF1147" s="100"/>
      <c r="AG1147" s="100"/>
      <c r="AH1147" s="100"/>
      <c r="AI1147" s="100"/>
    </row>
    <row r="1148">
      <c r="A1148" s="100"/>
      <c r="B1148" s="100"/>
      <c r="C1148" s="100"/>
      <c r="D1148" s="100"/>
      <c r="E1148" s="100"/>
      <c r="F1148" s="100"/>
      <c r="G1148" s="100"/>
      <c r="H1148" s="100"/>
      <c r="I1148" s="100"/>
      <c r="J1148" s="100"/>
      <c r="K1148" s="100"/>
      <c r="L1148" s="100"/>
      <c r="M1148" s="100"/>
      <c r="N1148" s="100"/>
      <c r="O1148" s="100"/>
      <c r="P1148" s="100"/>
      <c r="Q1148" s="100"/>
      <c r="R1148" s="100"/>
      <c r="S1148" s="100"/>
      <c r="T1148" s="100"/>
      <c r="U1148" s="100"/>
      <c r="V1148" s="100"/>
      <c r="W1148" s="100"/>
      <c r="X1148" s="100"/>
      <c r="Y1148" s="100"/>
      <c r="Z1148" s="100"/>
      <c r="AA1148" s="100"/>
      <c r="AB1148" s="100"/>
      <c r="AC1148" s="100"/>
      <c r="AD1148" s="100"/>
      <c r="AE1148" s="100"/>
      <c r="AF1148" s="100"/>
      <c r="AG1148" s="100"/>
      <c r="AH1148" s="100"/>
      <c r="AI1148" s="100"/>
    </row>
    <row r="1149">
      <c r="A1149" s="100"/>
      <c r="B1149" s="100"/>
      <c r="C1149" s="100"/>
      <c r="D1149" s="100"/>
      <c r="E1149" s="100"/>
      <c r="F1149" s="100"/>
      <c r="G1149" s="100"/>
      <c r="H1149" s="100"/>
      <c r="I1149" s="100"/>
      <c r="J1149" s="100"/>
      <c r="K1149" s="100"/>
      <c r="L1149" s="100"/>
      <c r="M1149" s="100"/>
      <c r="N1149" s="100"/>
      <c r="O1149" s="100"/>
      <c r="P1149" s="100"/>
      <c r="Q1149" s="100"/>
      <c r="R1149" s="100"/>
      <c r="S1149" s="100"/>
      <c r="T1149" s="100"/>
      <c r="U1149" s="100"/>
      <c r="V1149" s="100"/>
      <c r="W1149" s="100"/>
      <c r="X1149" s="100"/>
      <c r="Y1149" s="100"/>
      <c r="Z1149" s="100"/>
      <c r="AA1149" s="100"/>
      <c r="AB1149" s="100"/>
      <c r="AC1149" s="100"/>
      <c r="AD1149" s="100"/>
      <c r="AE1149" s="100"/>
      <c r="AF1149" s="100"/>
      <c r="AG1149" s="100"/>
      <c r="AH1149" s="100"/>
      <c r="AI1149" s="100"/>
    </row>
    <row r="1150">
      <c r="A1150" s="100"/>
      <c r="B1150" s="100"/>
      <c r="C1150" s="100"/>
      <c r="D1150" s="100"/>
      <c r="E1150" s="100"/>
      <c r="F1150" s="100"/>
      <c r="G1150" s="100"/>
      <c r="H1150" s="100"/>
      <c r="I1150" s="100"/>
      <c r="J1150" s="100"/>
      <c r="K1150" s="100"/>
      <c r="L1150" s="100"/>
      <c r="M1150" s="100"/>
      <c r="N1150" s="100"/>
      <c r="O1150" s="100"/>
      <c r="P1150" s="100"/>
      <c r="Q1150" s="100"/>
      <c r="R1150" s="100"/>
      <c r="S1150" s="100"/>
      <c r="T1150" s="100"/>
      <c r="U1150" s="100"/>
      <c r="V1150" s="100"/>
      <c r="W1150" s="100"/>
      <c r="X1150" s="100"/>
      <c r="Y1150" s="100"/>
      <c r="Z1150" s="100"/>
      <c r="AA1150" s="100"/>
      <c r="AB1150" s="100"/>
      <c r="AC1150" s="100"/>
      <c r="AD1150" s="100"/>
      <c r="AE1150" s="100"/>
      <c r="AF1150" s="100"/>
      <c r="AG1150" s="100"/>
      <c r="AH1150" s="100"/>
      <c r="AI1150" s="100"/>
    </row>
    <row r="1151">
      <c r="A1151" s="100"/>
      <c r="B1151" s="100"/>
      <c r="C1151" s="100"/>
      <c r="D1151" s="100"/>
      <c r="E1151" s="100"/>
      <c r="F1151" s="100"/>
      <c r="G1151" s="100"/>
      <c r="H1151" s="100"/>
      <c r="I1151" s="100"/>
      <c r="J1151" s="100"/>
      <c r="K1151" s="100"/>
      <c r="L1151" s="100"/>
      <c r="M1151" s="100"/>
      <c r="N1151" s="100"/>
      <c r="O1151" s="100"/>
      <c r="P1151" s="100"/>
      <c r="Q1151" s="100"/>
      <c r="R1151" s="100"/>
      <c r="S1151" s="100"/>
      <c r="T1151" s="100"/>
      <c r="U1151" s="100"/>
      <c r="V1151" s="100"/>
      <c r="W1151" s="100"/>
      <c r="X1151" s="100"/>
      <c r="Y1151" s="100"/>
      <c r="Z1151" s="100"/>
      <c r="AA1151" s="100"/>
      <c r="AB1151" s="100"/>
      <c r="AC1151" s="100"/>
      <c r="AD1151" s="100"/>
      <c r="AE1151" s="100"/>
      <c r="AF1151" s="100"/>
      <c r="AG1151" s="100"/>
      <c r="AH1151" s="100"/>
      <c r="AI1151" s="100"/>
    </row>
    <row r="1152">
      <c r="A1152" s="100"/>
      <c r="B1152" s="100"/>
      <c r="C1152" s="100"/>
      <c r="D1152" s="100"/>
      <c r="E1152" s="100"/>
      <c r="F1152" s="100"/>
      <c r="G1152" s="100"/>
      <c r="H1152" s="100"/>
      <c r="I1152" s="100"/>
      <c r="J1152" s="100"/>
      <c r="K1152" s="100"/>
      <c r="L1152" s="100"/>
      <c r="M1152" s="100"/>
      <c r="N1152" s="100"/>
      <c r="O1152" s="100"/>
      <c r="P1152" s="100"/>
      <c r="Q1152" s="100"/>
      <c r="R1152" s="100"/>
      <c r="S1152" s="100"/>
      <c r="T1152" s="100"/>
      <c r="U1152" s="100"/>
      <c r="V1152" s="100"/>
      <c r="W1152" s="100"/>
      <c r="X1152" s="100"/>
      <c r="Y1152" s="100"/>
      <c r="Z1152" s="100"/>
      <c r="AA1152" s="100"/>
      <c r="AB1152" s="100"/>
      <c r="AC1152" s="100"/>
      <c r="AD1152" s="100"/>
      <c r="AE1152" s="100"/>
      <c r="AF1152" s="100"/>
      <c r="AG1152" s="100"/>
      <c r="AH1152" s="100"/>
      <c r="AI1152" s="100"/>
    </row>
    <row r="1153">
      <c r="A1153" s="100"/>
      <c r="B1153" s="100"/>
      <c r="C1153" s="100"/>
      <c r="D1153" s="100"/>
      <c r="E1153" s="100"/>
      <c r="F1153" s="100"/>
      <c r="G1153" s="100"/>
      <c r="H1153" s="100"/>
      <c r="I1153" s="100"/>
      <c r="J1153" s="100"/>
      <c r="K1153" s="100"/>
      <c r="L1153" s="100"/>
      <c r="M1153" s="100"/>
      <c r="N1153" s="100"/>
      <c r="O1153" s="100"/>
      <c r="P1153" s="100"/>
      <c r="Q1153" s="100"/>
      <c r="R1153" s="100"/>
      <c r="S1153" s="100"/>
      <c r="T1153" s="100"/>
      <c r="U1153" s="100"/>
      <c r="V1153" s="100"/>
      <c r="W1153" s="100"/>
      <c r="X1153" s="100"/>
      <c r="Y1153" s="100"/>
      <c r="Z1153" s="100"/>
      <c r="AA1153" s="100"/>
      <c r="AB1153" s="100"/>
      <c r="AC1153" s="100"/>
      <c r="AD1153" s="100"/>
      <c r="AE1153" s="100"/>
      <c r="AF1153" s="100"/>
      <c r="AG1153" s="100"/>
      <c r="AH1153" s="100"/>
      <c r="AI1153" s="100"/>
    </row>
    <row r="1154">
      <c r="A1154" s="100"/>
      <c r="B1154" s="100"/>
      <c r="C1154" s="100"/>
      <c r="D1154" s="100"/>
      <c r="E1154" s="100"/>
      <c r="F1154" s="100"/>
      <c r="G1154" s="100"/>
      <c r="H1154" s="100"/>
      <c r="I1154" s="100"/>
      <c r="J1154" s="100"/>
      <c r="K1154" s="100"/>
      <c r="L1154" s="100"/>
      <c r="M1154" s="100"/>
      <c r="N1154" s="100"/>
      <c r="O1154" s="100"/>
      <c r="P1154" s="100"/>
      <c r="Q1154" s="100"/>
      <c r="R1154" s="100"/>
      <c r="S1154" s="100"/>
      <c r="T1154" s="100"/>
      <c r="U1154" s="100"/>
      <c r="V1154" s="100"/>
      <c r="W1154" s="100"/>
      <c r="X1154" s="100"/>
      <c r="Y1154" s="100"/>
      <c r="Z1154" s="100"/>
      <c r="AA1154" s="100"/>
      <c r="AB1154" s="100"/>
      <c r="AC1154" s="100"/>
      <c r="AD1154" s="100"/>
      <c r="AE1154" s="100"/>
      <c r="AF1154" s="100"/>
      <c r="AG1154" s="100"/>
      <c r="AH1154" s="100"/>
      <c r="AI1154" s="100"/>
    </row>
    <row r="1155">
      <c r="A1155" s="100"/>
      <c r="B1155" s="100"/>
      <c r="C1155" s="100"/>
      <c r="D1155" s="100"/>
      <c r="E1155" s="100"/>
      <c r="F1155" s="100"/>
      <c r="G1155" s="100"/>
      <c r="H1155" s="100"/>
      <c r="I1155" s="100"/>
      <c r="J1155" s="100"/>
      <c r="K1155" s="100"/>
      <c r="L1155" s="100"/>
      <c r="M1155" s="100"/>
      <c r="N1155" s="100"/>
      <c r="O1155" s="100"/>
      <c r="P1155" s="100"/>
      <c r="Q1155" s="100"/>
      <c r="R1155" s="100"/>
      <c r="S1155" s="100"/>
      <c r="T1155" s="100"/>
      <c r="U1155" s="100"/>
      <c r="V1155" s="100"/>
      <c r="W1155" s="100"/>
      <c r="X1155" s="100"/>
      <c r="Y1155" s="100"/>
      <c r="Z1155" s="100"/>
      <c r="AA1155" s="100"/>
      <c r="AB1155" s="100"/>
      <c r="AC1155" s="100"/>
      <c r="AD1155" s="100"/>
      <c r="AE1155" s="100"/>
      <c r="AF1155" s="100"/>
      <c r="AG1155" s="100"/>
      <c r="AH1155" s="100"/>
      <c r="AI1155" s="100"/>
    </row>
    <row r="1156">
      <c r="A1156" s="100"/>
      <c r="B1156" s="100"/>
      <c r="C1156" s="100"/>
      <c r="D1156" s="100"/>
      <c r="E1156" s="100"/>
      <c r="F1156" s="100"/>
      <c r="G1156" s="100"/>
      <c r="H1156" s="100"/>
      <c r="I1156" s="100"/>
      <c r="J1156" s="100"/>
      <c r="K1156" s="100"/>
      <c r="L1156" s="100"/>
      <c r="M1156" s="100"/>
      <c r="N1156" s="100"/>
      <c r="O1156" s="100"/>
      <c r="P1156" s="100"/>
      <c r="Q1156" s="100"/>
      <c r="R1156" s="100"/>
      <c r="S1156" s="100"/>
      <c r="T1156" s="100"/>
      <c r="U1156" s="100"/>
      <c r="V1156" s="100"/>
      <c r="W1156" s="100"/>
      <c r="X1156" s="100"/>
      <c r="Y1156" s="100"/>
      <c r="Z1156" s="100"/>
      <c r="AA1156" s="100"/>
      <c r="AB1156" s="100"/>
      <c r="AC1156" s="100"/>
      <c r="AD1156" s="100"/>
      <c r="AE1156" s="100"/>
      <c r="AF1156" s="100"/>
      <c r="AG1156" s="100"/>
      <c r="AH1156" s="100"/>
      <c r="AI1156" s="100"/>
    </row>
    <row r="1157">
      <c r="A1157" s="100"/>
      <c r="B1157" s="100"/>
      <c r="C1157" s="100"/>
      <c r="D1157" s="100"/>
      <c r="E1157" s="100"/>
      <c r="F1157" s="100"/>
      <c r="G1157" s="100"/>
      <c r="H1157" s="100"/>
      <c r="I1157" s="100"/>
      <c r="J1157" s="100"/>
      <c r="K1157" s="100"/>
      <c r="L1157" s="100"/>
      <c r="M1157" s="100"/>
      <c r="N1157" s="100"/>
      <c r="O1157" s="100"/>
      <c r="P1157" s="100"/>
      <c r="Q1157" s="100"/>
      <c r="R1157" s="100"/>
      <c r="S1157" s="100"/>
      <c r="T1157" s="100"/>
      <c r="U1157" s="100"/>
      <c r="V1157" s="100"/>
      <c r="W1157" s="100"/>
      <c r="X1157" s="100"/>
      <c r="Y1157" s="100"/>
      <c r="Z1157" s="100"/>
      <c r="AA1157" s="100"/>
      <c r="AB1157" s="100"/>
      <c r="AC1157" s="100"/>
      <c r="AD1157" s="100"/>
      <c r="AE1157" s="100"/>
      <c r="AF1157" s="100"/>
      <c r="AG1157" s="100"/>
      <c r="AH1157" s="100"/>
      <c r="AI1157" s="100"/>
    </row>
    <row r="1158">
      <c r="A1158" s="100"/>
      <c r="B1158" s="100"/>
      <c r="C1158" s="100"/>
      <c r="D1158" s="100"/>
      <c r="E1158" s="100"/>
      <c r="F1158" s="100"/>
      <c r="G1158" s="100"/>
      <c r="H1158" s="100"/>
      <c r="I1158" s="100"/>
      <c r="J1158" s="100"/>
      <c r="K1158" s="100"/>
      <c r="L1158" s="100"/>
      <c r="M1158" s="100"/>
      <c r="N1158" s="100"/>
      <c r="O1158" s="100"/>
      <c r="P1158" s="100"/>
      <c r="Q1158" s="100"/>
      <c r="R1158" s="100"/>
      <c r="S1158" s="100"/>
      <c r="T1158" s="100"/>
      <c r="U1158" s="100"/>
      <c r="V1158" s="100"/>
      <c r="W1158" s="100"/>
      <c r="X1158" s="100"/>
      <c r="Y1158" s="100"/>
      <c r="Z1158" s="100"/>
      <c r="AA1158" s="100"/>
      <c r="AB1158" s="100"/>
      <c r="AC1158" s="100"/>
      <c r="AD1158" s="100"/>
      <c r="AE1158" s="100"/>
      <c r="AF1158" s="100"/>
      <c r="AG1158" s="100"/>
      <c r="AH1158" s="100"/>
      <c r="AI1158" s="100"/>
    </row>
    <row r="1159">
      <c r="A1159" s="100"/>
      <c r="B1159" s="100"/>
      <c r="C1159" s="100"/>
      <c r="D1159" s="100"/>
      <c r="E1159" s="100"/>
      <c r="F1159" s="100"/>
      <c r="G1159" s="100"/>
      <c r="H1159" s="100"/>
      <c r="I1159" s="100"/>
      <c r="J1159" s="100"/>
      <c r="K1159" s="100"/>
      <c r="L1159" s="100"/>
      <c r="M1159" s="100"/>
      <c r="N1159" s="100"/>
      <c r="O1159" s="100"/>
      <c r="P1159" s="100"/>
      <c r="Q1159" s="100"/>
      <c r="R1159" s="100"/>
      <c r="S1159" s="100"/>
      <c r="T1159" s="100"/>
      <c r="U1159" s="100"/>
      <c r="V1159" s="100"/>
      <c r="W1159" s="100"/>
      <c r="X1159" s="100"/>
      <c r="Y1159" s="100"/>
      <c r="Z1159" s="100"/>
      <c r="AA1159" s="100"/>
      <c r="AB1159" s="100"/>
      <c r="AC1159" s="100"/>
      <c r="AD1159" s="100"/>
      <c r="AE1159" s="100"/>
      <c r="AF1159" s="100"/>
      <c r="AG1159" s="100"/>
      <c r="AH1159" s="100"/>
      <c r="AI1159" s="100"/>
    </row>
    <row r="1160">
      <c r="A1160" s="100"/>
      <c r="B1160" s="100"/>
      <c r="C1160" s="100"/>
      <c r="D1160" s="100"/>
      <c r="E1160" s="100"/>
      <c r="F1160" s="100"/>
      <c r="G1160" s="100"/>
      <c r="H1160" s="100"/>
      <c r="I1160" s="100"/>
      <c r="J1160" s="100"/>
      <c r="K1160" s="100"/>
      <c r="L1160" s="100"/>
      <c r="M1160" s="100"/>
      <c r="N1160" s="100"/>
      <c r="O1160" s="100"/>
      <c r="P1160" s="100"/>
      <c r="Q1160" s="100"/>
      <c r="R1160" s="100"/>
      <c r="S1160" s="100"/>
      <c r="T1160" s="100"/>
      <c r="U1160" s="100"/>
      <c r="V1160" s="100"/>
      <c r="W1160" s="100"/>
      <c r="X1160" s="100"/>
      <c r="Y1160" s="100"/>
      <c r="Z1160" s="100"/>
      <c r="AA1160" s="100"/>
      <c r="AB1160" s="100"/>
      <c r="AC1160" s="100"/>
      <c r="AD1160" s="100"/>
      <c r="AE1160" s="100"/>
      <c r="AF1160" s="100"/>
      <c r="AG1160" s="100"/>
      <c r="AH1160" s="100"/>
      <c r="AI1160" s="100"/>
    </row>
    <row r="1161">
      <c r="A1161" s="100"/>
      <c r="B1161" s="100"/>
      <c r="C1161" s="100"/>
      <c r="D1161" s="100"/>
      <c r="E1161" s="100"/>
      <c r="F1161" s="100"/>
      <c r="G1161" s="100"/>
      <c r="H1161" s="100"/>
      <c r="I1161" s="100"/>
      <c r="J1161" s="100"/>
      <c r="K1161" s="100"/>
      <c r="L1161" s="100"/>
      <c r="M1161" s="100"/>
      <c r="N1161" s="100"/>
      <c r="O1161" s="100"/>
      <c r="P1161" s="100"/>
      <c r="Q1161" s="100"/>
      <c r="R1161" s="100"/>
      <c r="S1161" s="100"/>
      <c r="T1161" s="100"/>
      <c r="U1161" s="100"/>
      <c r="V1161" s="100"/>
      <c r="W1161" s="100"/>
      <c r="X1161" s="100"/>
      <c r="Y1161" s="100"/>
      <c r="Z1161" s="100"/>
      <c r="AA1161" s="100"/>
      <c r="AB1161" s="100"/>
      <c r="AC1161" s="100"/>
      <c r="AD1161" s="100"/>
      <c r="AE1161" s="100"/>
      <c r="AF1161" s="100"/>
      <c r="AG1161" s="100"/>
      <c r="AH1161" s="100"/>
      <c r="AI1161" s="100"/>
    </row>
    <row r="1162">
      <c r="A1162" s="100"/>
      <c r="B1162" s="100"/>
      <c r="C1162" s="100"/>
      <c r="D1162" s="100"/>
      <c r="E1162" s="100"/>
      <c r="F1162" s="100"/>
      <c r="G1162" s="100"/>
      <c r="H1162" s="100"/>
      <c r="I1162" s="100"/>
      <c r="J1162" s="100"/>
      <c r="K1162" s="100"/>
      <c r="L1162" s="100"/>
      <c r="M1162" s="100"/>
      <c r="N1162" s="100"/>
      <c r="O1162" s="100"/>
      <c r="P1162" s="100"/>
      <c r="Q1162" s="100"/>
      <c r="R1162" s="100"/>
      <c r="S1162" s="100"/>
      <c r="T1162" s="100"/>
      <c r="U1162" s="100"/>
      <c r="V1162" s="100"/>
      <c r="W1162" s="100"/>
      <c r="X1162" s="100"/>
      <c r="Y1162" s="100"/>
      <c r="Z1162" s="100"/>
      <c r="AA1162" s="100"/>
      <c r="AB1162" s="100"/>
      <c r="AC1162" s="100"/>
      <c r="AD1162" s="100"/>
      <c r="AE1162" s="100"/>
      <c r="AF1162" s="100"/>
      <c r="AG1162" s="100"/>
      <c r="AH1162" s="100"/>
      <c r="AI1162" s="100"/>
    </row>
    <row r="1163">
      <c r="A1163" s="100"/>
      <c r="B1163" s="100"/>
      <c r="C1163" s="100"/>
      <c r="D1163" s="100"/>
      <c r="E1163" s="100"/>
      <c r="F1163" s="100"/>
      <c r="G1163" s="100"/>
      <c r="H1163" s="100"/>
      <c r="I1163" s="100"/>
      <c r="J1163" s="100"/>
      <c r="K1163" s="100"/>
      <c r="L1163" s="100"/>
      <c r="M1163" s="100"/>
      <c r="N1163" s="100"/>
      <c r="O1163" s="100"/>
      <c r="P1163" s="100"/>
      <c r="Q1163" s="100"/>
      <c r="R1163" s="100"/>
      <c r="S1163" s="100"/>
      <c r="T1163" s="100"/>
      <c r="U1163" s="100"/>
      <c r="V1163" s="100"/>
      <c r="W1163" s="100"/>
      <c r="X1163" s="100"/>
      <c r="Y1163" s="100"/>
      <c r="Z1163" s="100"/>
      <c r="AA1163" s="100"/>
      <c r="AB1163" s="100"/>
      <c r="AC1163" s="100"/>
      <c r="AD1163" s="100"/>
      <c r="AE1163" s="100"/>
      <c r="AF1163" s="100"/>
      <c r="AG1163" s="100"/>
      <c r="AH1163" s="100"/>
      <c r="AI1163" s="100"/>
    </row>
    <row r="1164">
      <c r="A1164" s="100"/>
      <c r="B1164" s="100"/>
      <c r="C1164" s="100"/>
      <c r="D1164" s="100"/>
      <c r="E1164" s="100"/>
      <c r="F1164" s="100"/>
      <c r="G1164" s="100"/>
      <c r="H1164" s="100"/>
      <c r="I1164" s="100"/>
      <c r="J1164" s="100"/>
      <c r="K1164" s="100"/>
      <c r="L1164" s="100"/>
      <c r="M1164" s="100"/>
      <c r="N1164" s="100"/>
      <c r="O1164" s="100"/>
      <c r="P1164" s="100"/>
      <c r="Q1164" s="100"/>
      <c r="R1164" s="100"/>
      <c r="S1164" s="100"/>
      <c r="T1164" s="100"/>
      <c r="U1164" s="100"/>
      <c r="V1164" s="100"/>
      <c r="W1164" s="100"/>
      <c r="X1164" s="100"/>
      <c r="Y1164" s="100"/>
      <c r="Z1164" s="100"/>
      <c r="AA1164" s="100"/>
      <c r="AB1164" s="100"/>
      <c r="AC1164" s="100"/>
      <c r="AD1164" s="100"/>
      <c r="AE1164" s="100"/>
      <c r="AF1164" s="100"/>
      <c r="AG1164" s="100"/>
      <c r="AH1164" s="100"/>
      <c r="AI1164" s="100"/>
    </row>
    <row r="1165">
      <c r="A1165" s="100"/>
      <c r="B1165" s="100"/>
      <c r="C1165" s="100"/>
      <c r="D1165" s="100"/>
      <c r="E1165" s="100"/>
      <c r="F1165" s="100"/>
      <c r="G1165" s="100"/>
      <c r="H1165" s="100"/>
      <c r="I1165" s="100"/>
      <c r="J1165" s="100"/>
      <c r="K1165" s="100"/>
      <c r="L1165" s="100"/>
      <c r="M1165" s="100"/>
      <c r="N1165" s="100"/>
      <c r="O1165" s="100"/>
      <c r="P1165" s="100"/>
      <c r="Q1165" s="100"/>
      <c r="R1165" s="100"/>
      <c r="S1165" s="100"/>
      <c r="T1165" s="100"/>
      <c r="U1165" s="100"/>
      <c r="V1165" s="100"/>
      <c r="W1165" s="100"/>
      <c r="X1165" s="100"/>
      <c r="Y1165" s="100"/>
      <c r="Z1165" s="100"/>
      <c r="AA1165" s="100"/>
      <c r="AB1165" s="100"/>
      <c r="AC1165" s="100"/>
      <c r="AD1165" s="100"/>
      <c r="AE1165" s="100"/>
      <c r="AF1165" s="100"/>
      <c r="AG1165" s="100"/>
      <c r="AH1165" s="100"/>
      <c r="AI1165" s="100"/>
    </row>
    <row r="1166">
      <c r="A1166" s="100"/>
      <c r="B1166" s="100"/>
      <c r="C1166" s="100"/>
      <c r="D1166" s="100"/>
      <c r="E1166" s="100"/>
      <c r="F1166" s="100"/>
      <c r="G1166" s="100"/>
      <c r="H1166" s="100"/>
      <c r="I1166" s="100"/>
      <c r="J1166" s="100"/>
      <c r="K1166" s="100"/>
      <c r="L1166" s="100"/>
      <c r="M1166" s="100"/>
      <c r="N1166" s="100"/>
      <c r="O1166" s="100"/>
      <c r="P1166" s="100"/>
      <c r="Q1166" s="100"/>
      <c r="R1166" s="100"/>
      <c r="S1166" s="100"/>
      <c r="T1166" s="100"/>
      <c r="U1166" s="100"/>
      <c r="V1166" s="100"/>
      <c r="W1166" s="100"/>
      <c r="X1166" s="100"/>
      <c r="Y1166" s="100"/>
      <c r="Z1166" s="100"/>
      <c r="AA1166" s="100"/>
      <c r="AB1166" s="100"/>
      <c r="AC1166" s="100"/>
      <c r="AD1166" s="100"/>
      <c r="AE1166" s="100"/>
      <c r="AF1166" s="100"/>
      <c r="AG1166" s="100"/>
      <c r="AH1166" s="100"/>
      <c r="AI1166" s="100"/>
    </row>
    <row r="1167">
      <c r="A1167" s="100"/>
      <c r="B1167" s="100"/>
      <c r="C1167" s="100"/>
      <c r="D1167" s="100"/>
      <c r="E1167" s="100"/>
      <c r="F1167" s="100"/>
      <c r="G1167" s="100"/>
      <c r="H1167" s="100"/>
      <c r="I1167" s="100"/>
      <c r="J1167" s="100"/>
      <c r="K1167" s="100"/>
      <c r="L1167" s="100"/>
      <c r="M1167" s="100"/>
      <c r="N1167" s="100"/>
      <c r="O1167" s="100"/>
      <c r="P1167" s="100"/>
      <c r="Q1167" s="100"/>
      <c r="R1167" s="100"/>
      <c r="S1167" s="100"/>
      <c r="T1167" s="100"/>
      <c r="U1167" s="100"/>
      <c r="V1167" s="100"/>
      <c r="W1167" s="100"/>
      <c r="X1167" s="100"/>
      <c r="Y1167" s="100"/>
      <c r="Z1167" s="100"/>
      <c r="AA1167" s="100"/>
      <c r="AB1167" s="100"/>
      <c r="AC1167" s="100"/>
      <c r="AD1167" s="100"/>
      <c r="AE1167" s="100"/>
      <c r="AF1167" s="100"/>
      <c r="AG1167" s="100"/>
      <c r="AH1167" s="100"/>
      <c r="AI1167" s="100"/>
    </row>
    <row r="1168">
      <c r="A1168" s="100"/>
      <c r="B1168" s="100"/>
      <c r="C1168" s="100"/>
      <c r="D1168" s="100"/>
      <c r="E1168" s="100"/>
      <c r="F1168" s="100"/>
      <c r="G1168" s="100"/>
      <c r="H1168" s="100"/>
      <c r="I1168" s="100"/>
      <c r="J1168" s="100"/>
      <c r="K1168" s="100"/>
      <c r="L1168" s="100"/>
      <c r="M1168" s="100"/>
      <c r="N1168" s="100"/>
      <c r="O1168" s="100"/>
      <c r="P1168" s="100"/>
      <c r="Q1168" s="100"/>
      <c r="R1168" s="100"/>
      <c r="S1168" s="100"/>
      <c r="T1168" s="100"/>
      <c r="U1168" s="100"/>
      <c r="V1168" s="100"/>
      <c r="W1168" s="100"/>
      <c r="X1168" s="100"/>
      <c r="Y1168" s="100"/>
      <c r="Z1168" s="100"/>
      <c r="AA1168" s="100"/>
      <c r="AB1168" s="100"/>
      <c r="AC1168" s="100"/>
      <c r="AD1168" s="100"/>
      <c r="AE1168" s="100"/>
      <c r="AF1168" s="100"/>
      <c r="AG1168" s="100"/>
      <c r="AH1168" s="100"/>
      <c r="AI1168" s="100"/>
    </row>
    <row r="1169">
      <c r="A1169" s="100"/>
      <c r="B1169" s="100"/>
      <c r="C1169" s="100"/>
      <c r="D1169" s="100"/>
      <c r="E1169" s="100"/>
      <c r="F1169" s="100"/>
      <c r="G1169" s="100"/>
      <c r="H1169" s="100"/>
      <c r="I1169" s="100"/>
      <c r="J1169" s="100"/>
      <c r="K1169" s="100"/>
      <c r="L1169" s="100"/>
      <c r="M1169" s="100"/>
      <c r="N1169" s="100"/>
      <c r="O1169" s="100"/>
      <c r="P1169" s="100"/>
      <c r="Q1169" s="100"/>
      <c r="R1169" s="100"/>
      <c r="S1169" s="100"/>
      <c r="T1169" s="100"/>
      <c r="U1169" s="100"/>
      <c r="V1169" s="100"/>
      <c r="W1169" s="100"/>
      <c r="X1169" s="100"/>
      <c r="Y1169" s="100"/>
      <c r="Z1169" s="100"/>
      <c r="AA1169" s="100"/>
      <c r="AB1169" s="100"/>
      <c r="AC1169" s="100"/>
      <c r="AD1169" s="100"/>
      <c r="AE1169" s="100"/>
      <c r="AF1169" s="100"/>
      <c r="AG1169" s="100"/>
      <c r="AH1169" s="100"/>
      <c r="AI1169" s="100"/>
    </row>
    <row r="1170">
      <c r="A1170" s="100"/>
      <c r="B1170" s="100"/>
      <c r="C1170" s="100"/>
      <c r="D1170" s="100"/>
      <c r="E1170" s="100"/>
      <c r="F1170" s="100"/>
      <c r="G1170" s="100"/>
      <c r="H1170" s="100"/>
      <c r="I1170" s="100"/>
      <c r="J1170" s="100"/>
      <c r="K1170" s="100"/>
      <c r="L1170" s="100"/>
      <c r="M1170" s="100"/>
      <c r="N1170" s="100"/>
      <c r="O1170" s="100"/>
      <c r="P1170" s="100"/>
      <c r="Q1170" s="100"/>
      <c r="R1170" s="100"/>
      <c r="S1170" s="100"/>
      <c r="T1170" s="100"/>
      <c r="U1170" s="100"/>
      <c r="V1170" s="100"/>
      <c r="W1170" s="100"/>
      <c r="X1170" s="100"/>
      <c r="Y1170" s="100"/>
      <c r="Z1170" s="100"/>
      <c r="AA1170" s="100"/>
      <c r="AB1170" s="100"/>
      <c r="AC1170" s="100"/>
      <c r="AD1170" s="100"/>
      <c r="AE1170" s="100"/>
      <c r="AF1170" s="100"/>
      <c r="AG1170" s="100"/>
      <c r="AH1170" s="100"/>
      <c r="AI1170" s="100"/>
    </row>
    <row r="1171">
      <c r="A1171" s="100"/>
      <c r="B1171" s="100"/>
      <c r="C1171" s="100"/>
      <c r="D1171" s="100"/>
      <c r="E1171" s="100"/>
      <c r="F1171" s="100"/>
      <c r="G1171" s="100"/>
      <c r="H1171" s="100"/>
      <c r="I1171" s="100"/>
      <c r="J1171" s="100"/>
      <c r="K1171" s="100"/>
      <c r="L1171" s="100"/>
      <c r="M1171" s="100"/>
      <c r="N1171" s="100"/>
      <c r="O1171" s="100"/>
      <c r="P1171" s="100"/>
      <c r="Q1171" s="100"/>
      <c r="R1171" s="100"/>
      <c r="S1171" s="100"/>
      <c r="T1171" s="100"/>
      <c r="U1171" s="100"/>
      <c r="V1171" s="100"/>
      <c r="W1171" s="100"/>
      <c r="X1171" s="100"/>
      <c r="Y1171" s="100"/>
      <c r="Z1171" s="100"/>
      <c r="AA1171" s="100"/>
      <c r="AB1171" s="100"/>
      <c r="AC1171" s="100"/>
      <c r="AD1171" s="100"/>
      <c r="AE1171" s="100"/>
      <c r="AF1171" s="100"/>
      <c r="AG1171" s="100"/>
      <c r="AH1171" s="100"/>
      <c r="AI1171" s="100"/>
    </row>
    <row r="1172">
      <c r="A1172" s="100"/>
      <c r="B1172" s="100"/>
      <c r="C1172" s="100"/>
      <c r="D1172" s="100"/>
      <c r="E1172" s="100"/>
      <c r="F1172" s="100"/>
      <c r="G1172" s="100"/>
      <c r="H1172" s="100"/>
      <c r="I1172" s="100"/>
      <c r="J1172" s="100"/>
      <c r="K1172" s="100"/>
      <c r="L1172" s="100"/>
      <c r="M1172" s="100"/>
      <c r="N1172" s="100"/>
      <c r="O1172" s="100"/>
      <c r="P1172" s="100"/>
      <c r="Q1172" s="100"/>
      <c r="R1172" s="100"/>
      <c r="S1172" s="100"/>
      <c r="T1172" s="100"/>
      <c r="U1172" s="100"/>
      <c r="V1172" s="100"/>
      <c r="W1172" s="100"/>
      <c r="X1172" s="100"/>
      <c r="Y1172" s="100"/>
      <c r="Z1172" s="100"/>
      <c r="AA1172" s="100"/>
      <c r="AB1172" s="100"/>
      <c r="AC1172" s="100"/>
      <c r="AD1172" s="100"/>
      <c r="AE1172" s="100"/>
      <c r="AF1172" s="100"/>
      <c r="AG1172" s="100"/>
      <c r="AH1172" s="100"/>
      <c r="AI1172" s="100"/>
    </row>
    <row r="1173">
      <c r="A1173" s="100"/>
      <c r="B1173" s="100"/>
      <c r="C1173" s="100"/>
      <c r="D1173" s="100"/>
      <c r="E1173" s="100"/>
      <c r="F1173" s="100"/>
      <c r="G1173" s="100"/>
      <c r="H1173" s="100"/>
      <c r="I1173" s="100"/>
      <c r="J1173" s="100"/>
      <c r="K1173" s="100"/>
      <c r="L1173" s="100"/>
      <c r="M1173" s="100"/>
      <c r="N1173" s="100"/>
      <c r="O1173" s="100"/>
      <c r="P1173" s="100"/>
      <c r="Q1173" s="100"/>
      <c r="R1173" s="100"/>
      <c r="S1173" s="100"/>
      <c r="T1173" s="100"/>
      <c r="U1173" s="100"/>
      <c r="V1173" s="100"/>
      <c r="W1173" s="100"/>
      <c r="X1173" s="100"/>
      <c r="Y1173" s="100"/>
      <c r="Z1173" s="100"/>
      <c r="AA1173" s="100"/>
      <c r="AB1173" s="100"/>
      <c r="AC1173" s="100"/>
      <c r="AD1173" s="100"/>
      <c r="AE1173" s="100"/>
      <c r="AF1173" s="100"/>
      <c r="AG1173" s="100"/>
      <c r="AH1173" s="100"/>
      <c r="AI1173" s="100"/>
    </row>
    <row r="1174">
      <c r="A1174" s="100"/>
      <c r="B1174" s="100"/>
      <c r="C1174" s="100"/>
      <c r="D1174" s="100"/>
      <c r="E1174" s="100"/>
      <c r="F1174" s="100"/>
      <c r="G1174" s="100"/>
      <c r="H1174" s="100"/>
      <c r="I1174" s="100"/>
      <c r="J1174" s="100"/>
      <c r="K1174" s="100"/>
      <c r="L1174" s="100"/>
      <c r="M1174" s="100"/>
      <c r="N1174" s="100"/>
      <c r="O1174" s="100"/>
      <c r="P1174" s="100"/>
      <c r="Q1174" s="100"/>
      <c r="R1174" s="100"/>
      <c r="S1174" s="100"/>
      <c r="T1174" s="100"/>
      <c r="U1174" s="100"/>
      <c r="V1174" s="100"/>
      <c r="W1174" s="100"/>
      <c r="X1174" s="100"/>
      <c r="Y1174" s="100"/>
      <c r="Z1174" s="100"/>
      <c r="AA1174" s="100"/>
      <c r="AB1174" s="100"/>
      <c r="AC1174" s="100"/>
      <c r="AD1174" s="100"/>
      <c r="AE1174" s="100"/>
      <c r="AF1174" s="100"/>
      <c r="AG1174" s="100"/>
      <c r="AH1174" s="100"/>
      <c r="AI1174" s="100"/>
    </row>
    <row r="1175">
      <c r="A1175" s="100"/>
      <c r="B1175" s="100"/>
      <c r="C1175" s="100"/>
      <c r="D1175" s="100"/>
      <c r="E1175" s="100"/>
      <c r="F1175" s="100"/>
      <c r="G1175" s="100"/>
      <c r="H1175" s="100"/>
      <c r="I1175" s="100"/>
      <c r="J1175" s="100"/>
      <c r="K1175" s="100"/>
      <c r="L1175" s="100"/>
      <c r="M1175" s="100"/>
      <c r="N1175" s="100"/>
      <c r="O1175" s="100"/>
      <c r="P1175" s="100"/>
      <c r="Q1175" s="100"/>
      <c r="R1175" s="100"/>
      <c r="S1175" s="100"/>
      <c r="T1175" s="100"/>
      <c r="U1175" s="100"/>
      <c r="V1175" s="100"/>
      <c r="W1175" s="100"/>
      <c r="X1175" s="100"/>
      <c r="Y1175" s="100"/>
      <c r="Z1175" s="100"/>
      <c r="AA1175" s="100"/>
      <c r="AB1175" s="100"/>
      <c r="AC1175" s="100"/>
      <c r="AD1175" s="100"/>
      <c r="AE1175" s="100"/>
      <c r="AF1175" s="100"/>
      <c r="AG1175" s="100"/>
      <c r="AH1175" s="100"/>
      <c r="AI1175" s="100"/>
    </row>
    <row r="1176">
      <c r="A1176" s="100"/>
      <c r="B1176" s="100"/>
      <c r="C1176" s="100"/>
      <c r="D1176" s="100"/>
      <c r="E1176" s="100"/>
      <c r="F1176" s="100"/>
      <c r="G1176" s="100"/>
      <c r="H1176" s="100"/>
      <c r="I1176" s="100"/>
      <c r="J1176" s="100"/>
      <c r="K1176" s="100"/>
      <c r="L1176" s="100"/>
      <c r="M1176" s="100"/>
      <c r="N1176" s="100"/>
      <c r="O1176" s="100"/>
      <c r="P1176" s="100"/>
      <c r="Q1176" s="100"/>
      <c r="R1176" s="100"/>
      <c r="S1176" s="100"/>
      <c r="T1176" s="100"/>
      <c r="U1176" s="100"/>
      <c r="V1176" s="100"/>
      <c r="W1176" s="100"/>
      <c r="X1176" s="100"/>
      <c r="Y1176" s="100"/>
      <c r="Z1176" s="100"/>
      <c r="AA1176" s="100"/>
      <c r="AB1176" s="100"/>
      <c r="AC1176" s="100"/>
      <c r="AD1176" s="100"/>
      <c r="AE1176" s="100"/>
      <c r="AF1176" s="100"/>
      <c r="AG1176" s="100"/>
      <c r="AH1176" s="100"/>
      <c r="AI1176" s="100"/>
    </row>
    <row r="1177">
      <c r="A1177" s="100"/>
      <c r="B1177" s="100"/>
      <c r="C1177" s="100"/>
      <c r="D1177" s="100"/>
      <c r="E1177" s="100"/>
      <c r="F1177" s="100"/>
      <c r="G1177" s="100"/>
      <c r="H1177" s="100"/>
      <c r="I1177" s="100"/>
      <c r="J1177" s="100"/>
      <c r="K1177" s="100"/>
      <c r="L1177" s="100"/>
      <c r="M1177" s="100"/>
      <c r="N1177" s="100"/>
      <c r="O1177" s="100"/>
      <c r="P1177" s="100"/>
      <c r="Q1177" s="100"/>
      <c r="R1177" s="100"/>
      <c r="S1177" s="100"/>
      <c r="T1177" s="100"/>
      <c r="U1177" s="100"/>
      <c r="V1177" s="100"/>
      <c r="W1177" s="100"/>
      <c r="X1177" s="100"/>
      <c r="Y1177" s="100"/>
      <c r="Z1177" s="100"/>
      <c r="AA1177" s="100"/>
      <c r="AB1177" s="100"/>
      <c r="AC1177" s="100"/>
      <c r="AD1177" s="100"/>
      <c r="AE1177" s="100"/>
      <c r="AF1177" s="100"/>
      <c r="AG1177" s="100"/>
      <c r="AH1177" s="100"/>
      <c r="AI1177" s="100"/>
    </row>
    <row r="1178">
      <c r="A1178" s="100"/>
      <c r="B1178" s="100"/>
      <c r="C1178" s="100"/>
      <c r="D1178" s="100"/>
      <c r="E1178" s="100"/>
      <c r="F1178" s="100"/>
      <c r="G1178" s="100"/>
      <c r="H1178" s="100"/>
      <c r="I1178" s="100"/>
      <c r="J1178" s="100"/>
      <c r="K1178" s="100"/>
      <c r="L1178" s="100"/>
      <c r="M1178" s="100"/>
      <c r="N1178" s="100"/>
      <c r="O1178" s="100"/>
      <c r="P1178" s="100"/>
      <c r="Q1178" s="100"/>
      <c r="R1178" s="100"/>
      <c r="S1178" s="100"/>
      <c r="T1178" s="100"/>
      <c r="U1178" s="100"/>
      <c r="V1178" s="100"/>
      <c r="W1178" s="100"/>
      <c r="X1178" s="100"/>
      <c r="Y1178" s="100"/>
      <c r="Z1178" s="100"/>
      <c r="AA1178" s="100"/>
      <c r="AB1178" s="100"/>
      <c r="AC1178" s="100"/>
      <c r="AD1178" s="100"/>
      <c r="AE1178" s="100"/>
      <c r="AF1178" s="100"/>
      <c r="AG1178" s="100"/>
      <c r="AH1178" s="100"/>
      <c r="AI1178" s="100"/>
    </row>
    <row r="1179">
      <c r="A1179" s="100"/>
      <c r="B1179" s="100"/>
      <c r="C1179" s="100"/>
      <c r="D1179" s="100"/>
      <c r="E1179" s="100"/>
      <c r="F1179" s="100"/>
      <c r="G1179" s="100"/>
      <c r="H1179" s="100"/>
      <c r="I1179" s="100"/>
      <c r="J1179" s="100"/>
      <c r="K1179" s="100"/>
      <c r="L1179" s="100"/>
      <c r="M1179" s="100"/>
      <c r="N1179" s="100"/>
      <c r="O1179" s="100"/>
      <c r="P1179" s="100"/>
      <c r="Q1179" s="100"/>
      <c r="R1179" s="100"/>
      <c r="S1179" s="100"/>
      <c r="T1179" s="100"/>
      <c r="U1179" s="100"/>
      <c r="V1179" s="100"/>
      <c r="W1179" s="100"/>
      <c r="X1179" s="100"/>
      <c r="Y1179" s="100"/>
      <c r="Z1179" s="100"/>
      <c r="AA1179" s="100"/>
      <c r="AB1179" s="100"/>
      <c r="AC1179" s="100"/>
      <c r="AD1179" s="100"/>
      <c r="AE1179" s="100"/>
      <c r="AF1179" s="100"/>
      <c r="AG1179" s="100"/>
      <c r="AH1179" s="100"/>
      <c r="AI1179" s="100"/>
    </row>
    <row r="1180">
      <c r="A1180" s="100"/>
      <c r="B1180" s="100"/>
      <c r="C1180" s="100"/>
      <c r="D1180" s="100"/>
      <c r="E1180" s="100"/>
      <c r="F1180" s="100"/>
      <c r="G1180" s="100"/>
      <c r="H1180" s="100"/>
      <c r="I1180" s="100"/>
      <c r="J1180" s="100"/>
      <c r="K1180" s="100"/>
      <c r="L1180" s="100"/>
      <c r="M1180" s="100"/>
      <c r="N1180" s="100"/>
      <c r="O1180" s="100"/>
      <c r="P1180" s="100"/>
      <c r="Q1180" s="100"/>
      <c r="R1180" s="100"/>
      <c r="S1180" s="100"/>
      <c r="T1180" s="100"/>
      <c r="U1180" s="100"/>
      <c r="V1180" s="100"/>
      <c r="W1180" s="100"/>
      <c r="X1180" s="100"/>
      <c r="Y1180" s="100"/>
      <c r="Z1180" s="100"/>
      <c r="AA1180" s="100"/>
      <c r="AB1180" s="100"/>
      <c r="AC1180" s="100"/>
      <c r="AD1180" s="100"/>
      <c r="AE1180" s="100"/>
      <c r="AF1180" s="100"/>
      <c r="AG1180" s="100"/>
      <c r="AH1180" s="100"/>
      <c r="AI1180" s="100"/>
    </row>
    <row r="1181">
      <c r="A1181" s="100"/>
      <c r="B1181" s="100"/>
      <c r="C1181" s="100"/>
      <c r="D1181" s="100"/>
      <c r="E1181" s="100"/>
      <c r="F1181" s="100"/>
      <c r="G1181" s="100"/>
      <c r="H1181" s="100"/>
      <c r="I1181" s="100"/>
      <c r="J1181" s="100"/>
      <c r="K1181" s="100"/>
      <c r="L1181" s="100"/>
      <c r="M1181" s="100"/>
      <c r="N1181" s="100"/>
      <c r="O1181" s="100"/>
      <c r="P1181" s="100"/>
      <c r="Q1181" s="100"/>
      <c r="R1181" s="100"/>
      <c r="S1181" s="100"/>
      <c r="T1181" s="100"/>
      <c r="U1181" s="100"/>
      <c r="V1181" s="100"/>
      <c r="W1181" s="100"/>
      <c r="X1181" s="100"/>
      <c r="Y1181" s="100"/>
      <c r="Z1181" s="100"/>
      <c r="AA1181" s="100"/>
      <c r="AB1181" s="100"/>
      <c r="AC1181" s="100"/>
      <c r="AD1181" s="100"/>
      <c r="AE1181" s="100"/>
      <c r="AF1181" s="100"/>
      <c r="AG1181" s="100"/>
      <c r="AH1181" s="100"/>
      <c r="AI1181" s="100"/>
    </row>
    <row r="1182">
      <c r="A1182" s="100"/>
      <c r="B1182" s="100"/>
      <c r="C1182" s="100"/>
      <c r="D1182" s="100"/>
      <c r="E1182" s="100"/>
      <c r="F1182" s="100"/>
      <c r="G1182" s="100"/>
      <c r="H1182" s="100"/>
      <c r="I1182" s="100"/>
      <c r="J1182" s="100"/>
      <c r="K1182" s="100"/>
      <c r="L1182" s="100"/>
      <c r="M1182" s="100"/>
      <c r="N1182" s="100"/>
      <c r="O1182" s="100"/>
      <c r="P1182" s="100"/>
      <c r="Q1182" s="100"/>
      <c r="R1182" s="100"/>
      <c r="S1182" s="100"/>
      <c r="T1182" s="100"/>
      <c r="U1182" s="100"/>
      <c r="V1182" s="100"/>
      <c r="W1182" s="100"/>
      <c r="X1182" s="100"/>
      <c r="Y1182" s="100"/>
      <c r="Z1182" s="100"/>
      <c r="AA1182" s="100"/>
      <c r="AB1182" s="100"/>
      <c r="AC1182" s="100"/>
      <c r="AD1182" s="100"/>
      <c r="AE1182" s="100"/>
      <c r="AF1182" s="100"/>
      <c r="AG1182" s="100"/>
      <c r="AH1182" s="100"/>
      <c r="AI1182" s="100"/>
    </row>
    <row r="1183">
      <c r="A1183" s="100"/>
      <c r="B1183" s="100"/>
      <c r="C1183" s="100"/>
      <c r="D1183" s="100"/>
      <c r="E1183" s="100"/>
      <c r="F1183" s="100"/>
      <c r="G1183" s="100"/>
      <c r="H1183" s="100"/>
      <c r="I1183" s="100"/>
      <c r="J1183" s="100"/>
      <c r="K1183" s="100"/>
      <c r="L1183" s="100"/>
      <c r="M1183" s="100"/>
      <c r="N1183" s="100"/>
      <c r="O1183" s="100"/>
      <c r="P1183" s="100"/>
      <c r="Q1183" s="100"/>
      <c r="R1183" s="100"/>
      <c r="S1183" s="100"/>
      <c r="T1183" s="100"/>
      <c r="U1183" s="100"/>
      <c r="V1183" s="100"/>
      <c r="W1183" s="100"/>
      <c r="X1183" s="100"/>
      <c r="Y1183" s="100"/>
      <c r="Z1183" s="100"/>
      <c r="AA1183" s="100"/>
      <c r="AB1183" s="100"/>
      <c r="AC1183" s="100"/>
      <c r="AD1183" s="100"/>
      <c r="AE1183" s="100"/>
      <c r="AF1183" s="100"/>
      <c r="AG1183" s="100"/>
      <c r="AH1183" s="100"/>
      <c r="AI1183" s="100"/>
    </row>
    <row r="1184">
      <c r="A1184" s="100"/>
      <c r="B1184" s="100"/>
      <c r="C1184" s="100"/>
      <c r="D1184" s="100"/>
      <c r="E1184" s="100"/>
      <c r="F1184" s="100"/>
      <c r="G1184" s="100"/>
      <c r="H1184" s="100"/>
      <c r="I1184" s="100"/>
      <c r="J1184" s="100"/>
      <c r="K1184" s="100"/>
      <c r="L1184" s="100"/>
      <c r="M1184" s="100"/>
      <c r="N1184" s="100"/>
      <c r="O1184" s="100"/>
      <c r="P1184" s="100"/>
      <c r="Q1184" s="100"/>
      <c r="R1184" s="100"/>
      <c r="S1184" s="100"/>
      <c r="T1184" s="100"/>
      <c r="U1184" s="100"/>
      <c r="V1184" s="100"/>
      <c r="W1184" s="100"/>
      <c r="X1184" s="100"/>
      <c r="Y1184" s="100"/>
      <c r="Z1184" s="100"/>
      <c r="AA1184" s="100"/>
      <c r="AB1184" s="100"/>
      <c r="AC1184" s="100"/>
      <c r="AD1184" s="100"/>
      <c r="AE1184" s="100"/>
      <c r="AF1184" s="100"/>
      <c r="AG1184" s="100"/>
      <c r="AH1184" s="100"/>
      <c r="AI1184" s="100"/>
    </row>
    <row r="1185">
      <c r="A1185" s="100"/>
      <c r="B1185" s="100"/>
      <c r="C1185" s="100"/>
      <c r="D1185" s="100"/>
      <c r="E1185" s="100"/>
      <c r="F1185" s="100"/>
      <c r="G1185" s="100"/>
      <c r="H1185" s="100"/>
      <c r="I1185" s="100"/>
      <c r="J1185" s="100"/>
      <c r="K1185" s="100"/>
      <c r="L1185" s="100"/>
      <c r="M1185" s="100"/>
      <c r="N1185" s="100"/>
      <c r="O1185" s="100"/>
      <c r="P1185" s="100"/>
      <c r="Q1185" s="100"/>
      <c r="R1185" s="100"/>
      <c r="S1185" s="100"/>
      <c r="T1185" s="100"/>
      <c r="U1185" s="100"/>
      <c r="V1185" s="100"/>
      <c r="W1185" s="100"/>
      <c r="X1185" s="100"/>
      <c r="Y1185" s="100"/>
      <c r="Z1185" s="100"/>
      <c r="AA1185" s="100"/>
      <c r="AB1185" s="100"/>
      <c r="AC1185" s="100"/>
      <c r="AD1185" s="100"/>
      <c r="AE1185" s="100"/>
      <c r="AF1185" s="100"/>
      <c r="AG1185" s="100"/>
      <c r="AH1185" s="100"/>
      <c r="AI1185" s="100"/>
    </row>
    <row r="1186">
      <c r="A1186" s="100"/>
      <c r="B1186" s="100"/>
      <c r="C1186" s="100"/>
      <c r="D1186" s="100"/>
      <c r="E1186" s="100"/>
      <c r="F1186" s="100"/>
      <c r="G1186" s="100"/>
      <c r="H1186" s="100"/>
      <c r="I1186" s="100"/>
      <c r="J1186" s="100"/>
      <c r="K1186" s="100"/>
      <c r="L1186" s="100"/>
      <c r="M1186" s="100"/>
      <c r="N1186" s="100"/>
      <c r="O1186" s="100"/>
      <c r="P1186" s="100"/>
      <c r="Q1186" s="100"/>
      <c r="R1186" s="100"/>
      <c r="S1186" s="100"/>
      <c r="T1186" s="100"/>
      <c r="U1186" s="100"/>
      <c r="V1186" s="100"/>
      <c r="W1186" s="100"/>
      <c r="X1186" s="100"/>
      <c r="Y1186" s="100"/>
      <c r="Z1186" s="100"/>
      <c r="AA1186" s="100"/>
      <c r="AB1186" s="100"/>
      <c r="AC1186" s="100"/>
      <c r="AD1186" s="100"/>
      <c r="AE1186" s="100"/>
      <c r="AF1186" s="100"/>
      <c r="AG1186" s="100"/>
      <c r="AH1186" s="100"/>
      <c r="AI1186" s="100"/>
    </row>
    <row r="1187">
      <c r="A1187" s="100"/>
      <c r="B1187" s="100"/>
      <c r="C1187" s="100"/>
      <c r="D1187" s="100"/>
      <c r="E1187" s="100"/>
      <c r="F1187" s="100"/>
      <c r="G1187" s="100"/>
      <c r="H1187" s="100"/>
      <c r="I1187" s="100"/>
      <c r="J1187" s="100"/>
      <c r="K1187" s="100"/>
      <c r="L1187" s="100"/>
      <c r="M1187" s="100"/>
      <c r="N1187" s="100"/>
      <c r="O1187" s="100"/>
      <c r="P1187" s="100"/>
      <c r="Q1187" s="100"/>
      <c r="R1187" s="100"/>
      <c r="S1187" s="100"/>
      <c r="T1187" s="100"/>
      <c r="U1187" s="100"/>
      <c r="V1187" s="100"/>
      <c r="W1187" s="100"/>
      <c r="X1187" s="100"/>
      <c r="Y1187" s="100"/>
      <c r="Z1187" s="100"/>
      <c r="AA1187" s="100"/>
      <c r="AB1187" s="100"/>
      <c r="AC1187" s="100"/>
      <c r="AD1187" s="100"/>
      <c r="AE1187" s="100"/>
      <c r="AF1187" s="100"/>
      <c r="AG1187" s="100"/>
      <c r="AH1187" s="100"/>
      <c r="AI1187" s="100"/>
    </row>
    <row r="1188">
      <c r="A1188" s="100"/>
      <c r="B1188" s="100"/>
      <c r="C1188" s="100"/>
      <c r="D1188" s="100"/>
      <c r="E1188" s="100"/>
      <c r="F1188" s="100"/>
      <c r="G1188" s="100"/>
      <c r="H1188" s="100"/>
      <c r="I1188" s="100"/>
      <c r="J1188" s="100"/>
      <c r="K1188" s="100"/>
      <c r="L1188" s="100"/>
      <c r="M1188" s="100"/>
      <c r="N1188" s="100"/>
      <c r="O1188" s="100"/>
      <c r="P1188" s="100"/>
      <c r="Q1188" s="100"/>
      <c r="R1188" s="100"/>
      <c r="S1188" s="100"/>
      <c r="T1188" s="100"/>
      <c r="U1188" s="100"/>
      <c r="V1188" s="100"/>
      <c r="W1188" s="100"/>
      <c r="X1188" s="100"/>
      <c r="Y1188" s="100"/>
      <c r="Z1188" s="100"/>
      <c r="AA1188" s="100"/>
      <c r="AB1188" s="100"/>
      <c r="AC1188" s="100"/>
      <c r="AD1188" s="100"/>
      <c r="AE1188" s="100"/>
      <c r="AF1188" s="100"/>
      <c r="AG1188" s="100"/>
      <c r="AH1188" s="100"/>
      <c r="AI1188" s="100"/>
    </row>
    <row r="1189">
      <c r="A1189" s="100"/>
      <c r="B1189" s="100"/>
      <c r="C1189" s="100"/>
      <c r="D1189" s="100"/>
      <c r="E1189" s="100"/>
      <c r="F1189" s="100"/>
      <c r="G1189" s="100"/>
      <c r="H1189" s="100"/>
      <c r="I1189" s="100"/>
      <c r="J1189" s="100"/>
      <c r="K1189" s="100"/>
      <c r="L1189" s="100"/>
      <c r="M1189" s="100"/>
      <c r="N1189" s="100"/>
      <c r="O1189" s="100"/>
      <c r="P1189" s="100"/>
      <c r="Q1189" s="100"/>
      <c r="R1189" s="100"/>
      <c r="S1189" s="100"/>
      <c r="T1189" s="100"/>
      <c r="U1189" s="100"/>
      <c r="V1189" s="100"/>
      <c r="W1189" s="100"/>
      <c r="X1189" s="100"/>
      <c r="Y1189" s="100"/>
      <c r="Z1189" s="100"/>
      <c r="AA1189" s="100"/>
      <c r="AB1189" s="100"/>
      <c r="AC1189" s="100"/>
      <c r="AD1189" s="100"/>
      <c r="AE1189" s="100"/>
      <c r="AF1189" s="100"/>
      <c r="AG1189" s="100"/>
      <c r="AH1189" s="100"/>
      <c r="AI1189" s="100"/>
    </row>
    <row r="1190">
      <c r="A1190" s="100"/>
      <c r="B1190" s="100"/>
      <c r="C1190" s="100"/>
      <c r="D1190" s="100"/>
      <c r="E1190" s="100"/>
      <c r="F1190" s="100"/>
      <c r="G1190" s="100"/>
      <c r="H1190" s="100"/>
      <c r="I1190" s="100"/>
      <c r="J1190" s="100"/>
      <c r="K1190" s="100"/>
      <c r="L1190" s="100"/>
      <c r="M1190" s="100"/>
      <c r="N1190" s="100"/>
      <c r="O1190" s="100"/>
      <c r="P1190" s="100"/>
      <c r="Q1190" s="100"/>
      <c r="R1190" s="100"/>
      <c r="S1190" s="100"/>
      <c r="T1190" s="100"/>
      <c r="U1190" s="100"/>
      <c r="V1190" s="100"/>
      <c r="W1190" s="100"/>
      <c r="X1190" s="100"/>
      <c r="Y1190" s="100"/>
      <c r="Z1190" s="100"/>
      <c r="AA1190" s="100"/>
      <c r="AB1190" s="100"/>
      <c r="AC1190" s="100"/>
      <c r="AD1190" s="100"/>
      <c r="AE1190" s="100"/>
      <c r="AF1190" s="100"/>
      <c r="AG1190" s="100"/>
      <c r="AH1190" s="100"/>
      <c r="AI1190" s="100"/>
    </row>
    <row r="1191">
      <c r="A1191" s="100"/>
      <c r="B1191" s="100"/>
      <c r="C1191" s="100"/>
      <c r="D1191" s="100"/>
      <c r="E1191" s="100"/>
      <c r="F1191" s="100"/>
      <c r="G1191" s="100"/>
      <c r="H1191" s="100"/>
      <c r="I1191" s="100"/>
      <c r="J1191" s="100"/>
      <c r="K1191" s="100"/>
      <c r="L1191" s="100"/>
      <c r="M1191" s="100"/>
      <c r="N1191" s="100"/>
      <c r="O1191" s="100"/>
      <c r="P1191" s="100"/>
      <c r="Q1191" s="100"/>
      <c r="R1191" s="100"/>
      <c r="S1191" s="100"/>
      <c r="T1191" s="100"/>
      <c r="U1191" s="100"/>
      <c r="V1191" s="100"/>
      <c r="W1191" s="100"/>
      <c r="X1191" s="100"/>
      <c r="Y1191" s="100"/>
      <c r="Z1191" s="100"/>
      <c r="AA1191" s="100"/>
      <c r="AB1191" s="100"/>
      <c r="AC1191" s="100"/>
      <c r="AD1191" s="100"/>
      <c r="AE1191" s="100"/>
      <c r="AF1191" s="100"/>
      <c r="AG1191" s="100"/>
      <c r="AH1191" s="100"/>
      <c r="AI1191" s="100"/>
    </row>
    <row r="1192">
      <c r="A1192" s="100"/>
      <c r="B1192" s="100"/>
      <c r="C1192" s="100"/>
      <c r="D1192" s="100"/>
      <c r="E1192" s="100"/>
      <c r="F1192" s="100"/>
      <c r="G1192" s="100"/>
      <c r="H1192" s="100"/>
      <c r="I1192" s="100"/>
      <c r="J1192" s="100"/>
      <c r="K1192" s="100"/>
      <c r="L1192" s="100"/>
      <c r="M1192" s="100"/>
      <c r="N1192" s="100"/>
      <c r="O1192" s="100"/>
      <c r="P1192" s="100"/>
      <c r="Q1192" s="100"/>
      <c r="R1192" s="100"/>
      <c r="S1192" s="100"/>
      <c r="T1192" s="100"/>
      <c r="U1192" s="100"/>
      <c r="V1192" s="100"/>
      <c r="W1192" s="100"/>
      <c r="X1192" s="100"/>
      <c r="Y1192" s="100"/>
      <c r="Z1192" s="100"/>
      <c r="AA1192" s="100"/>
      <c r="AB1192" s="100"/>
      <c r="AC1192" s="100"/>
      <c r="AD1192" s="100"/>
      <c r="AE1192" s="100"/>
      <c r="AF1192" s="100"/>
      <c r="AG1192" s="100"/>
      <c r="AH1192" s="100"/>
      <c r="AI1192" s="100"/>
    </row>
    <row r="1193">
      <c r="A1193" s="100"/>
      <c r="B1193" s="100"/>
      <c r="C1193" s="100"/>
      <c r="D1193" s="100"/>
      <c r="E1193" s="100"/>
      <c r="F1193" s="100"/>
      <c r="G1193" s="100"/>
      <c r="H1193" s="100"/>
      <c r="I1193" s="100"/>
      <c r="J1193" s="100"/>
      <c r="K1193" s="100"/>
      <c r="L1193" s="100"/>
      <c r="M1193" s="100"/>
      <c r="N1193" s="100"/>
      <c r="O1193" s="100"/>
      <c r="P1193" s="100"/>
      <c r="Q1193" s="100"/>
      <c r="R1193" s="100"/>
      <c r="S1193" s="100"/>
      <c r="T1193" s="100"/>
      <c r="U1193" s="100"/>
      <c r="V1193" s="100"/>
      <c r="W1193" s="100"/>
      <c r="X1193" s="100"/>
      <c r="Y1193" s="100"/>
      <c r="Z1193" s="100"/>
      <c r="AA1193" s="100"/>
      <c r="AB1193" s="100"/>
      <c r="AC1193" s="100"/>
      <c r="AD1193" s="100"/>
      <c r="AE1193" s="100"/>
      <c r="AF1193" s="100"/>
      <c r="AG1193" s="100"/>
      <c r="AH1193" s="100"/>
      <c r="AI1193" s="100"/>
    </row>
    <row r="1194">
      <c r="A1194" s="100"/>
      <c r="B1194" s="100"/>
      <c r="C1194" s="100"/>
      <c r="D1194" s="100"/>
      <c r="E1194" s="100"/>
      <c r="F1194" s="100"/>
      <c r="G1194" s="100"/>
      <c r="H1194" s="100"/>
      <c r="I1194" s="100"/>
      <c r="J1194" s="100"/>
      <c r="K1194" s="100"/>
      <c r="L1194" s="100"/>
      <c r="M1194" s="100"/>
      <c r="N1194" s="100"/>
      <c r="O1194" s="100"/>
      <c r="P1194" s="100"/>
      <c r="Q1194" s="100"/>
      <c r="R1194" s="100"/>
      <c r="S1194" s="100"/>
      <c r="T1194" s="100"/>
      <c r="U1194" s="100"/>
      <c r="V1194" s="100"/>
      <c r="W1194" s="100"/>
      <c r="X1194" s="100"/>
      <c r="Y1194" s="100"/>
      <c r="Z1194" s="100"/>
      <c r="AA1194" s="100"/>
      <c r="AB1194" s="100"/>
      <c r="AC1194" s="100"/>
      <c r="AD1194" s="100"/>
      <c r="AE1194" s="100"/>
      <c r="AF1194" s="100"/>
      <c r="AG1194" s="100"/>
      <c r="AH1194" s="100"/>
      <c r="AI1194" s="100"/>
    </row>
    <row r="1195">
      <c r="A1195" s="100"/>
      <c r="B1195" s="100"/>
      <c r="C1195" s="100"/>
      <c r="D1195" s="100"/>
      <c r="E1195" s="100"/>
      <c r="F1195" s="100"/>
      <c r="G1195" s="100"/>
      <c r="H1195" s="100"/>
      <c r="I1195" s="100"/>
      <c r="J1195" s="100"/>
      <c r="K1195" s="100"/>
      <c r="L1195" s="100"/>
      <c r="M1195" s="100"/>
      <c r="N1195" s="100"/>
      <c r="O1195" s="100"/>
      <c r="P1195" s="100"/>
      <c r="Q1195" s="100"/>
      <c r="R1195" s="100"/>
      <c r="S1195" s="100"/>
      <c r="T1195" s="100"/>
      <c r="U1195" s="100"/>
      <c r="V1195" s="100"/>
      <c r="W1195" s="100"/>
      <c r="X1195" s="100"/>
      <c r="Y1195" s="100"/>
      <c r="Z1195" s="100"/>
      <c r="AA1195" s="100"/>
      <c r="AB1195" s="100"/>
      <c r="AC1195" s="100"/>
      <c r="AD1195" s="100"/>
      <c r="AE1195" s="100"/>
      <c r="AF1195" s="100"/>
      <c r="AG1195" s="100"/>
      <c r="AH1195" s="100"/>
      <c r="AI1195" s="100"/>
    </row>
    <row r="1196">
      <c r="A1196" s="100"/>
      <c r="B1196" s="100"/>
      <c r="C1196" s="100"/>
      <c r="D1196" s="100"/>
      <c r="E1196" s="100"/>
      <c r="F1196" s="100"/>
      <c r="G1196" s="100"/>
      <c r="H1196" s="100"/>
      <c r="I1196" s="100"/>
      <c r="J1196" s="100"/>
      <c r="K1196" s="100"/>
      <c r="L1196" s="100"/>
      <c r="M1196" s="100"/>
      <c r="N1196" s="100"/>
      <c r="O1196" s="100"/>
      <c r="P1196" s="100"/>
      <c r="Q1196" s="100"/>
      <c r="R1196" s="100"/>
      <c r="S1196" s="100"/>
      <c r="T1196" s="100"/>
      <c r="U1196" s="100"/>
      <c r="V1196" s="100"/>
      <c r="W1196" s="100"/>
      <c r="X1196" s="100"/>
      <c r="Y1196" s="100"/>
      <c r="Z1196" s="100"/>
      <c r="AA1196" s="100"/>
      <c r="AB1196" s="100"/>
      <c r="AC1196" s="100"/>
      <c r="AD1196" s="100"/>
      <c r="AE1196" s="100"/>
      <c r="AF1196" s="100"/>
      <c r="AG1196" s="100"/>
      <c r="AH1196" s="100"/>
      <c r="AI1196" s="100"/>
    </row>
    <row r="1197">
      <c r="A1197" s="100"/>
      <c r="B1197" s="100"/>
      <c r="C1197" s="100"/>
      <c r="D1197" s="100"/>
      <c r="E1197" s="100"/>
      <c r="F1197" s="100"/>
      <c r="G1197" s="100"/>
      <c r="H1197" s="100"/>
      <c r="I1197" s="100"/>
      <c r="J1197" s="100"/>
      <c r="K1197" s="100"/>
      <c r="L1197" s="100"/>
      <c r="M1197" s="100"/>
      <c r="N1197" s="100"/>
      <c r="O1197" s="100"/>
      <c r="P1197" s="100"/>
      <c r="Q1197" s="100"/>
      <c r="R1197" s="100"/>
      <c r="S1197" s="100"/>
      <c r="T1197" s="100"/>
      <c r="U1197" s="100"/>
      <c r="V1197" s="100"/>
      <c r="W1197" s="100"/>
      <c r="X1197" s="100"/>
      <c r="Y1197" s="100"/>
      <c r="Z1197" s="100"/>
      <c r="AA1197" s="100"/>
      <c r="AB1197" s="100"/>
      <c r="AC1197" s="100"/>
      <c r="AD1197" s="100"/>
      <c r="AE1197" s="100"/>
      <c r="AF1197" s="100"/>
      <c r="AG1197" s="100"/>
      <c r="AH1197" s="100"/>
      <c r="AI1197" s="100"/>
    </row>
    <row r="1198">
      <c r="A1198" s="100"/>
      <c r="B1198" s="100"/>
      <c r="C1198" s="100"/>
      <c r="D1198" s="100"/>
      <c r="E1198" s="100"/>
      <c r="F1198" s="100"/>
      <c r="G1198" s="100"/>
      <c r="H1198" s="100"/>
      <c r="I1198" s="100"/>
      <c r="J1198" s="100"/>
      <c r="K1198" s="100"/>
      <c r="L1198" s="100"/>
      <c r="M1198" s="100"/>
      <c r="N1198" s="100"/>
      <c r="O1198" s="100"/>
      <c r="P1198" s="100"/>
      <c r="Q1198" s="100"/>
      <c r="R1198" s="100"/>
      <c r="S1198" s="100"/>
      <c r="T1198" s="100"/>
      <c r="U1198" s="100"/>
      <c r="V1198" s="100"/>
      <c r="W1198" s="100"/>
      <c r="X1198" s="100"/>
      <c r="Y1198" s="100"/>
      <c r="Z1198" s="100"/>
      <c r="AA1198" s="100"/>
      <c r="AB1198" s="100"/>
      <c r="AC1198" s="100"/>
      <c r="AD1198" s="100"/>
      <c r="AE1198" s="100"/>
      <c r="AF1198" s="100"/>
      <c r="AG1198" s="100"/>
      <c r="AH1198" s="100"/>
      <c r="AI1198" s="100"/>
    </row>
    <row r="1199">
      <c r="A1199" s="100"/>
      <c r="B1199" s="100"/>
      <c r="C1199" s="100"/>
      <c r="D1199" s="100"/>
      <c r="E1199" s="100"/>
      <c r="F1199" s="100"/>
      <c r="G1199" s="100"/>
      <c r="H1199" s="100"/>
      <c r="I1199" s="100"/>
      <c r="J1199" s="100"/>
      <c r="K1199" s="100"/>
      <c r="L1199" s="100"/>
      <c r="M1199" s="100"/>
      <c r="N1199" s="100"/>
      <c r="O1199" s="100"/>
      <c r="P1199" s="100"/>
      <c r="Q1199" s="100"/>
      <c r="R1199" s="100"/>
      <c r="S1199" s="100"/>
      <c r="T1199" s="100"/>
      <c r="U1199" s="100"/>
      <c r="V1199" s="100"/>
      <c r="W1199" s="100"/>
      <c r="X1199" s="100"/>
      <c r="Y1199" s="100"/>
      <c r="Z1199" s="100"/>
      <c r="AA1199" s="100"/>
      <c r="AB1199" s="100"/>
      <c r="AC1199" s="100"/>
      <c r="AD1199" s="100"/>
      <c r="AE1199" s="100"/>
      <c r="AF1199" s="100"/>
      <c r="AG1199" s="100"/>
      <c r="AH1199" s="100"/>
      <c r="AI1199" s="100"/>
    </row>
    <row r="1200">
      <c r="A1200" s="100"/>
      <c r="B1200" s="100"/>
      <c r="C1200" s="100"/>
      <c r="D1200" s="100"/>
      <c r="E1200" s="100"/>
      <c r="F1200" s="100"/>
      <c r="G1200" s="100"/>
      <c r="H1200" s="100"/>
      <c r="I1200" s="100"/>
      <c r="J1200" s="100"/>
      <c r="K1200" s="100"/>
      <c r="L1200" s="100"/>
      <c r="M1200" s="100"/>
      <c r="N1200" s="100"/>
      <c r="O1200" s="100"/>
      <c r="P1200" s="100"/>
      <c r="Q1200" s="100"/>
      <c r="R1200" s="100"/>
      <c r="S1200" s="100"/>
      <c r="T1200" s="100"/>
      <c r="U1200" s="100"/>
      <c r="V1200" s="100"/>
      <c r="W1200" s="100"/>
      <c r="X1200" s="100"/>
      <c r="Y1200" s="100"/>
      <c r="Z1200" s="100"/>
      <c r="AA1200" s="100"/>
      <c r="AB1200" s="100"/>
      <c r="AC1200" s="100"/>
      <c r="AD1200" s="100"/>
      <c r="AE1200" s="100"/>
      <c r="AF1200" s="100"/>
      <c r="AG1200" s="100"/>
      <c r="AH1200" s="100"/>
      <c r="AI1200" s="100"/>
    </row>
    <row r="1201">
      <c r="A1201" s="100"/>
      <c r="B1201" s="100"/>
      <c r="C1201" s="100"/>
      <c r="D1201" s="100"/>
      <c r="E1201" s="100"/>
      <c r="F1201" s="100"/>
      <c r="G1201" s="100"/>
      <c r="H1201" s="100"/>
      <c r="I1201" s="100"/>
      <c r="J1201" s="100"/>
      <c r="K1201" s="100"/>
      <c r="L1201" s="100"/>
      <c r="M1201" s="100"/>
      <c r="N1201" s="100"/>
      <c r="O1201" s="100"/>
      <c r="P1201" s="100"/>
      <c r="Q1201" s="100"/>
      <c r="R1201" s="100"/>
      <c r="S1201" s="100"/>
      <c r="T1201" s="100"/>
      <c r="U1201" s="100"/>
      <c r="V1201" s="100"/>
      <c r="W1201" s="100"/>
      <c r="X1201" s="100"/>
      <c r="Y1201" s="100"/>
      <c r="Z1201" s="100"/>
      <c r="AA1201" s="100"/>
      <c r="AB1201" s="100"/>
      <c r="AC1201" s="100"/>
      <c r="AD1201" s="100"/>
      <c r="AE1201" s="100"/>
      <c r="AF1201" s="100"/>
      <c r="AG1201" s="100"/>
      <c r="AH1201" s="100"/>
      <c r="AI1201" s="100"/>
    </row>
    <row r="1202">
      <c r="A1202" s="100"/>
      <c r="B1202" s="100"/>
      <c r="C1202" s="100"/>
      <c r="D1202" s="100"/>
      <c r="E1202" s="100"/>
      <c r="F1202" s="100"/>
      <c r="G1202" s="100"/>
      <c r="H1202" s="100"/>
      <c r="I1202" s="100"/>
      <c r="J1202" s="100"/>
      <c r="K1202" s="100"/>
      <c r="L1202" s="100"/>
      <c r="M1202" s="100"/>
      <c r="N1202" s="100"/>
      <c r="O1202" s="100"/>
      <c r="P1202" s="100"/>
      <c r="Q1202" s="100"/>
      <c r="R1202" s="100"/>
      <c r="S1202" s="100"/>
      <c r="T1202" s="100"/>
      <c r="U1202" s="100"/>
      <c r="V1202" s="100"/>
      <c r="W1202" s="100"/>
      <c r="X1202" s="100"/>
      <c r="Y1202" s="100"/>
      <c r="Z1202" s="100"/>
      <c r="AA1202" s="100"/>
      <c r="AB1202" s="100"/>
      <c r="AC1202" s="100"/>
      <c r="AD1202" s="100"/>
      <c r="AE1202" s="100"/>
      <c r="AF1202" s="100"/>
      <c r="AG1202" s="100"/>
      <c r="AH1202" s="100"/>
      <c r="AI1202" s="100"/>
    </row>
    <row r="1203">
      <c r="A1203" s="100"/>
      <c r="B1203" s="100"/>
      <c r="C1203" s="100"/>
      <c r="D1203" s="100"/>
      <c r="E1203" s="100"/>
      <c r="F1203" s="100"/>
      <c r="G1203" s="100"/>
      <c r="H1203" s="100"/>
      <c r="I1203" s="100"/>
      <c r="J1203" s="100"/>
      <c r="K1203" s="100"/>
      <c r="L1203" s="100"/>
      <c r="M1203" s="100"/>
      <c r="N1203" s="100"/>
      <c r="O1203" s="100"/>
      <c r="P1203" s="100"/>
      <c r="Q1203" s="100"/>
      <c r="R1203" s="100"/>
      <c r="S1203" s="100"/>
      <c r="T1203" s="100"/>
      <c r="U1203" s="100"/>
      <c r="V1203" s="100"/>
      <c r="W1203" s="100"/>
      <c r="X1203" s="100"/>
      <c r="Y1203" s="100"/>
      <c r="Z1203" s="100"/>
      <c r="AA1203" s="100"/>
      <c r="AB1203" s="100"/>
      <c r="AC1203" s="100"/>
      <c r="AD1203" s="100"/>
      <c r="AE1203" s="100"/>
      <c r="AF1203" s="100"/>
      <c r="AG1203" s="100"/>
      <c r="AH1203" s="100"/>
      <c r="AI1203" s="100"/>
    </row>
    <row r="1204">
      <c r="A1204" s="100"/>
      <c r="B1204" s="100"/>
      <c r="C1204" s="100"/>
      <c r="D1204" s="100"/>
      <c r="E1204" s="100"/>
      <c r="F1204" s="100"/>
      <c r="G1204" s="100"/>
      <c r="H1204" s="100"/>
      <c r="I1204" s="100"/>
      <c r="J1204" s="100"/>
      <c r="K1204" s="100"/>
      <c r="L1204" s="100"/>
      <c r="M1204" s="100"/>
      <c r="N1204" s="100"/>
      <c r="O1204" s="100"/>
      <c r="P1204" s="100"/>
      <c r="Q1204" s="100"/>
      <c r="R1204" s="100"/>
      <c r="S1204" s="100"/>
      <c r="T1204" s="100"/>
      <c r="U1204" s="100"/>
      <c r="V1204" s="100"/>
      <c r="W1204" s="100"/>
      <c r="X1204" s="100"/>
      <c r="Y1204" s="100"/>
      <c r="Z1204" s="100"/>
      <c r="AA1204" s="100"/>
      <c r="AB1204" s="100"/>
      <c r="AC1204" s="100"/>
      <c r="AD1204" s="100"/>
      <c r="AE1204" s="100"/>
      <c r="AF1204" s="100"/>
      <c r="AG1204" s="100"/>
      <c r="AH1204" s="100"/>
      <c r="AI1204" s="100"/>
    </row>
    <row r="1205">
      <c r="A1205" s="100"/>
      <c r="B1205" s="100"/>
      <c r="C1205" s="100"/>
      <c r="D1205" s="100"/>
      <c r="E1205" s="100"/>
      <c r="F1205" s="100"/>
      <c r="G1205" s="100"/>
      <c r="H1205" s="100"/>
      <c r="I1205" s="100"/>
      <c r="J1205" s="100"/>
      <c r="K1205" s="100"/>
      <c r="L1205" s="100"/>
      <c r="M1205" s="100"/>
      <c r="N1205" s="100"/>
      <c r="O1205" s="100"/>
      <c r="P1205" s="100"/>
      <c r="Q1205" s="100"/>
      <c r="R1205" s="100"/>
      <c r="S1205" s="100"/>
      <c r="T1205" s="100"/>
      <c r="U1205" s="100"/>
      <c r="V1205" s="100"/>
      <c r="W1205" s="100"/>
      <c r="X1205" s="100"/>
      <c r="Y1205" s="100"/>
      <c r="Z1205" s="100"/>
      <c r="AA1205" s="100"/>
      <c r="AB1205" s="100"/>
      <c r="AC1205" s="100"/>
      <c r="AD1205" s="100"/>
      <c r="AE1205" s="100"/>
      <c r="AF1205" s="100"/>
      <c r="AG1205" s="100"/>
      <c r="AH1205" s="100"/>
      <c r="AI1205" s="100"/>
    </row>
    <row r="1206">
      <c r="A1206" s="100"/>
      <c r="B1206" s="100"/>
      <c r="C1206" s="100"/>
      <c r="D1206" s="100"/>
      <c r="E1206" s="100"/>
      <c r="F1206" s="100"/>
      <c r="G1206" s="100"/>
      <c r="H1206" s="100"/>
      <c r="I1206" s="100"/>
      <c r="J1206" s="100"/>
      <c r="K1206" s="100"/>
      <c r="L1206" s="100"/>
      <c r="M1206" s="100"/>
      <c r="N1206" s="100"/>
      <c r="O1206" s="100"/>
      <c r="P1206" s="100"/>
      <c r="Q1206" s="100"/>
      <c r="R1206" s="100"/>
      <c r="S1206" s="100"/>
      <c r="T1206" s="100"/>
      <c r="U1206" s="100"/>
      <c r="V1206" s="100"/>
      <c r="W1206" s="100"/>
      <c r="X1206" s="100"/>
      <c r="Y1206" s="100"/>
      <c r="Z1206" s="100"/>
      <c r="AA1206" s="100"/>
      <c r="AB1206" s="100"/>
      <c r="AC1206" s="100"/>
      <c r="AD1206" s="100"/>
      <c r="AE1206" s="100"/>
      <c r="AF1206" s="100"/>
      <c r="AG1206" s="100"/>
      <c r="AH1206" s="100"/>
      <c r="AI1206" s="100"/>
    </row>
    <row r="1207">
      <c r="A1207" s="100"/>
      <c r="B1207" s="100"/>
      <c r="C1207" s="100"/>
      <c r="D1207" s="100"/>
      <c r="E1207" s="100"/>
      <c r="F1207" s="100"/>
      <c r="G1207" s="100"/>
      <c r="H1207" s="100"/>
      <c r="I1207" s="100"/>
      <c r="J1207" s="100"/>
      <c r="K1207" s="100"/>
      <c r="L1207" s="100"/>
      <c r="M1207" s="100"/>
      <c r="N1207" s="100"/>
      <c r="O1207" s="100"/>
      <c r="P1207" s="100"/>
      <c r="Q1207" s="100"/>
      <c r="R1207" s="100"/>
      <c r="S1207" s="100"/>
      <c r="T1207" s="100"/>
      <c r="U1207" s="100"/>
      <c r="V1207" s="100"/>
      <c r="W1207" s="100"/>
      <c r="X1207" s="100"/>
      <c r="Y1207" s="100"/>
      <c r="Z1207" s="100"/>
      <c r="AA1207" s="100"/>
      <c r="AB1207" s="100"/>
      <c r="AC1207" s="100"/>
      <c r="AD1207" s="100"/>
      <c r="AE1207" s="100"/>
      <c r="AF1207" s="100"/>
      <c r="AG1207" s="100"/>
      <c r="AH1207" s="100"/>
      <c r="AI1207" s="100"/>
    </row>
    <row r="1208">
      <c r="A1208" s="100"/>
      <c r="B1208" s="100"/>
      <c r="C1208" s="100"/>
      <c r="D1208" s="100"/>
      <c r="E1208" s="100"/>
      <c r="F1208" s="100"/>
      <c r="G1208" s="100"/>
      <c r="H1208" s="100"/>
      <c r="I1208" s="100"/>
      <c r="J1208" s="100"/>
      <c r="K1208" s="100"/>
      <c r="L1208" s="100"/>
      <c r="M1208" s="100"/>
      <c r="N1208" s="100"/>
      <c r="O1208" s="100"/>
      <c r="P1208" s="100"/>
      <c r="Q1208" s="100"/>
      <c r="R1208" s="100"/>
      <c r="S1208" s="100"/>
      <c r="T1208" s="100"/>
      <c r="U1208" s="100"/>
      <c r="V1208" s="100"/>
      <c r="W1208" s="100"/>
      <c r="X1208" s="100"/>
      <c r="Y1208" s="100"/>
      <c r="Z1208" s="100"/>
      <c r="AA1208" s="100"/>
      <c r="AB1208" s="100"/>
      <c r="AC1208" s="100"/>
      <c r="AD1208" s="100"/>
      <c r="AE1208" s="100"/>
      <c r="AF1208" s="100"/>
      <c r="AG1208" s="100"/>
      <c r="AH1208" s="100"/>
      <c r="AI1208" s="100"/>
    </row>
    <row r="1209">
      <c r="A1209" s="100"/>
      <c r="B1209" s="100"/>
      <c r="C1209" s="100"/>
      <c r="D1209" s="100"/>
      <c r="E1209" s="100"/>
      <c r="F1209" s="100"/>
      <c r="G1209" s="100"/>
      <c r="H1209" s="100"/>
      <c r="I1209" s="100"/>
      <c r="J1209" s="100"/>
      <c r="K1209" s="100"/>
      <c r="L1209" s="100"/>
      <c r="M1209" s="100"/>
      <c r="N1209" s="100"/>
      <c r="O1209" s="100"/>
      <c r="P1209" s="100"/>
      <c r="Q1209" s="100"/>
      <c r="R1209" s="100"/>
      <c r="S1209" s="100"/>
      <c r="T1209" s="100"/>
      <c r="U1209" s="100"/>
      <c r="V1209" s="100"/>
      <c r="W1209" s="100"/>
      <c r="X1209" s="100"/>
      <c r="Y1209" s="100"/>
      <c r="Z1209" s="100"/>
      <c r="AA1209" s="100"/>
      <c r="AB1209" s="100"/>
      <c r="AC1209" s="100"/>
      <c r="AD1209" s="100"/>
      <c r="AE1209" s="100"/>
      <c r="AF1209" s="100"/>
      <c r="AG1209" s="100"/>
      <c r="AH1209" s="100"/>
      <c r="AI1209" s="100"/>
    </row>
    <row r="1210">
      <c r="A1210" s="100"/>
      <c r="B1210" s="100"/>
      <c r="C1210" s="100"/>
      <c r="D1210" s="100"/>
      <c r="E1210" s="100"/>
      <c r="F1210" s="100"/>
      <c r="G1210" s="100"/>
      <c r="H1210" s="100"/>
      <c r="I1210" s="100"/>
      <c r="J1210" s="100"/>
      <c r="K1210" s="100"/>
      <c r="L1210" s="100"/>
      <c r="M1210" s="100"/>
      <c r="N1210" s="100"/>
      <c r="O1210" s="100"/>
      <c r="P1210" s="100"/>
      <c r="Q1210" s="100"/>
      <c r="R1210" s="100"/>
      <c r="S1210" s="100"/>
      <c r="T1210" s="100"/>
      <c r="U1210" s="100"/>
      <c r="V1210" s="100"/>
      <c r="W1210" s="100"/>
      <c r="X1210" s="100"/>
      <c r="Y1210" s="100"/>
      <c r="Z1210" s="100"/>
      <c r="AA1210" s="100"/>
      <c r="AB1210" s="100"/>
      <c r="AC1210" s="100"/>
      <c r="AD1210" s="100"/>
      <c r="AE1210" s="100"/>
      <c r="AF1210" s="100"/>
      <c r="AG1210" s="100"/>
      <c r="AH1210" s="100"/>
      <c r="AI1210" s="100"/>
    </row>
    <row r="1211">
      <c r="A1211" s="100"/>
      <c r="B1211" s="100"/>
      <c r="C1211" s="100"/>
      <c r="D1211" s="100"/>
      <c r="E1211" s="100"/>
      <c r="F1211" s="100"/>
      <c r="G1211" s="100"/>
      <c r="H1211" s="100"/>
      <c r="I1211" s="100"/>
      <c r="J1211" s="100"/>
      <c r="K1211" s="100"/>
      <c r="L1211" s="100"/>
      <c r="M1211" s="100"/>
      <c r="N1211" s="100"/>
      <c r="O1211" s="100"/>
      <c r="P1211" s="100"/>
      <c r="Q1211" s="100"/>
      <c r="R1211" s="100"/>
      <c r="S1211" s="100"/>
      <c r="T1211" s="100"/>
      <c r="U1211" s="100"/>
      <c r="V1211" s="100"/>
      <c r="W1211" s="100"/>
      <c r="X1211" s="100"/>
      <c r="Y1211" s="100"/>
      <c r="Z1211" s="100"/>
      <c r="AA1211" s="100"/>
      <c r="AB1211" s="100"/>
      <c r="AC1211" s="100"/>
      <c r="AD1211" s="100"/>
      <c r="AE1211" s="100"/>
      <c r="AF1211" s="100"/>
      <c r="AG1211" s="100"/>
      <c r="AH1211" s="100"/>
      <c r="AI1211" s="100"/>
    </row>
    <row r="1212">
      <c r="A1212" s="100"/>
      <c r="B1212" s="100"/>
      <c r="C1212" s="100"/>
      <c r="D1212" s="100"/>
      <c r="E1212" s="100"/>
      <c r="F1212" s="100"/>
      <c r="G1212" s="100"/>
      <c r="H1212" s="100"/>
      <c r="I1212" s="100"/>
      <c r="J1212" s="100"/>
      <c r="K1212" s="100"/>
      <c r="L1212" s="100"/>
      <c r="M1212" s="100"/>
      <c r="N1212" s="100"/>
      <c r="O1212" s="100"/>
      <c r="P1212" s="100"/>
      <c r="Q1212" s="100"/>
      <c r="R1212" s="100"/>
      <c r="S1212" s="100"/>
    </row>
    <row r="1213">
      <c r="A1213" s="100"/>
      <c r="B1213" s="100"/>
      <c r="C1213" s="100"/>
      <c r="D1213" s="100"/>
      <c r="E1213" s="100"/>
      <c r="F1213" s="100"/>
      <c r="G1213" s="100"/>
      <c r="H1213" s="100"/>
      <c r="I1213" s="100"/>
      <c r="J1213" s="100"/>
      <c r="K1213" s="100"/>
      <c r="L1213" s="100"/>
      <c r="M1213" s="100"/>
      <c r="N1213" s="100"/>
      <c r="O1213" s="100"/>
      <c r="P1213" s="100"/>
      <c r="Q1213" s="100"/>
      <c r="R1213" s="100"/>
      <c r="S1213" s="100"/>
    </row>
    <row r="1214">
      <c r="A1214" s="100"/>
      <c r="B1214" s="100"/>
      <c r="C1214" s="100"/>
      <c r="D1214" s="100"/>
      <c r="E1214" s="100"/>
      <c r="F1214" s="100"/>
      <c r="G1214" s="100"/>
      <c r="H1214" s="100"/>
      <c r="I1214" s="100"/>
      <c r="J1214" s="100"/>
      <c r="K1214" s="100"/>
      <c r="L1214" s="100"/>
      <c r="M1214" s="100"/>
      <c r="N1214" s="100"/>
      <c r="O1214" s="100"/>
      <c r="P1214" s="100"/>
      <c r="Q1214" s="100"/>
      <c r="R1214" s="100"/>
      <c r="S1214" s="100"/>
    </row>
    <row r="1215">
      <c r="A1215" s="100"/>
      <c r="B1215" s="100"/>
      <c r="C1215" s="100"/>
      <c r="D1215" s="100"/>
      <c r="E1215" s="100"/>
      <c r="F1215" s="100"/>
      <c r="G1215" s="100"/>
      <c r="H1215" s="100"/>
      <c r="I1215" s="100"/>
      <c r="J1215" s="100"/>
      <c r="K1215" s="100"/>
      <c r="L1215" s="100"/>
      <c r="M1215" s="100"/>
      <c r="N1215" s="100"/>
      <c r="O1215" s="100"/>
      <c r="P1215" s="100"/>
      <c r="Q1215" s="100"/>
      <c r="R1215" s="100"/>
      <c r="S1215" s="100"/>
    </row>
    <row r="1216">
      <c r="A1216" s="100"/>
      <c r="B1216" s="100"/>
      <c r="C1216" s="100"/>
      <c r="D1216" s="100"/>
      <c r="E1216" s="100"/>
      <c r="F1216" s="100"/>
      <c r="G1216" s="100"/>
      <c r="H1216" s="100"/>
      <c r="I1216" s="100"/>
      <c r="J1216" s="100"/>
      <c r="K1216" s="100"/>
      <c r="L1216" s="100"/>
      <c r="M1216" s="100"/>
      <c r="N1216" s="100"/>
      <c r="O1216" s="100"/>
      <c r="P1216" s="100"/>
      <c r="Q1216" s="100"/>
      <c r="R1216" s="100"/>
      <c r="S1216" s="100"/>
    </row>
    <row r="1217">
      <c r="A1217" s="100"/>
      <c r="B1217" s="100"/>
      <c r="C1217" s="100"/>
      <c r="D1217" s="100"/>
      <c r="E1217" s="100"/>
      <c r="F1217" s="100"/>
      <c r="G1217" s="100"/>
      <c r="H1217" s="100"/>
      <c r="I1217" s="100"/>
      <c r="J1217" s="100"/>
      <c r="K1217" s="100"/>
      <c r="L1217" s="100"/>
      <c r="M1217" s="100"/>
      <c r="N1217" s="100"/>
      <c r="O1217" s="100"/>
      <c r="P1217" s="100"/>
      <c r="Q1217" s="100"/>
      <c r="R1217" s="100"/>
      <c r="S1217" s="100"/>
    </row>
    <row r="1218">
      <c r="A1218" s="100"/>
      <c r="B1218" s="100"/>
      <c r="C1218" s="100"/>
      <c r="D1218" s="100"/>
      <c r="E1218" s="100"/>
      <c r="F1218" s="100"/>
      <c r="G1218" s="100"/>
      <c r="H1218" s="100"/>
      <c r="I1218" s="100"/>
      <c r="J1218" s="100"/>
      <c r="K1218" s="100"/>
      <c r="L1218" s="100"/>
      <c r="M1218" s="100"/>
      <c r="N1218" s="100"/>
      <c r="O1218" s="100"/>
      <c r="P1218" s="100"/>
      <c r="Q1218" s="100"/>
      <c r="R1218" s="100"/>
      <c r="S1218" s="100"/>
    </row>
    <row r="1219">
      <c r="A1219" s="100"/>
      <c r="B1219" s="100"/>
      <c r="C1219" s="100"/>
      <c r="D1219" s="100"/>
      <c r="E1219" s="100"/>
      <c r="F1219" s="100"/>
      <c r="G1219" s="100"/>
      <c r="H1219" s="100"/>
      <c r="I1219" s="100"/>
      <c r="J1219" s="100"/>
      <c r="K1219" s="100"/>
      <c r="L1219" s="100"/>
      <c r="M1219" s="100"/>
      <c r="N1219" s="100"/>
      <c r="O1219" s="100"/>
      <c r="P1219" s="100"/>
      <c r="Q1219" s="100"/>
      <c r="R1219" s="100"/>
      <c r="S1219" s="100"/>
    </row>
    <row r="1220">
      <c r="A1220" s="100"/>
      <c r="B1220" s="100"/>
      <c r="C1220" s="100"/>
      <c r="D1220" s="100"/>
      <c r="E1220" s="100"/>
      <c r="F1220" s="100"/>
      <c r="G1220" s="100"/>
      <c r="H1220" s="100"/>
      <c r="I1220" s="100"/>
      <c r="J1220" s="100"/>
      <c r="K1220" s="100"/>
      <c r="L1220" s="100"/>
      <c r="M1220" s="100"/>
      <c r="N1220" s="100"/>
      <c r="O1220" s="100"/>
      <c r="P1220" s="100"/>
      <c r="Q1220" s="100"/>
      <c r="R1220" s="100"/>
      <c r="S1220" s="100"/>
    </row>
    <row r="1221">
      <c r="A1221" s="100"/>
      <c r="B1221" s="100"/>
      <c r="C1221" s="100"/>
      <c r="D1221" s="100"/>
      <c r="E1221" s="100"/>
      <c r="F1221" s="100"/>
      <c r="G1221" s="100"/>
      <c r="H1221" s="100"/>
      <c r="I1221" s="100"/>
      <c r="J1221" s="100"/>
      <c r="K1221" s="100"/>
      <c r="L1221" s="100"/>
      <c r="M1221" s="100"/>
      <c r="N1221" s="100"/>
      <c r="O1221" s="100"/>
      <c r="P1221" s="100"/>
      <c r="Q1221" s="100"/>
      <c r="R1221" s="100"/>
      <c r="S1221" s="100"/>
    </row>
    <row r="1222">
      <c r="A1222" s="100"/>
      <c r="B1222" s="100"/>
      <c r="C1222" s="100"/>
      <c r="D1222" s="100"/>
      <c r="E1222" s="100"/>
      <c r="F1222" s="100"/>
      <c r="G1222" s="100"/>
      <c r="H1222" s="100"/>
      <c r="I1222" s="100"/>
      <c r="J1222" s="100"/>
      <c r="K1222" s="100"/>
      <c r="L1222" s="100"/>
      <c r="M1222" s="100"/>
      <c r="N1222" s="100"/>
      <c r="O1222" s="100"/>
      <c r="P1222" s="100"/>
      <c r="Q1222" s="100"/>
      <c r="R1222" s="100"/>
      <c r="S1222" s="100"/>
    </row>
    <row r="1223">
      <c r="A1223" s="100"/>
      <c r="B1223" s="100"/>
      <c r="C1223" s="100"/>
      <c r="D1223" s="100"/>
      <c r="E1223" s="100"/>
      <c r="F1223" s="100"/>
      <c r="G1223" s="100"/>
      <c r="H1223" s="100"/>
      <c r="I1223" s="100"/>
      <c r="J1223" s="100"/>
      <c r="K1223" s="100"/>
      <c r="L1223" s="100"/>
      <c r="M1223" s="100"/>
      <c r="N1223" s="100"/>
      <c r="O1223" s="100"/>
      <c r="P1223" s="100"/>
      <c r="Q1223" s="100"/>
      <c r="R1223" s="100"/>
      <c r="S1223" s="100"/>
    </row>
    <row r="1224">
      <c r="A1224" s="100"/>
      <c r="B1224" s="100"/>
      <c r="C1224" s="100"/>
      <c r="D1224" s="100"/>
      <c r="E1224" s="100"/>
      <c r="F1224" s="100"/>
      <c r="G1224" s="100"/>
      <c r="H1224" s="100"/>
      <c r="I1224" s="100"/>
      <c r="J1224" s="100"/>
      <c r="K1224" s="100"/>
      <c r="L1224" s="100"/>
      <c r="M1224" s="100"/>
      <c r="N1224" s="100"/>
      <c r="O1224" s="100"/>
      <c r="P1224" s="100"/>
      <c r="Q1224" s="100"/>
      <c r="R1224" s="100"/>
      <c r="S1224" s="100"/>
    </row>
    <row r="1225">
      <c r="A1225" s="100"/>
      <c r="B1225" s="100"/>
      <c r="C1225" s="100"/>
      <c r="D1225" s="100"/>
      <c r="E1225" s="100"/>
      <c r="F1225" s="100"/>
      <c r="G1225" s="100"/>
      <c r="H1225" s="100"/>
      <c r="I1225" s="100"/>
      <c r="J1225" s="100"/>
      <c r="K1225" s="100"/>
      <c r="L1225" s="100"/>
      <c r="M1225" s="100"/>
      <c r="N1225" s="100"/>
      <c r="O1225" s="100"/>
      <c r="P1225" s="100"/>
      <c r="Q1225" s="100"/>
      <c r="R1225" s="100"/>
      <c r="S1225" s="100"/>
    </row>
    <row r="1226">
      <c r="A1226" s="100"/>
      <c r="B1226" s="100"/>
      <c r="C1226" s="100"/>
      <c r="D1226" s="100"/>
      <c r="E1226" s="100"/>
      <c r="F1226" s="100"/>
      <c r="G1226" s="100"/>
      <c r="H1226" s="100"/>
      <c r="I1226" s="100"/>
      <c r="J1226" s="100"/>
      <c r="K1226" s="100"/>
      <c r="L1226" s="100"/>
      <c r="M1226" s="100"/>
      <c r="N1226" s="100"/>
      <c r="O1226" s="100"/>
      <c r="P1226" s="100"/>
      <c r="Q1226" s="100"/>
      <c r="R1226" s="100"/>
      <c r="S1226" s="100"/>
    </row>
    <row r="1227">
      <c r="A1227" s="100"/>
      <c r="B1227" s="100"/>
      <c r="C1227" s="100"/>
      <c r="D1227" s="100"/>
      <c r="E1227" s="100"/>
      <c r="F1227" s="100"/>
      <c r="G1227" s="100"/>
      <c r="H1227" s="100"/>
      <c r="I1227" s="100"/>
      <c r="J1227" s="100"/>
      <c r="K1227" s="100"/>
      <c r="L1227" s="100"/>
      <c r="M1227" s="100"/>
      <c r="N1227" s="100"/>
      <c r="O1227" s="100"/>
      <c r="P1227" s="100"/>
      <c r="Q1227" s="100"/>
      <c r="R1227" s="100"/>
      <c r="S1227" s="100"/>
    </row>
    <row r="1228">
      <c r="A1228" s="100"/>
      <c r="B1228" s="100"/>
      <c r="C1228" s="100"/>
      <c r="D1228" s="100"/>
      <c r="E1228" s="100"/>
      <c r="F1228" s="100"/>
      <c r="G1228" s="100"/>
      <c r="H1228" s="100"/>
      <c r="I1228" s="100"/>
      <c r="J1228" s="100"/>
      <c r="K1228" s="100"/>
      <c r="L1228" s="100"/>
      <c r="M1228" s="100"/>
      <c r="N1228" s="100"/>
      <c r="O1228" s="100"/>
      <c r="P1228" s="100"/>
      <c r="Q1228" s="100"/>
      <c r="R1228" s="100"/>
      <c r="S1228" s="100"/>
    </row>
    <row r="1229">
      <c r="A1229" s="100"/>
      <c r="B1229" s="100"/>
      <c r="C1229" s="100"/>
      <c r="D1229" s="100"/>
      <c r="E1229" s="100"/>
      <c r="F1229" s="100"/>
      <c r="G1229" s="100"/>
      <c r="H1229" s="100"/>
      <c r="I1229" s="100"/>
      <c r="J1229" s="100"/>
      <c r="K1229" s="100"/>
      <c r="L1229" s="100"/>
      <c r="M1229" s="100"/>
      <c r="N1229" s="100"/>
      <c r="O1229" s="100"/>
      <c r="P1229" s="100"/>
      <c r="Q1229" s="100"/>
      <c r="R1229" s="100"/>
      <c r="S1229" s="100"/>
    </row>
    <row r="1230">
      <c r="A1230" s="100"/>
      <c r="B1230" s="100"/>
      <c r="C1230" s="100"/>
      <c r="D1230" s="100"/>
      <c r="E1230" s="100"/>
      <c r="F1230" s="100"/>
      <c r="G1230" s="100"/>
      <c r="H1230" s="100"/>
      <c r="I1230" s="100"/>
      <c r="J1230" s="100"/>
      <c r="K1230" s="100"/>
      <c r="L1230" s="100"/>
      <c r="M1230" s="100"/>
      <c r="N1230" s="100"/>
      <c r="O1230" s="100"/>
      <c r="P1230" s="100"/>
      <c r="Q1230" s="100"/>
      <c r="R1230" s="100"/>
      <c r="S1230" s="100"/>
    </row>
    <row r="1231">
      <c r="A1231" s="100"/>
      <c r="B1231" s="100"/>
      <c r="C1231" s="100"/>
      <c r="D1231" s="100"/>
      <c r="E1231" s="100"/>
      <c r="F1231" s="100"/>
      <c r="G1231" s="100"/>
      <c r="H1231" s="100"/>
      <c r="I1231" s="100"/>
      <c r="J1231" s="100"/>
      <c r="K1231" s="100"/>
      <c r="L1231" s="100"/>
      <c r="M1231" s="100"/>
      <c r="N1231" s="100"/>
      <c r="O1231" s="100"/>
      <c r="P1231" s="100"/>
      <c r="Q1231" s="100"/>
      <c r="R1231" s="100"/>
      <c r="S1231" s="100"/>
    </row>
    <row r="1232">
      <c r="A1232" s="100"/>
      <c r="B1232" s="100"/>
      <c r="C1232" s="100"/>
      <c r="D1232" s="100"/>
      <c r="E1232" s="100"/>
      <c r="F1232" s="100"/>
      <c r="G1232" s="100"/>
      <c r="H1232" s="100"/>
      <c r="I1232" s="100"/>
      <c r="J1232" s="100"/>
      <c r="K1232" s="100"/>
      <c r="L1232" s="100"/>
      <c r="M1232" s="100"/>
      <c r="N1232" s="100"/>
      <c r="O1232" s="100"/>
      <c r="P1232" s="100"/>
      <c r="Q1232" s="100"/>
      <c r="R1232" s="100"/>
      <c r="S1232" s="100"/>
    </row>
    <row r="1233">
      <c r="A1233" s="100"/>
      <c r="B1233" s="100"/>
      <c r="C1233" s="100"/>
      <c r="D1233" s="100"/>
      <c r="E1233" s="100"/>
      <c r="F1233" s="100"/>
      <c r="G1233" s="100"/>
      <c r="H1233" s="100"/>
      <c r="I1233" s="100"/>
      <c r="J1233" s="100"/>
      <c r="K1233" s="100"/>
      <c r="L1233" s="100"/>
      <c r="M1233" s="100"/>
      <c r="N1233" s="100"/>
      <c r="O1233" s="100"/>
      <c r="P1233" s="100"/>
      <c r="Q1233" s="100"/>
      <c r="R1233" s="100"/>
      <c r="S1233" s="100"/>
    </row>
    <row r="1234">
      <c r="A1234" s="100"/>
      <c r="B1234" s="100"/>
      <c r="C1234" s="100"/>
      <c r="D1234" s="100"/>
      <c r="E1234" s="100"/>
      <c r="F1234" s="100"/>
      <c r="G1234" s="100"/>
      <c r="H1234" s="100"/>
      <c r="I1234" s="100"/>
      <c r="J1234" s="100"/>
      <c r="K1234" s="100"/>
      <c r="L1234" s="100"/>
      <c r="M1234" s="100"/>
      <c r="N1234" s="100"/>
      <c r="O1234" s="100"/>
      <c r="P1234" s="100"/>
      <c r="Q1234" s="100"/>
      <c r="R1234" s="100"/>
      <c r="S1234" s="100"/>
    </row>
    <row r="1235">
      <c r="A1235" s="100"/>
      <c r="B1235" s="100"/>
      <c r="C1235" s="100"/>
      <c r="D1235" s="100"/>
      <c r="E1235" s="100"/>
      <c r="F1235" s="100"/>
      <c r="G1235" s="100"/>
      <c r="H1235" s="100"/>
      <c r="I1235" s="100"/>
      <c r="J1235" s="100"/>
      <c r="K1235" s="100"/>
      <c r="L1235" s="100"/>
      <c r="M1235" s="100"/>
      <c r="N1235" s="100"/>
      <c r="O1235" s="100"/>
      <c r="P1235" s="100"/>
      <c r="Q1235" s="100"/>
      <c r="R1235" s="100"/>
      <c r="S1235" s="100"/>
    </row>
    <row r="1236">
      <c r="A1236" s="100"/>
      <c r="B1236" s="100"/>
      <c r="C1236" s="100"/>
      <c r="D1236" s="100"/>
      <c r="E1236" s="100"/>
      <c r="F1236" s="100"/>
      <c r="G1236" s="100"/>
      <c r="H1236" s="100"/>
      <c r="I1236" s="100"/>
      <c r="J1236" s="100"/>
      <c r="K1236" s="100"/>
      <c r="L1236" s="100"/>
      <c r="M1236" s="100"/>
      <c r="N1236" s="100"/>
      <c r="O1236" s="100"/>
      <c r="P1236" s="100"/>
      <c r="Q1236" s="100"/>
      <c r="R1236" s="100"/>
      <c r="S1236" s="100"/>
    </row>
    <row r="1237">
      <c r="A1237" s="100"/>
      <c r="B1237" s="100"/>
      <c r="C1237" s="100"/>
      <c r="D1237" s="100"/>
      <c r="E1237" s="100"/>
      <c r="F1237" s="100"/>
      <c r="G1237" s="100"/>
      <c r="H1237" s="100"/>
      <c r="I1237" s="100"/>
      <c r="J1237" s="100"/>
      <c r="K1237" s="100"/>
      <c r="L1237" s="100"/>
      <c r="M1237" s="100"/>
      <c r="N1237" s="100"/>
      <c r="O1237" s="100"/>
      <c r="P1237" s="100"/>
      <c r="Q1237" s="100"/>
      <c r="R1237" s="100"/>
      <c r="S1237" s="100"/>
    </row>
    <row r="1238">
      <c r="A1238" s="100"/>
      <c r="B1238" s="100"/>
      <c r="C1238" s="100"/>
      <c r="D1238" s="100"/>
      <c r="E1238" s="100"/>
      <c r="F1238" s="100"/>
      <c r="G1238" s="100"/>
      <c r="H1238" s="100"/>
      <c r="I1238" s="100"/>
      <c r="J1238" s="100"/>
      <c r="K1238" s="100"/>
      <c r="L1238" s="100"/>
      <c r="M1238" s="100"/>
      <c r="N1238" s="100"/>
      <c r="O1238" s="100"/>
      <c r="P1238" s="100"/>
      <c r="Q1238" s="100"/>
      <c r="R1238" s="100"/>
      <c r="S1238" s="100"/>
    </row>
    <row r="1239">
      <c r="A1239" s="100"/>
      <c r="B1239" s="100"/>
      <c r="C1239" s="100"/>
      <c r="D1239" s="100"/>
      <c r="E1239" s="100"/>
      <c r="F1239" s="100"/>
      <c r="G1239" s="100"/>
      <c r="H1239" s="100"/>
      <c r="I1239" s="100"/>
      <c r="J1239" s="100"/>
      <c r="K1239" s="100"/>
      <c r="L1239" s="100"/>
      <c r="M1239" s="100"/>
      <c r="N1239" s="100"/>
      <c r="O1239" s="100"/>
      <c r="P1239" s="100"/>
      <c r="Q1239" s="100"/>
      <c r="R1239" s="100"/>
      <c r="S1239" s="100"/>
    </row>
    <row r="1240">
      <c r="A1240" s="100"/>
      <c r="B1240" s="100"/>
      <c r="C1240" s="100"/>
      <c r="D1240" s="100"/>
      <c r="E1240" s="100"/>
      <c r="F1240" s="100"/>
      <c r="G1240" s="100"/>
      <c r="H1240" s="100"/>
      <c r="I1240" s="100"/>
      <c r="J1240" s="100"/>
      <c r="K1240" s="100"/>
      <c r="L1240" s="100"/>
      <c r="M1240" s="100"/>
      <c r="N1240" s="100"/>
      <c r="O1240" s="100"/>
      <c r="P1240" s="100"/>
      <c r="Q1240" s="100"/>
      <c r="R1240" s="100"/>
      <c r="S1240" s="100"/>
    </row>
    <row r="1241">
      <c r="A1241" s="100"/>
      <c r="B1241" s="100"/>
      <c r="C1241" s="100"/>
      <c r="D1241" s="100"/>
      <c r="E1241" s="100"/>
      <c r="F1241" s="100"/>
      <c r="G1241" s="100"/>
      <c r="H1241" s="100"/>
      <c r="I1241" s="100"/>
      <c r="J1241" s="100"/>
      <c r="K1241" s="100"/>
      <c r="L1241" s="100"/>
      <c r="M1241" s="100"/>
      <c r="N1241" s="100"/>
      <c r="O1241" s="100"/>
      <c r="P1241" s="100"/>
      <c r="Q1241" s="100"/>
      <c r="R1241" s="100"/>
      <c r="S1241" s="100"/>
    </row>
    <row r="1242">
      <c r="A1242" s="100"/>
      <c r="B1242" s="100"/>
      <c r="C1242" s="100"/>
      <c r="D1242" s="100"/>
      <c r="E1242" s="100"/>
      <c r="F1242" s="100"/>
      <c r="G1242" s="100"/>
      <c r="H1242" s="100"/>
      <c r="I1242" s="100"/>
      <c r="J1242" s="100"/>
      <c r="K1242" s="100"/>
      <c r="L1242" s="100"/>
      <c r="M1242" s="100"/>
      <c r="N1242" s="100"/>
      <c r="O1242" s="100"/>
      <c r="P1242" s="100"/>
      <c r="Q1242" s="100"/>
      <c r="R1242" s="100"/>
      <c r="S1242" s="100"/>
    </row>
    <row r="1243">
      <c r="A1243" s="100"/>
      <c r="B1243" s="100"/>
      <c r="C1243" s="100"/>
      <c r="D1243" s="100"/>
      <c r="E1243" s="100"/>
      <c r="F1243" s="100"/>
      <c r="G1243" s="100"/>
      <c r="H1243" s="100"/>
      <c r="I1243" s="100"/>
      <c r="J1243" s="100"/>
      <c r="K1243" s="100"/>
      <c r="L1243" s="100"/>
      <c r="M1243" s="100"/>
      <c r="N1243" s="100"/>
      <c r="O1243" s="100"/>
      <c r="P1243" s="100"/>
      <c r="Q1243" s="100"/>
      <c r="R1243" s="100"/>
      <c r="S1243" s="100"/>
    </row>
  </sheetData>
  <mergeCells count="549">
    <mergeCell ref="M4:O9"/>
    <mergeCell ref="P4:Q7"/>
    <mergeCell ref="P8:Q8"/>
    <mergeCell ref="P9:Q9"/>
    <mergeCell ref="R4:S4"/>
    <mergeCell ref="R5:S5"/>
    <mergeCell ref="R6:S6"/>
    <mergeCell ref="R7:S7"/>
    <mergeCell ref="R10:S18"/>
    <mergeCell ref="P17:Q17"/>
    <mergeCell ref="P19:Q22"/>
    <mergeCell ref="P23:Q23"/>
    <mergeCell ref="P24:Q24"/>
    <mergeCell ref="P32:Q32"/>
    <mergeCell ref="K8:L8"/>
    <mergeCell ref="R8:S8"/>
    <mergeCell ref="K4:L7"/>
    <mergeCell ref="K9:L9"/>
    <mergeCell ref="K17:L17"/>
    <mergeCell ref="K19:L22"/>
    <mergeCell ref="M19:O24"/>
    <mergeCell ref="K23:L23"/>
    <mergeCell ref="K24:L24"/>
    <mergeCell ref="K32:L32"/>
    <mergeCell ref="B2:B6"/>
    <mergeCell ref="C2:Q3"/>
    <mergeCell ref="R2:S3"/>
    <mergeCell ref="C4:E9"/>
    <mergeCell ref="H4:J9"/>
    <mergeCell ref="B8:B9"/>
    <mergeCell ref="F9:G9"/>
    <mergeCell ref="R9:S9"/>
    <mergeCell ref="F4:G7"/>
    <mergeCell ref="F8:G8"/>
    <mergeCell ref="F17:G17"/>
    <mergeCell ref="B19:B21"/>
    <mergeCell ref="C19:E24"/>
    <mergeCell ref="H19:J24"/>
    <mergeCell ref="B23:B24"/>
    <mergeCell ref="F24:G24"/>
    <mergeCell ref="M71:O76"/>
    <mergeCell ref="P71:Q74"/>
    <mergeCell ref="P75:Q75"/>
    <mergeCell ref="P76:Q76"/>
    <mergeCell ref="F76:G76"/>
    <mergeCell ref="K76:L76"/>
    <mergeCell ref="F57:G57"/>
    <mergeCell ref="F66:G66"/>
    <mergeCell ref="B67:Q67"/>
    <mergeCell ref="C69:Q70"/>
    <mergeCell ref="F71:G74"/>
    <mergeCell ref="H71:J76"/>
    <mergeCell ref="F75:G75"/>
    <mergeCell ref="P84:Q84"/>
    <mergeCell ref="P85:Q88"/>
    <mergeCell ref="P42:Q42"/>
    <mergeCell ref="P43:Q43"/>
    <mergeCell ref="P51:Q52"/>
    <mergeCell ref="P53:Q56"/>
    <mergeCell ref="P57:Q57"/>
    <mergeCell ref="P58:Q58"/>
    <mergeCell ref="P66:Q66"/>
    <mergeCell ref="K38:L41"/>
    <mergeCell ref="M38:O43"/>
    <mergeCell ref="K42:L42"/>
    <mergeCell ref="K43:L43"/>
    <mergeCell ref="F19:G22"/>
    <mergeCell ref="F23:G23"/>
    <mergeCell ref="F32:G32"/>
    <mergeCell ref="B34:Q34"/>
    <mergeCell ref="C36:Q37"/>
    <mergeCell ref="C38:E43"/>
    <mergeCell ref="P38:Q41"/>
    <mergeCell ref="K51:L52"/>
    <mergeCell ref="K53:L56"/>
    <mergeCell ref="M53:O58"/>
    <mergeCell ref="K58:L58"/>
    <mergeCell ref="K66:L66"/>
    <mergeCell ref="F38:G41"/>
    <mergeCell ref="H38:J43"/>
    <mergeCell ref="F42:G42"/>
    <mergeCell ref="F43:G43"/>
    <mergeCell ref="F51:G52"/>
    <mergeCell ref="F53:G56"/>
    <mergeCell ref="H53:J58"/>
    <mergeCell ref="B75:B76"/>
    <mergeCell ref="B85:B87"/>
    <mergeCell ref="C85:E90"/>
    <mergeCell ref="B89:B90"/>
    <mergeCell ref="B36:B40"/>
    <mergeCell ref="B42:B43"/>
    <mergeCell ref="B53:B55"/>
    <mergeCell ref="C53:E58"/>
    <mergeCell ref="B57:B58"/>
    <mergeCell ref="B69:B73"/>
    <mergeCell ref="C71:E76"/>
    <mergeCell ref="F85:G88"/>
    <mergeCell ref="F89:G89"/>
    <mergeCell ref="K71:L74"/>
    <mergeCell ref="K75:L75"/>
    <mergeCell ref="F84:G84"/>
    <mergeCell ref="K84:L84"/>
    <mergeCell ref="K85:L88"/>
    <mergeCell ref="M85:O90"/>
    <mergeCell ref="P89:Q89"/>
    <mergeCell ref="P90:Q90"/>
    <mergeCell ref="H85:J90"/>
    <mergeCell ref="F90:G90"/>
    <mergeCell ref="F98:G98"/>
    <mergeCell ref="K98:L98"/>
    <mergeCell ref="P98:Q98"/>
    <mergeCell ref="B99:Q99"/>
    <mergeCell ref="C101:Q102"/>
    <mergeCell ref="P103:Q106"/>
    <mergeCell ref="P107:Q107"/>
    <mergeCell ref="P108:Q108"/>
    <mergeCell ref="P116:Q116"/>
    <mergeCell ref="P117:Q120"/>
    <mergeCell ref="P121:Q121"/>
    <mergeCell ref="P122:Q122"/>
    <mergeCell ref="P130:Q130"/>
    <mergeCell ref="K107:L107"/>
    <mergeCell ref="K108:L108"/>
    <mergeCell ref="K116:L116"/>
    <mergeCell ref="H117:J122"/>
    <mergeCell ref="K117:L120"/>
    <mergeCell ref="M117:O122"/>
    <mergeCell ref="K121:L122"/>
    <mergeCell ref="B101:B105"/>
    <mergeCell ref="C103:E108"/>
    <mergeCell ref="H103:J108"/>
    <mergeCell ref="K103:L106"/>
    <mergeCell ref="M103:O108"/>
    <mergeCell ref="B107:B108"/>
    <mergeCell ref="F108:G108"/>
    <mergeCell ref="F103:G106"/>
    <mergeCell ref="F107:G107"/>
    <mergeCell ref="F116:G116"/>
    <mergeCell ref="B117:B119"/>
    <mergeCell ref="C117:E122"/>
    <mergeCell ref="F117:G120"/>
    <mergeCell ref="B121:B122"/>
    <mergeCell ref="F135:G138"/>
    <mergeCell ref="F139:G139"/>
    <mergeCell ref="B167:B171"/>
    <mergeCell ref="C169:E174"/>
    <mergeCell ref="H169:J174"/>
    <mergeCell ref="K169:L172"/>
    <mergeCell ref="M169:O174"/>
    <mergeCell ref="B173:B174"/>
    <mergeCell ref="F174:G174"/>
    <mergeCell ref="K173:L173"/>
    <mergeCell ref="K174:L174"/>
    <mergeCell ref="P174:Q174"/>
    <mergeCell ref="B183:B185"/>
    <mergeCell ref="C183:E188"/>
    <mergeCell ref="H183:J188"/>
    <mergeCell ref="M183:O188"/>
    <mergeCell ref="M202:O207"/>
    <mergeCell ref="P202:Q205"/>
    <mergeCell ref="K188:L188"/>
    <mergeCell ref="P188:Q188"/>
    <mergeCell ref="B198:Q198"/>
    <mergeCell ref="B200:B204"/>
    <mergeCell ref="C200:Q201"/>
    <mergeCell ref="C202:E207"/>
    <mergeCell ref="F202:G205"/>
    <mergeCell ref="F318:G318"/>
    <mergeCell ref="F319:G319"/>
    <mergeCell ref="F334:G337"/>
    <mergeCell ref="F349:G352"/>
    <mergeCell ref="F368:G371"/>
    <mergeCell ref="F383:G386"/>
    <mergeCell ref="H301:J306"/>
    <mergeCell ref="F303:G303"/>
    <mergeCell ref="F304:G304"/>
    <mergeCell ref="F305:G305"/>
    <mergeCell ref="F306:G306"/>
    <mergeCell ref="F314:G315"/>
    <mergeCell ref="H316:J321"/>
    <mergeCell ref="F320:G320"/>
    <mergeCell ref="F321:G321"/>
    <mergeCell ref="F329:G329"/>
    <mergeCell ref="K329:L329"/>
    <mergeCell ref="H334:J339"/>
    <mergeCell ref="K334:L337"/>
    <mergeCell ref="K338:L338"/>
    <mergeCell ref="K339:L339"/>
    <mergeCell ref="F338:G338"/>
    <mergeCell ref="F339:G339"/>
    <mergeCell ref="F347:G347"/>
    <mergeCell ref="K347:L347"/>
    <mergeCell ref="H349:J354"/>
    <mergeCell ref="K349:L352"/>
    <mergeCell ref="K353:L353"/>
    <mergeCell ref="K354:L354"/>
    <mergeCell ref="F353:G353"/>
    <mergeCell ref="F354:G354"/>
    <mergeCell ref="F362:G362"/>
    <mergeCell ref="K362:L362"/>
    <mergeCell ref="H368:J373"/>
    <mergeCell ref="K368:L371"/>
    <mergeCell ref="K372:L372"/>
    <mergeCell ref="K373:L373"/>
    <mergeCell ref="F387:G387"/>
    <mergeCell ref="F388:G388"/>
    <mergeCell ref="F372:G372"/>
    <mergeCell ref="F373:G373"/>
    <mergeCell ref="F381:G381"/>
    <mergeCell ref="K381:L381"/>
    <mergeCell ref="H383:J388"/>
    <mergeCell ref="K383:L386"/>
    <mergeCell ref="K387:L387"/>
    <mergeCell ref="K388:L388"/>
    <mergeCell ref="K268:L271"/>
    <mergeCell ref="M268:O273"/>
    <mergeCell ref="K272:L272"/>
    <mergeCell ref="F254:G254"/>
    <mergeCell ref="F255:G255"/>
    <mergeCell ref="F263:G263"/>
    <mergeCell ref="B264:Q264"/>
    <mergeCell ref="C266:Q267"/>
    <mergeCell ref="C268:E273"/>
    <mergeCell ref="P268:Q271"/>
    <mergeCell ref="F287:G287"/>
    <mergeCell ref="F288:G288"/>
    <mergeCell ref="F296:G296"/>
    <mergeCell ref="B297:Q297"/>
    <mergeCell ref="C299:Q300"/>
    <mergeCell ref="F268:G271"/>
    <mergeCell ref="H268:J273"/>
    <mergeCell ref="F272:G272"/>
    <mergeCell ref="F273:G273"/>
    <mergeCell ref="F281:G281"/>
    <mergeCell ref="F283:G286"/>
    <mergeCell ref="H283:J288"/>
    <mergeCell ref="K314:L315"/>
    <mergeCell ref="K316:L319"/>
    <mergeCell ref="M316:O321"/>
    <mergeCell ref="K320:L320"/>
    <mergeCell ref="K321:L321"/>
    <mergeCell ref="B330:Q330"/>
    <mergeCell ref="C332:Q333"/>
    <mergeCell ref="P353:Q353"/>
    <mergeCell ref="P354:Q354"/>
    <mergeCell ref="C366:Q367"/>
    <mergeCell ref="R366:R367"/>
    <mergeCell ref="M368:O373"/>
    <mergeCell ref="P368:Q371"/>
    <mergeCell ref="P372:Q372"/>
    <mergeCell ref="P373:Q373"/>
    <mergeCell ref="M383:O388"/>
    <mergeCell ref="P383:Q386"/>
    <mergeCell ref="B387:B388"/>
    <mergeCell ref="P387:Q387"/>
    <mergeCell ref="P388:Q388"/>
    <mergeCell ref="P450:Q450"/>
    <mergeCell ref="P452:Q455"/>
    <mergeCell ref="M437:O442"/>
    <mergeCell ref="P437:Q440"/>
    <mergeCell ref="P441:Q441"/>
    <mergeCell ref="K442:L442"/>
    <mergeCell ref="P442:Q442"/>
    <mergeCell ref="K452:L455"/>
    <mergeCell ref="M452:O457"/>
    <mergeCell ref="P329:Q329"/>
    <mergeCell ref="P347:Q347"/>
    <mergeCell ref="R332:R333"/>
    <mergeCell ref="M334:O339"/>
    <mergeCell ref="P334:Q337"/>
    <mergeCell ref="P338:Q338"/>
    <mergeCell ref="P339:Q339"/>
    <mergeCell ref="M349:O354"/>
    <mergeCell ref="P349:Q352"/>
    <mergeCell ref="K396:L396"/>
    <mergeCell ref="P396:Q396"/>
    <mergeCell ref="B398:Q398"/>
    <mergeCell ref="C400:Q401"/>
    <mergeCell ref="R400:R401"/>
    <mergeCell ref="H402:J407"/>
    <mergeCell ref="K402:L405"/>
    <mergeCell ref="P422:Q422"/>
    <mergeCell ref="P423:Q423"/>
    <mergeCell ref="P431:Q431"/>
    <mergeCell ref="B433:Q433"/>
    <mergeCell ref="C435:Q436"/>
    <mergeCell ref="R435:R436"/>
    <mergeCell ref="H418:J423"/>
    <mergeCell ref="H437:J442"/>
    <mergeCell ref="H452:J457"/>
    <mergeCell ref="M402:O407"/>
    <mergeCell ref="P402:Q405"/>
    <mergeCell ref="P406:Q406"/>
    <mergeCell ref="P407:Q407"/>
    <mergeCell ref="P415:Q415"/>
    <mergeCell ref="M418:O423"/>
    <mergeCell ref="P418:Q421"/>
    <mergeCell ref="K456:L456"/>
    <mergeCell ref="P456:Q456"/>
    <mergeCell ref="F457:G457"/>
    <mergeCell ref="F121:G121"/>
    <mergeCell ref="F130:G130"/>
    <mergeCell ref="K130:L130"/>
    <mergeCell ref="B131:Q131"/>
    <mergeCell ref="C133:Q134"/>
    <mergeCell ref="P135:Q138"/>
    <mergeCell ref="P139:Q139"/>
    <mergeCell ref="P140:Q140"/>
    <mergeCell ref="P148:Q149"/>
    <mergeCell ref="P150:Q153"/>
    <mergeCell ref="P154:Q154"/>
    <mergeCell ref="P155:Q155"/>
    <mergeCell ref="P163:Q164"/>
    <mergeCell ref="B133:B137"/>
    <mergeCell ref="C135:E140"/>
    <mergeCell ref="K135:L138"/>
    <mergeCell ref="M135:O140"/>
    <mergeCell ref="B139:B140"/>
    <mergeCell ref="K139:L139"/>
    <mergeCell ref="K140:L140"/>
    <mergeCell ref="F150:G153"/>
    <mergeCell ref="F154:G154"/>
    <mergeCell ref="F163:G164"/>
    <mergeCell ref="H135:J140"/>
    <mergeCell ref="F148:G149"/>
    <mergeCell ref="K148:L149"/>
    <mergeCell ref="B150:B152"/>
    <mergeCell ref="C150:E155"/>
    <mergeCell ref="H150:J155"/>
    <mergeCell ref="B154:B155"/>
    <mergeCell ref="F155:G155"/>
    <mergeCell ref="F169:G172"/>
    <mergeCell ref="F173:G173"/>
    <mergeCell ref="P169:Q172"/>
    <mergeCell ref="P173:Q173"/>
    <mergeCell ref="K150:L153"/>
    <mergeCell ref="M150:O155"/>
    <mergeCell ref="K154:L154"/>
    <mergeCell ref="K155:L155"/>
    <mergeCell ref="K163:L164"/>
    <mergeCell ref="B165:Q165"/>
    <mergeCell ref="C167:Q168"/>
    <mergeCell ref="F182:G182"/>
    <mergeCell ref="F183:G186"/>
    <mergeCell ref="F196:G196"/>
    <mergeCell ref="F215:G215"/>
    <mergeCell ref="F216:G219"/>
    <mergeCell ref="K182:L182"/>
    <mergeCell ref="K183:L186"/>
    <mergeCell ref="K196:L196"/>
    <mergeCell ref="K215:L215"/>
    <mergeCell ref="K216:L219"/>
    <mergeCell ref="P182:Q182"/>
    <mergeCell ref="P183:Q186"/>
    <mergeCell ref="P196:Q196"/>
    <mergeCell ref="P206:Q206"/>
    <mergeCell ref="P215:Q215"/>
    <mergeCell ref="P216:Q219"/>
    <mergeCell ref="P220:Q220"/>
    <mergeCell ref="B187:B188"/>
    <mergeCell ref="F187:G187"/>
    <mergeCell ref="F188:G188"/>
    <mergeCell ref="K187:L187"/>
    <mergeCell ref="P187:Q187"/>
    <mergeCell ref="H202:J207"/>
    <mergeCell ref="K202:L205"/>
    <mergeCell ref="B206:B207"/>
    <mergeCell ref="F206:G206"/>
    <mergeCell ref="K206:L206"/>
    <mergeCell ref="F207:G207"/>
    <mergeCell ref="K207:L207"/>
    <mergeCell ref="B216:B218"/>
    <mergeCell ref="C216:E221"/>
    <mergeCell ref="H216:J221"/>
    <mergeCell ref="M216:O221"/>
    <mergeCell ref="B220:B221"/>
    <mergeCell ref="F220:G220"/>
    <mergeCell ref="F221:G221"/>
    <mergeCell ref="B231:Q231"/>
    <mergeCell ref="C233:Q234"/>
    <mergeCell ref="K220:L220"/>
    <mergeCell ref="K221:L221"/>
    <mergeCell ref="P221:Q221"/>
    <mergeCell ref="F229:G229"/>
    <mergeCell ref="K229:L229"/>
    <mergeCell ref="P229:Q229"/>
    <mergeCell ref="B233:B237"/>
    <mergeCell ref="K235:L238"/>
    <mergeCell ref="K239:L239"/>
    <mergeCell ref="K248:L249"/>
    <mergeCell ref="K250:L253"/>
    <mergeCell ref="M250:O255"/>
    <mergeCell ref="K254:L254"/>
    <mergeCell ref="K255:L255"/>
    <mergeCell ref="K263:L263"/>
    <mergeCell ref="P239:Q239"/>
    <mergeCell ref="P240:Q240"/>
    <mergeCell ref="P250:Q253"/>
    <mergeCell ref="P254:Q254"/>
    <mergeCell ref="P255:Q255"/>
    <mergeCell ref="P263:Q263"/>
    <mergeCell ref="C235:E240"/>
    <mergeCell ref="F235:G238"/>
    <mergeCell ref="H235:J240"/>
    <mergeCell ref="M235:O240"/>
    <mergeCell ref="P235:Q238"/>
    <mergeCell ref="B239:B240"/>
    <mergeCell ref="K240:L240"/>
    <mergeCell ref="F239:G239"/>
    <mergeCell ref="F240:G240"/>
    <mergeCell ref="B250:B252"/>
    <mergeCell ref="C250:E255"/>
    <mergeCell ref="F250:G253"/>
    <mergeCell ref="H250:J255"/>
    <mergeCell ref="B254:B255"/>
    <mergeCell ref="K301:L304"/>
    <mergeCell ref="K305:L305"/>
    <mergeCell ref="K281:L281"/>
    <mergeCell ref="K283:L286"/>
    <mergeCell ref="M283:O288"/>
    <mergeCell ref="K287:L287"/>
    <mergeCell ref="K288:L288"/>
    <mergeCell ref="K296:L296"/>
    <mergeCell ref="M301:O306"/>
    <mergeCell ref="K306:L306"/>
    <mergeCell ref="P272:Q272"/>
    <mergeCell ref="P273:Q273"/>
    <mergeCell ref="P281:Q281"/>
    <mergeCell ref="P283:Q286"/>
    <mergeCell ref="P287:Q287"/>
    <mergeCell ref="P288:Q288"/>
    <mergeCell ref="P296:Q296"/>
    <mergeCell ref="P362:Q362"/>
    <mergeCell ref="P381:Q381"/>
    <mergeCell ref="P465:Q465"/>
    <mergeCell ref="P301:Q304"/>
    <mergeCell ref="P305:Q305"/>
    <mergeCell ref="P306:Q306"/>
    <mergeCell ref="P314:Q315"/>
    <mergeCell ref="P316:Q319"/>
    <mergeCell ref="P320:Q320"/>
    <mergeCell ref="P321:Q321"/>
    <mergeCell ref="K406:L406"/>
    <mergeCell ref="K407:L407"/>
    <mergeCell ref="K415:L415"/>
    <mergeCell ref="K418:L421"/>
    <mergeCell ref="K422:L422"/>
    <mergeCell ref="K423:L423"/>
    <mergeCell ref="K431:L431"/>
    <mergeCell ref="H471:J476"/>
    <mergeCell ref="B475:B476"/>
    <mergeCell ref="F475:G475"/>
    <mergeCell ref="F476:G476"/>
    <mergeCell ref="H479:H480"/>
    <mergeCell ref="J479:J480"/>
    <mergeCell ref="K479:K480"/>
    <mergeCell ref="L479:L480"/>
    <mergeCell ref="K437:L440"/>
    <mergeCell ref="K441:L441"/>
    <mergeCell ref="K450:L450"/>
    <mergeCell ref="K465:L465"/>
    <mergeCell ref="B467:Q467"/>
    <mergeCell ref="C469:Q470"/>
    <mergeCell ref="P471:Q474"/>
    <mergeCell ref="K471:L474"/>
    <mergeCell ref="M471:O476"/>
    <mergeCell ref="K475:L475"/>
    <mergeCell ref="P475:Q475"/>
    <mergeCell ref="O479:O480"/>
    <mergeCell ref="P479:P480"/>
    <mergeCell ref="Q479:Q480"/>
    <mergeCell ref="K486:L489"/>
    <mergeCell ref="K490:L490"/>
    <mergeCell ref="K499:L499"/>
    <mergeCell ref="P499:Q499"/>
    <mergeCell ref="B500:Q500"/>
    <mergeCell ref="F490:G490"/>
    <mergeCell ref="F491:G491"/>
    <mergeCell ref="K485:L485"/>
    <mergeCell ref="P485:Q485"/>
    <mergeCell ref="H486:J491"/>
    <mergeCell ref="M486:O491"/>
    <mergeCell ref="P486:Q489"/>
    <mergeCell ref="B490:B491"/>
    <mergeCell ref="P490:Q490"/>
    <mergeCell ref="K491:L491"/>
    <mergeCell ref="F423:G423"/>
    <mergeCell ref="F431:G431"/>
    <mergeCell ref="B435:B439"/>
    <mergeCell ref="C437:E442"/>
    <mergeCell ref="F437:G440"/>
    <mergeCell ref="B441:B442"/>
    <mergeCell ref="F441:G441"/>
    <mergeCell ref="F442:G442"/>
    <mergeCell ref="F450:G450"/>
    <mergeCell ref="B452:B454"/>
    <mergeCell ref="C452:E457"/>
    <mergeCell ref="F452:G455"/>
    <mergeCell ref="F456:G456"/>
    <mergeCell ref="F465:G465"/>
    <mergeCell ref="B266:B270"/>
    <mergeCell ref="B272:B273"/>
    <mergeCell ref="B283:B285"/>
    <mergeCell ref="C283:E288"/>
    <mergeCell ref="B287:B288"/>
    <mergeCell ref="B299:B303"/>
    <mergeCell ref="C301:E306"/>
    <mergeCell ref="B305:B306"/>
    <mergeCell ref="B316:B318"/>
    <mergeCell ref="C316:E321"/>
    <mergeCell ref="B320:B321"/>
    <mergeCell ref="B332:B336"/>
    <mergeCell ref="C334:E339"/>
    <mergeCell ref="B338:B339"/>
    <mergeCell ref="B349:B352"/>
    <mergeCell ref="C349:E354"/>
    <mergeCell ref="B353:B354"/>
    <mergeCell ref="B366:B370"/>
    <mergeCell ref="C368:E373"/>
    <mergeCell ref="B372:B373"/>
    <mergeCell ref="B383:B385"/>
    <mergeCell ref="C383:E388"/>
    <mergeCell ref="F396:G396"/>
    <mergeCell ref="B400:B404"/>
    <mergeCell ref="C402:E407"/>
    <mergeCell ref="F402:G405"/>
    <mergeCell ref="B406:B407"/>
    <mergeCell ref="F406:G406"/>
    <mergeCell ref="F407:G407"/>
    <mergeCell ref="F415:G415"/>
    <mergeCell ref="B418:B420"/>
    <mergeCell ref="C418:E423"/>
    <mergeCell ref="F418:G421"/>
    <mergeCell ref="B422:B423"/>
    <mergeCell ref="F422:G422"/>
    <mergeCell ref="B456:B457"/>
    <mergeCell ref="B469:B473"/>
    <mergeCell ref="B479:B480"/>
    <mergeCell ref="B486:B488"/>
    <mergeCell ref="F485:G485"/>
    <mergeCell ref="F486:G489"/>
    <mergeCell ref="F499:G499"/>
    <mergeCell ref="C471:E476"/>
    <mergeCell ref="F471:G474"/>
    <mergeCell ref="C479:C480"/>
    <mergeCell ref="E479:E480"/>
    <mergeCell ref="F479:F480"/>
    <mergeCell ref="G479:G480"/>
    <mergeCell ref="C486:E491"/>
  </mergeCells>
  <hyperlinks>
    <hyperlink r:id="rId1" ref="B34"/>
    <hyperlink r:id="rId2" ref="B67"/>
    <hyperlink r:id="rId3" ref="B99"/>
    <hyperlink r:id="rId4" ref="B131"/>
    <hyperlink r:id="rId5" ref="B165"/>
    <hyperlink r:id="rId6" ref="B198"/>
    <hyperlink r:id="rId7" ref="B231"/>
    <hyperlink r:id="rId8" ref="B264"/>
    <hyperlink r:id="rId9" ref="B297"/>
    <hyperlink r:id="rId10" ref="B330"/>
    <hyperlink r:id="rId11" ref="B398"/>
    <hyperlink r:id="rId12" ref="B433"/>
    <hyperlink r:id="rId13" ref="B467"/>
    <hyperlink r:id="rId14" ref="B500"/>
  </hyperlinks>
  <drawing r:id="rId1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5.13"/>
    <col customWidth="1" min="4" max="4" width="2.63"/>
    <col customWidth="1" min="5" max="5" width="10.25"/>
    <col customWidth="1" min="7" max="7" width="5.5"/>
    <col customWidth="1" min="8" max="8" width="15.13"/>
    <col customWidth="1" min="9" max="9" width="2.63"/>
    <col customWidth="1" min="10" max="10" width="10.25"/>
    <col customWidth="1" min="12" max="12" width="5.5"/>
    <col customWidth="1" min="13" max="13" width="15.13"/>
    <col customWidth="1" min="14" max="14" width="2.63"/>
    <col customWidth="1" min="15" max="15" width="10.5"/>
    <col customWidth="1" min="17" max="17" width="5.75"/>
    <col customWidth="1" min="18" max="18" width="16.5"/>
  </cols>
  <sheetData>
    <row r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</row>
    <row r="2">
      <c r="A2" s="101"/>
      <c r="B2" s="1066"/>
      <c r="C2" s="1067" t="s">
        <v>2462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</row>
    <row r="3">
      <c r="A3" s="101"/>
      <c r="B3" s="79"/>
      <c r="C3" s="81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</row>
    <row r="4">
      <c r="A4" s="101"/>
      <c r="B4" s="79"/>
      <c r="C4" s="1066"/>
      <c r="D4" s="77"/>
      <c r="E4" s="104"/>
      <c r="F4" s="1068" t="s">
        <v>2463</v>
      </c>
      <c r="G4" s="78"/>
      <c r="H4" s="1066"/>
      <c r="I4" s="77"/>
      <c r="J4" s="104"/>
      <c r="K4" s="1068" t="s">
        <v>1763</v>
      </c>
      <c r="L4" s="78"/>
      <c r="M4" s="1066"/>
      <c r="N4" s="77"/>
      <c r="O4" s="104"/>
      <c r="P4" s="1068" t="s">
        <v>2464</v>
      </c>
      <c r="Q4" s="78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</row>
    <row r="5">
      <c r="A5" s="101"/>
      <c r="B5" s="79"/>
      <c r="C5" s="79"/>
      <c r="E5" s="106"/>
      <c r="G5" s="80"/>
      <c r="H5" s="79"/>
      <c r="J5" s="106"/>
      <c r="L5" s="80"/>
      <c r="M5" s="79"/>
      <c r="O5" s="106"/>
      <c r="Q5" s="8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</row>
    <row r="6">
      <c r="A6" s="101"/>
      <c r="B6" s="107"/>
      <c r="C6" s="79"/>
      <c r="E6" s="106"/>
      <c r="G6" s="80"/>
      <c r="H6" s="79"/>
      <c r="J6" s="106"/>
      <c r="L6" s="80"/>
      <c r="M6" s="79"/>
      <c r="O6" s="106"/>
      <c r="Q6" s="8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</row>
    <row r="7">
      <c r="A7" s="108"/>
      <c r="B7" s="1069" t="s">
        <v>60</v>
      </c>
      <c r="C7" s="79"/>
      <c r="E7" s="106"/>
      <c r="F7" s="110"/>
      <c r="G7" s="111"/>
      <c r="H7" s="79"/>
      <c r="J7" s="106"/>
      <c r="K7" s="110"/>
      <c r="L7" s="111"/>
      <c r="M7" s="79"/>
      <c r="O7" s="106"/>
      <c r="P7" s="110"/>
      <c r="Q7" s="111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</row>
    <row r="8">
      <c r="A8" s="108"/>
      <c r="B8" s="1069" t="s">
        <v>61</v>
      </c>
      <c r="C8" s="79"/>
      <c r="E8" s="106"/>
      <c r="F8" s="1070"/>
      <c r="G8" s="140"/>
      <c r="H8" s="79"/>
      <c r="J8" s="106"/>
      <c r="K8" s="1417"/>
      <c r="L8" s="138"/>
      <c r="M8" s="79"/>
      <c r="O8" s="106"/>
      <c r="P8" s="1070"/>
      <c r="Q8" s="14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</row>
    <row r="9">
      <c r="A9" s="108"/>
      <c r="B9" s="79"/>
      <c r="C9" s="81"/>
      <c r="D9" s="82"/>
      <c r="E9" s="54"/>
      <c r="F9" s="1071"/>
      <c r="G9" s="243"/>
      <c r="H9" s="81"/>
      <c r="I9" s="82"/>
      <c r="J9" s="54"/>
      <c r="K9" s="1418"/>
      <c r="L9" s="1419"/>
      <c r="M9" s="81"/>
      <c r="N9" s="82"/>
      <c r="O9" s="54"/>
      <c r="P9" s="1420"/>
      <c r="Q9" s="243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</row>
    <row r="10">
      <c r="A10" s="108"/>
      <c r="B10" s="1072" t="s">
        <v>62</v>
      </c>
      <c r="C10" s="1073">
        <v>80.0</v>
      </c>
      <c r="D10" s="1074"/>
      <c r="E10" s="1075" t="s">
        <v>63</v>
      </c>
      <c r="F10" s="1075" t="s">
        <v>64</v>
      </c>
      <c r="G10" s="1076" t="s">
        <v>65</v>
      </c>
      <c r="H10" s="1073">
        <v>80.0</v>
      </c>
      <c r="I10" s="1074"/>
      <c r="J10" s="1075" t="s">
        <v>63</v>
      </c>
      <c r="K10" s="1075" t="s">
        <v>64</v>
      </c>
      <c r="L10" s="1076" t="s">
        <v>65</v>
      </c>
      <c r="M10" s="1073">
        <v>80.0</v>
      </c>
      <c r="N10" s="1074"/>
      <c r="O10" s="1075" t="s">
        <v>63</v>
      </c>
      <c r="P10" s="1075" t="s">
        <v>64</v>
      </c>
      <c r="Q10" s="1076" t="s">
        <v>65</v>
      </c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</row>
    <row r="11">
      <c r="A11" s="108"/>
      <c r="B11" s="1072" t="s">
        <v>66</v>
      </c>
      <c r="C11" s="1082" t="s">
        <v>128</v>
      </c>
      <c r="D11" s="1083"/>
      <c r="E11" s="1079" t="s">
        <v>595</v>
      </c>
      <c r="F11" s="1080">
        <v>31.0</v>
      </c>
      <c r="G11" s="1081">
        <v>6.0</v>
      </c>
      <c r="H11" s="1077" t="s">
        <v>126</v>
      </c>
      <c r="I11" s="1078"/>
      <c r="J11" s="1079" t="s">
        <v>129</v>
      </c>
      <c r="K11" s="1080">
        <v>31.0</v>
      </c>
      <c r="L11" s="1084">
        <v>6.0</v>
      </c>
      <c r="M11" s="1077" t="s">
        <v>126</v>
      </c>
      <c r="N11" s="1078"/>
      <c r="O11" s="1079" t="s">
        <v>129</v>
      </c>
      <c r="P11" s="1080">
        <v>31.0</v>
      </c>
      <c r="Q11" s="1081">
        <v>6.0</v>
      </c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</row>
    <row r="12">
      <c r="A12" s="108"/>
      <c r="B12" s="1072" t="s">
        <v>72</v>
      </c>
      <c r="C12" s="1077" t="s">
        <v>2465</v>
      </c>
      <c r="D12" s="1078"/>
      <c r="E12" s="1079" t="s">
        <v>2466</v>
      </c>
      <c r="F12" s="1080">
        <v>31.0</v>
      </c>
      <c r="G12" s="1081">
        <v>252.0</v>
      </c>
      <c r="H12" s="1077" t="s">
        <v>1766</v>
      </c>
      <c r="I12" s="1078"/>
      <c r="J12" s="1079" t="s">
        <v>78</v>
      </c>
      <c r="K12" s="1080">
        <v>31.0</v>
      </c>
      <c r="L12" s="1084">
        <v>0.0</v>
      </c>
      <c r="M12" s="1077" t="s">
        <v>2467</v>
      </c>
      <c r="N12" s="1078"/>
      <c r="O12" s="1079" t="s">
        <v>132</v>
      </c>
      <c r="P12" s="1080">
        <v>31.0</v>
      </c>
      <c r="Q12" s="1084">
        <v>0.0</v>
      </c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</row>
    <row r="13">
      <c r="A13" s="108"/>
      <c r="B13" s="1072" t="s">
        <v>79</v>
      </c>
      <c r="C13" s="1077" t="s">
        <v>326</v>
      </c>
      <c r="D13" s="1078"/>
      <c r="E13" s="1079" t="s">
        <v>1551</v>
      </c>
      <c r="F13" s="1080">
        <v>31.0</v>
      </c>
      <c r="G13" s="1081">
        <v>0.0</v>
      </c>
      <c r="H13" s="1077" t="s">
        <v>260</v>
      </c>
      <c r="I13" s="1078"/>
      <c r="J13" s="1079" t="s">
        <v>81</v>
      </c>
      <c r="K13" s="1080">
        <v>31.0</v>
      </c>
      <c r="L13" s="1084">
        <v>0.0</v>
      </c>
      <c r="M13" s="1077" t="s">
        <v>1102</v>
      </c>
      <c r="N13" s="1078"/>
      <c r="O13" s="1079" t="s">
        <v>1906</v>
      </c>
      <c r="P13" s="1080">
        <v>31.0</v>
      </c>
      <c r="Q13" s="1081">
        <v>0.0</v>
      </c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</row>
    <row r="14">
      <c r="A14" s="108"/>
      <c r="B14" s="1085" t="s">
        <v>85</v>
      </c>
      <c r="C14" s="1086" t="s">
        <v>1224</v>
      </c>
      <c r="D14" s="1087"/>
      <c r="E14" s="1088" t="s">
        <v>1810</v>
      </c>
      <c r="F14" s="1089">
        <v>31.0</v>
      </c>
      <c r="G14" s="1091">
        <v>0.0</v>
      </c>
      <c r="H14" s="1086" t="s">
        <v>1769</v>
      </c>
      <c r="I14" s="1087"/>
      <c r="J14" s="1088" t="s">
        <v>1197</v>
      </c>
      <c r="K14" s="1089">
        <v>31.0</v>
      </c>
      <c r="L14" s="1090">
        <v>252.0</v>
      </c>
      <c r="M14" s="1086" t="s">
        <v>2468</v>
      </c>
      <c r="N14" s="1087"/>
      <c r="O14" s="1088" t="s">
        <v>392</v>
      </c>
      <c r="P14" s="1089">
        <v>31.0</v>
      </c>
      <c r="Q14" s="1090">
        <v>252.0</v>
      </c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</row>
    <row r="15">
      <c r="A15" s="101"/>
      <c r="B15" s="1092"/>
      <c r="C15" s="1086" t="s">
        <v>396</v>
      </c>
      <c r="D15" s="1087"/>
      <c r="E15" s="1088" t="s">
        <v>1051</v>
      </c>
      <c r="F15" s="1089">
        <v>31.0</v>
      </c>
      <c r="G15" s="1091">
        <v>0.0</v>
      </c>
      <c r="H15" s="1086" t="s">
        <v>1770</v>
      </c>
      <c r="I15" s="1087"/>
      <c r="J15" s="1088" t="s">
        <v>716</v>
      </c>
      <c r="K15" s="1089">
        <v>31.0</v>
      </c>
      <c r="L15" s="1091">
        <v>0.0</v>
      </c>
      <c r="M15" s="1086" t="s">
        <v>332</v>
      </c>
      <c r="N15" s="1087"/>
      <c r="O15" s="1088" t="s">
        <v>412</v>
      </c>
      <c r="P15" s="1089">
        <v>31.0</v>
      </c>
      <c r="Q15" s="1091">
        <v>0.0</v>
      </c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</row>
    <row r="16">
      <c r="A16" s="101"/>
      <c r="B16" s="1092"/>
      <c r="C16" s="1086" t="s">
        <v>309</v>
      </c>
      <c r="D16" s="1087"/>
      <c r="E16" s="1088" t="s">
        <v>2469</v>
      </c>
      <c r="F16" s="1089">
        <v>31.0</v>
      </c>
      <c r="G16" s="1091">
        <v>252.0</v>
      </c>
      <c r="H16" s="1086" t="s">
        <v>271</v>
      </c>
      <c r="I16" s="1087"/>
      <c r="J16" s="1088" t="s">
        <v>1772</v>
      </c>
      <c r="K16" s="1088">
        <v>30.0</v>
      </c>
      <c r="L16" s="1090">
        <v>252.0</v>
      </c>
      <c r="M16" s="1086" t="s">
        <v>442</v>
      </c>
      <c r="N16" s="1087"/>
      <c r="O16" s="1088" t="s">
        <v>102</v>
      </c>
      <c r="P16" s="1089">
        <v>31.0</v>
      </c>
      <c r="Q16" s="1091">
        <v>252.0</v>
      </c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</row>
    <row r="17">
      <c r="A17" s="101"/>
      <c r="B17" s="1092"/>
      <c r="C17" s="1086" t="s">
        <v>950</v>
      </c>
      <c r="D17" s="1087"/>
      <c r="E17" s="1093"/>
      <c r="F17" s="1094" t="s">
        <v>2470</v>
      </c>
      <c r="G17" s="80"/>
      <c r="H17" s="1086" t="s">
        <v>207</v>
      </c>
      <c r="I17" s="1087"/>
      <c r="J17" s="1093"/>
      <c r="K17" s="1094" t="s">
        <v>2471</v>
      </c>
      <c r="L17" s="80"/>
      <c r="M17" s="1086" t="s">
        <v>2472</v>
      </c>
      <c r="N17" s="1087"/>
      <c r="O17" s="1093"/>
      <c r="P17" s="1094" t="s">
        <v>1315</v>
      </c>
      <c r="Q17" s="8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</row>
    <row r="18">
      <c r="A18" s="101"/>
      <c r="B18" s="1095"/>
      <c r="C18" s="1066"/>
      <c r="D18" s="77"/>
      <c r="E18" s="104"/>
      <c r="F18" s="1068" t="s">
        <v>2473</v>
      </c>
      <c r="G18" s="78"/>
      <c r="H18" s="1066"/>
      <c r="I18" s="77"/>
      <c r="J18" s="104"/>
      <c r="K18" s="1068"/>
      <c r="L18" s="78"/>
      <c r="M18" s="1066"/>
      <c r="N18" s="77"/>
      <c r="O18" s="104"/>
      <c r="P18" s="1068"/>
      <c r="Q18" s="78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</row>
    <row r="19">
      <c r="A19" s="101"/>
      <c r="B19" s="79"/>
      <c r="C19" s="79"/>
      <c r="E19" s="106"/>
      <c r="G19" s="80"/>
      <c r="H19" s="79"/>
      <c r="J19" s="106"/>
      <c r="L19" s="80"/>
      <c r="M19" s="79"/>
      <c r="O19" s="106"/>
      <c r="Q19" s="8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</row>
    <row r="20">
      <c r="A20" s="101"/>
      <c r="B20" s="79"/>
      <c r="C20" s="79"/>
      <c r="E20" s="106"/>
      <c r="G20" s="80"/>
      <c r="H20" s="79"/>
      <c r="J20" s="106"/>
      <c r="L20" s="80"/>
      <c r="M20" s="79"/>
      <c r="O20" s="106"/>
      <c r="Q20" s="8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</row>
    <row r="21">
      <c r="A21" s="108"/>
      <c r="B21" s="1069" t="s">
        <v>60</v>
      </c>
      <c r="C21" s="79"/>
      <c r="E21" s="106"/>
      <c r="F21" s="110"/>
      <c r="G21" s="111"/>
      <c r="H21" s="79"/>
      <c r="J21" s="106"/>
      <c r="K21" s="110"/>
      <c r="L21" s="111"/>
      <c r="M21" s="79"/>
      <c r="O21" s="106"/>
      <c r="P21" s="110"/>
      <c r="Q21" s="111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</row>
    <row r="22">
      <c r="A22" s="108"/>
      <c r="B22" s="1069" t="s">
        <v>61</v>
      </c>
      <c r="C22" s="79"/>
      <c r="E22" s="106"/>
      <c r="F22" s="1070"/>
      <c r="G22" s="140"/>
      <c r="H22" s="79"/>
      <c r="J22" s="106"/>
      <c r="K22" s="1421"/>
      <c r="L22" s="140"/>
      <c r="M22" s="79"/>
      <c r="O22" s="106"/>
      <c r="P22" s="1100"/>
      <c r="Q22" s="14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</row>
    <row r="23">
      <c r="A23" s="108"/>
      <c r="B23" s="79"/>
      <c r="C23" s="81"/>
      <c r="D23" s="82"/>
      <c r="E23" s="54"/>
      <c r="F23" s="1420"/>
      <c r="G23" s="243"/>
      <c r="H23" s="81"/>
      <c r="I23" s="82"/>
      <c r="J23" s="54"/>
      <c r="K23" s="1101"/>
      <c r="L23" s="243"/>
      <c r="M23" s="81"/>
      <c r="N23" s="82"/>
      <c r="O23" s="54"/>
      <c r="P23" s="1101"/>
      <c r="Q23" s="243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</row>
    <row r="24">
      <c r="A24" s="108"/>
      <c r="B24" s="1072" t="s">
        <v>62</v>
      </c>
      <c r="C24" s="1073">
        <v>80.0</v>
      </c>
      <c r="D24" s="1074"/>
      <c r="E24" s="1075" t="s">
        <v>63</v>
      </c>
      <c r="F24" s="1075" t="s">
        <v>64</v>
      </c>
      <c r="G24" s="1076" t="s">
        <v>65</v>
      </c>
      <c r="H24" s="1073"/>
      <c r="I24" s="1074"/>
      <c r="J24" s="1075"/>
      <c r="K24" s="1075"/>
      <c r="L24" s="1076"/>
      <c r="M24" s="1073"/>
      <c r="N24" s="1074"/>
      <c r="O24" s="1075"/>
      <c r="P24" s="1075"/>
      <c r="Q24" s="1076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</row>
    <row r="25">
      <c r="A25" s="108"/>
      <c r="B25" s="1072" t="s">
        <v>66</v>
      </c>
      <c r="C25" s="1077" t="s">
        <v>128</v>
      </c>
      <c r="D25" s="1078"/>
      <c r="E25" s="1079" t="s">
        <v>380</v>
      </c>
      <c r="F25" s="1080">
        <v>31.0</v>
      </c>
      <c r="G25" s="1081">
        <v>6.0</v>
      </c>
      <c r="H25" s="1082"/>
      <c r="I25" s="1083"/>
      <c r="J25" s="1080"/>
      <c r="K25" s="1080"/>
      <c r="L25" s="1081"/>
      <c r="M25" s="1077"/>
      <c r="N25" s="1078"/>
      <c r="O25" s="1079"/>
      <c r="P25" s="1080"/>
      <c r="Q25" s="1081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</row>
    <row r="26">
      <c r="A26" s="108"/>
      <c r="B26" s="1072" t="s">
        <v>72</v>
      </c>
      <c r="C26" s="1077" t="s">
        <v>1765</v>
      </c>
      <c r="D26" s="1078"/>
      <c r="E26" s="1079" t="s">
        <v>1109</v>
      </c>
      <c r="F26" s="1080">
        <v>31.0</v>
      </c>
      <c r="G26" s="1084">
        <v>252.0</v>
      </c>
      <c r="H26" s="1077"/>
      <c r="I26" s="1078"/>
      <c r="J26" s="1080"/>
      <c r="K26" s="1080"/>
      <c r="L26" s="1081"/>
      <c r="M26" s="1077"/>
      <c r="N26" s="1078"/>
      <c r="O26" s="1079"/>
      <c r="P26" s="1080"/>
      <c r="Q26" s="1081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</row>
    <row r="27">
      <c r="A27" s="108"/>
      <c r="B27" s="1072" t="s">
        <v>79</v>
      </c>
      <c r="C27" s="1077" t="s">
        <v>1767</v>
      </c>
      <c r="D27" s="1078"/>
      <c r="E27" s="1079" t="s">
        <v>388</v>
      </c>
      <c r="F27" s="1080">
        <v>31.0</v>
      </c>
      <c r="G27" s="1081">
        <v>0.0</v>
      </c>
      <c r="H27" s="1077"/>
      <c r="I27" s="1078"/>
      <c r="J27" s="1080"/>
      <c r="K27" s="1080"/>
      <c r="L27" s="1081"/>
      <c r="M27" s="1077"/>
      <c r="N27" s="1078"/>
      <c r="O27" s="1079"/>
      <c r="P27" s="1080"/>
      <c r="Q27" s="1081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</row>
    <row r="28">
      <c r="A28" s="108"/>
      <c r="B28" s="1085" t="s">
        <v>85</v>
      </c>
      <c r="C28" s="1086" t="s">
        <v>1768</v>
      </c>
      <c r="D28" s="1087"/>
      <c r="E28" s="1088" t="s">
        <v>610</v>
      </c>
      <c r="F28" s="1089">
        <v>31.0</v>
      </c>
      <c r="G28" s="1090">
        <v>0.0</v>
      </c>
      <c r="H28" s="1086"/>
      <c r="I28" s="1099"/>
      <c r="J28" s="1089"/>
      <c r="K28" s="1089"/>
      <c r="L28" s="1091"/>
      <c r="M28" s="1086"/>
      <c r="N28" s="1099"/>
      <c r="O28" s="1088"/>
      <c r="P28" s="1089"/>
      <c r="Q28" s="1091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</row>
    <row r="29">
      <c r="A29" s="101"/>
      <c r="B29" s="1092"/>
      <c r="C29" s="1086" t="s">
        <v>1391</v>
      </c>
      <c r="D29" s="1087"/>
      <c r="E29" s="1088" t="s">
        <v>516</v>
      </c>
      <c r="F29" s="1089">
        <v>31.0</v>
      </c>
      <c r="G29" s="1091">
        <v>0.0</v>
      </c>
      <c r="H29" s="1086"/>
      <c r="I29" s="1099"/>
      <c r="J29" s="1089"/>
      <c r="K29" s="1089"/>
      <c r="L29" s="1091"/>
      <c r="M29" s="1086"/>
      <c r="N29" s="1099"/>
      <c r="O29" s="1088"/>
      <c r="P29" s="1089"/>
      <c r="Q29" s="1091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</row>
    <row r="30">
      <c r="A30" s="101"/>
      <c r="B30" s="1092"/>
      <c r="C30" s="1086" t="s">
        <v>179</v>
      </c>
      <c r="D30" s="1087"/>
      <c r="E30" s="1088" t="s">
        <v>102</v>
      </c>
      <c r="F30" s="1089">
        <v>31.0</v>
      </c>
      <c r="G30" s="1091">
        <v>252.0</v>
      </c>
      <c r="H30" s="1086"/>
      <c r="I30" s="1099"/>
      <c r="J30" s="1089"/>
      <c r="K30" s="1089"/>
      <c r="L30" s="1091"/>
      <c r="M30" s="1086"/>
      <c r="N30" s="1099"/>
      <c r="O30" s="1088"/>
      <c r="P30" s="1089"/>
      <c r="Q30" s="1091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</row>
    <row r="31">
      <c r="A31" s="101"/>
      <c r="B31" s="1092"/>
      <c r="C31" s="1086" t="s">
        <v>1347</v>
      </c>
      <c r="D31" s="1087"/>
      <c r="E31" s="1093"/>
      <c r="F31" s="1094" t="s">
        <v>1315</v>
      </c>
      <c r="G31" s="80"/>
      <c r="H31" s="1086"/>
      <c r="I31" s="1099"/>
      <c r="J31" s="1093"/>
      <c r="K31" s="1094"/>
      <c r="L31" s="80"/>
      <c r="M31" s="1086"/>
      <c r="N31" s="1099"/>
      <c r="O31" s="1093"/>
      <c r="P31" s="1094"/>
      <c r="Q31" s="8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</row>
    <row r="32">
      <c r="A32" s="1043"/>
      <c r="B32" s="1097" t="s">
        <v>2474</v>
      </c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5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</row>
    <row r="33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</row>
    <row r="34">
      <c r="A34" s="101"/>
      <c r="B34" s="1066"/>
      <c r="C34" s="1067" t="s">
        <v>2475</v>
      </c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8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</row>
    <row r="35">
      <c r="A35" s="101"/>
      <c r="B35" s="79"/>
      <c r="C35" s="81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3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</row>
    <row r="36">
      <c r="A36" s="101"/>
      <c r="B36" s="79"/>
      <c r="C36" s="1066"/>
      <c r="D36" s="77"/>
      <c r="E36" s="104"/>
      <c r="F36" s="1068" t="s">
        <v>2476</v>
      </c>
      <c r="G36" s="78"/>
      <c r="H36" s="1066"/>
      <c r="I36" s="77"/>
      <c r="J36" s="104"/>
      <c r="K36" s="1068" t="s">
        <v>1776</v>
      </c>
      <c r="L36" s="78"/>
      <c r="M36" s="1066"/>
      <c r="N36" s="77"/>
      <c r="O36" s="104"/>
      <c r="P36" s="1068" t="s">
        <v>2477</v>
      </c>
      <c r="Q36" s="78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</row>
    <row r="37">
      <c r="A37" s="101"/>
      <c r="B37" s="79"/>
      <c r="C37" s="79"/>
      <c r="E37" s="106"/>
      <c r="G37" s="80"/>
      <c r="H37" s="79"/>
      <c r="J37" s="106"/>
      <c r="L37" s="80"/>
      <c r="M37" s="79"/>
      <c r="O37" s="106"/>
      <c r="Q37" s="8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</row>
    <row r="38">
      <c r="A38" s="101"/>
      <c r="B38" s="107"/>
      <c r="C38" s="79"/>
      <c r="E38" s="106"/>
      <c r="G38" s="80"/>
      <c r="H38" s="79"/>
      <c r="J38" s="106"/>
      <c r="L38" s="80"/>
      <c r="M38" s="79"/>
      <c r="O38" s="106"/>
      <c r="Q38" s="8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</row>
    <row r="39">
      <c r="A39" s="108"/>
      <c r="B39" s="1069" t="s">
        <v>60</v>
      </c>
      <c r="C39" s="79"/>
      <c r="E39" s="106"/>
      <c r="F39" s="110"/>
      <c r="G39" s="111"/>
      <c r="H39" s="79"/>
      <c r="J39" s="106"/>
      <c r="K39" s="110"/>
      <c r="L39" s="111"/>
      <c r="M39" s="79"/>
      <c r="O39" s="106"/>
      <c r="P39" s="110"/>
      <c r="Q39" s="111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</row>
    <row r="40">
      <c r="A40" s="108"/>
      <c r="B40" s="1069" t="s">
        <v>61</v>
      </c>
      <c r="C40" s="79"/>
      <c r="E40" s="106"/>
      <c r="F40" s="1070"/>
      <c r="G40" s="140"/>
      <c r="H40" s="79"/>
      <c r="J40" s="106"/>
      <c r="K40" s="1070"/>
      <c r="L40" s="140"/>
      <c r="M40" s="79"/>
      <c r="O40" s="106"/>
      <c r="P40" s="1070"/>
      <c r="Q40" s="14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</row>
    <row r="41">
      <c r="A41" s="108"/>
      <c r="B41" s="79"/>
      <c r="C41" s="81"/>
      <c r="D41" s="82"/>
      <c r="E41" s="54"/>
      <c r="F41" s="1420"/>
      <c r="G41" s="243"/>
      <c r="H41" s="81"/>
      <c r="I41" s="82"/>
      <c r="J41" s="54"/>
      <c r="K41" s="1420"/>
      <c r="L41" s="243"/>
      <c r="M41" s="81"/>
      <c r="N41" s="82"/>
      <c r="O41" s="54"/>
      <c r="P41" s="1420"/>
      <c r="Q41" s="243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</row>
    <row r="42">
      <c r="A42" s="108"/>
      <c r="B42" s="1072" t="s">
        <v>62</v>
      </c>
      <c r="C42" s="1073">
        <v>80.0</v>
      </c>
      <c r="D42" s="1074"/>
      <c r="E42" s="1075" t="s">
        <v>63</v>
      </c>
      <c r="F42" s="1075" t="s">
        <v>64</v>
      </c>
      <c r="G42" s="1076" t="s">
        <v>65</v>
      </c>
      <c r="H42" s="1073">
        <v>80.0</v>
      </c>
      <c r="I42" s="1074"/>
      <c r="J42" s="1075" t="s">
        <v>63</v>
      </c>
      <c r="K42" s="1075" t="s">
        <v>64</v>
      </c>
      <c r="L42" s="1076" t="s">
        <v>65</v>
      </c>
      <c r="M42" s="1073">
        <v>80.0</v>
      </c>
      <c r="N42" s="1074"/>
      <c r="O42" s="1075" t="s">
        <v>63</v>
      </c>
      <c r="P42" s="1075" t="s">
        <v>64</v>
      </c>
      <c r="Q42" s="1076" t="s">
        <v>65</v>
      </c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</row>
    <row r="43">
      <c r="A43" s="108"/>
      <c r="B43" s="1072" t="s">
        <v>66</v>
      </c>
      <c r="C43" s="1082" t="s">
        <v>128</v>
      </c>
      <c r="D43" s="1083"/>
      <c r="E43" s="1079" t="s">
        <v>187</v>
      </c>
      <c r="F43" s="1080">
        <v>31.0</v>
      </c>
      <c r="G43" s="1081">
        <v>6.0</v>
      </c>
      <c r="H43" s="1077" t="s">
        <v>128</v>
      </c>
      <c r="I43" s="1078"/>
      <c r="J43" s="1079" t="s">
        <v>1779</v>
      </c>
      <c r="K43" s="1080">
        <v>31.0</v>
      </c>
      <c r="L43" s="1084">
        <v>6.0</v>
      </c>
      <c r="M43" s="1077" t="s">
        <v>126</v>
      </c>
      <c r="N43" s="1078"/>
      <c r="O43" s="1079" t="s">
        <v>1512</v>
      </c>
      <c r="P43" s="1080">
        <v>31.0</v>
      </c>
      <c r="Q43" s="1081">
        <v>6.0</v>
      </c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</row>
    <row r="44">
      <c r="A44" s="108"/>
      <c r="B44" s="1072" t="s">
        <v>72</v>
      </c>
      <c r="C44" s="1077" t="s">
        <v>163</v>
      </c>
      <c r="D44" s="1078"/>
      <c r="E44" s="1079" t="s">
        <v>1011</v>
      </c>
      <c r="F44" s="1080">
        <v>31.0</v>
      </c>
      <c r="G44" s="1081">
        <v>252.0</v>
      </c>
      <c r="H44" s="1077" t="s">
        <v>1780</v>
      </c>
      <c r="I44" s="1078"/>
      <c r="J44" s="1079" t="s">
        <v>1781</v>
      </c>
      <c r="K44" s="1080">
        <v>31.0</v>
      </c>
      <c r="L44" s="1084">
        <v>252.0</v>
      </c>
      <c r="M44" s="1077" t="s">
        <v>221</v>
      </c>
      <c r="N44" s="1078"/>
      <c r="O44" s="1079" t="s">
        <v>164</v>
      </c>
      <c r="P44" s="1080">
        <v>31.0</v>
      </c>
      <c r="Q44" s="1084">
        <v>0.0</v>
      </c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</row>
    <row r="45">
      <c r="A45" s="108"/>
      <c r="B45" s="1072" t="s">
        <v>79</v>
      </c>
      <c r="C45" s="1077" t="s">
        <v>668</v>
      </c>
      <c r="D45" s="1078"/>
      <c r="E45" s="1079" t="s">
        <v>385</v>
      </c>
      <c r="F45" s="1080">
        <v>31.0</v>
      </c>
      <c r="G45" s="1081">
        <v>0.0</v>
      </c>
      <c r="H45" s="1077" t="s">
        <v>260</v>
      </c>
      <c r="I45" s="1078"/>
      <c r="J45" s="1079" t="s">
        <v>140</v>
      </c>
      <c r="K45" s="1080">
        <v>31.0</v>
      </c>
      <c r="L45" s="1084">
        <v>0.0</v>
      </c>
      <c r="M45" s="1077" t="s">
        <v>509</v>
      </c>
      <c r="N45" s="1078"/>
      <c r="O45" s="1079" t="s">
        <v>225</v>
      </c>
      <c r="P45" s="1080">
        <v>31.0</v>
      </c>
      <c r="Q45" s="1081">
        <v>0.0</v>
      </c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</row>
    <row r="46">
      <c r="A46" s="108"/>
      <c r="B46" s="1085" t="s">
        <v>85</v>
      </c>
      <c r="C46" s="1086" t="s">
        <v>673</v>
      </c>
      <c r="D46" s="1087"/>
      <c r="E46" s="1088" t="s">
        <v>463</v>
      </c>
      <c r="F46" s="1089">
        <v>31.0</v>
      </c>
      <c r="G46" s="1091">
        <v>0.0</v>
      </c>
      <c r="H46" s="1086" t="s">
        <v>309</v>
      </c>
      <c r="I46" s="1087"/>
      <c r="J46" s="1088" t="s">
        <v>392</v>
      </c>
      <c r="K46" s="1089">
        <v>31.0</v>
      </c>
      <c r="L46" s="1090">
        <v>0.0</v>
      </c>
      <c r="M46" s="1086" t="s">
        <v>275</v>
      </c>
      <c r="N46" s="1087"/>
      <c r="O46" s="1088" t="s">
        <v>264</v>
      </c>
      <c r="P46" s="1089">
        <v>31.0</v>
      </c>
      <c r="Q46" s="1090">
        <v>252.0</v>
      </c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</row>
    <row r="47">
      <c r="A47" s="101"/>
      <c r="B47" s="1092"/>
      <c r="C47" s="1086" t="s">
        <v>177</v>
      </c>
      <c r="D47" s="1087"/>
      <c r="E47" s="1088" t="s">
        <v>174</v>
      </c>
      <c r="F47" s="1089">
        <v>31.0</v>
      </c>
      <c r="G47" s="1091">
        <v>0.0</v>
      </c>
      <c r="H47" s="1086" t="s">
        <v>306</v>
      </c>
      <c r="I47" s="1087"/>
      <c r="J47" s="1088" t="s">
        <v>97</v>
      </c>
      <c r="K47" s="1089">
        <v>31.0</v>
      </c>
      <c r="L47" s="1091">
        <v>0.0</v>
      </c>
      <c r="M47" s="1086" t="s">
        <v>271</v>
      </c>
      <c r="N47" s="1087"/>
      <c r="O47" s="1088" t="s">
        <v>117</v>
      </c>
      <c r="P47" s="1089">
        <v>31.0</v>
      </c>
      <c r="Q47" s="1091">
        <v>0.0</v>
      </c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</row>
    <row r="48">
      <c r="A48" s="101"/>
      <c r="B48" s="1092"/>
      <c r="C48" s="1086" t="s">
        <v>173</v>
      </c>
      <c r="D48" s="1087"/>
      <c r="E48" s="1088" t="s">
        <v>443</v>
      </c>
      <c r="F48" s="1089">
        <v>31.0</v>
      </c>
      <c r="G48" s="1091">
        <v>252.0</v>
      </c>
      <c r="H48" s="1086" t="s">
        <v>390</v>
      </c>
      <c r="I48" s="1087"/>
      <c r="J48" s="1088" t="s">
        <v>152</v>
      </c>
      <c r="K48" s="1088">
        <v>30.0</v>
      </c>
      <c r="L48" s="1090">
        <v>252.0</v>
      </c>
      <c r="M48" s="1086" t="s">
        <v>442</v>
      </c>
      <c r="N48" s="1087"/>
      <c r="O48" s="1088" t="s">
        <v>2085</v>
      </c>
      <c r="P48" s="1089">
        <v>31.0</v>
      </c>
      <c r="Q48" s="1091">
        <v>252.0</v>
      </c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</row>
    <row r="49">
      <c r="A49" s="101"/>
      <c r="B49" s="1092"/>
      <c r="C49" s="1086" t="s">
        <v>788</v>
      </c>
      <c r="D49" s="1087"/>
      <c r="E49" s="1093"/>
      <c r="F49" s="1094" t="s">
        <v>1366</v>
      </c>
      <c r="G49" s="80"/>
      <c r="H49" s="1086" t="s">
        <v>371</v>
      </c>
      <c r="I49" s="1087"/>
      <c r="J49" s="1093"/>
      <c r="K49" s="1094" t="s">
        <v>2478</v>
      </c>
      <c r="L49" s="80"/>
      <c r="M49" s="1086" t="s">
        <v>1702</v>
      </c>
      <c r="N49" s="1087"/>
      <c r="O49" s="1093"/>
      <c r="P49" s="1094" t="s">
        <v>2479</v>
      </c>
      <c r="Q49" s="8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</row>
    <row r="50">
      <c r="A50" s="101"/>
      <c r="B50" s="1092"/>
      <c r="C50" s="1086"/>
      <c r="D50" s="1099"/>
      <c r="E50" s="1093"/>
      <c r="F50" s="1094"/>
      <c r="G50" s="1422"/>
      <c r="H50" s="1099"/>
      <c r="I50" s="1099"/>
      <c r="J50" s="1093"/>
      <c r="K50" s="1094" t="s">
        <v>2480</v>
      </c>
      <c r="L50" s="1422"/>
      <c r="M50" s="1099"/>
      <c r="N50" s="1099"/>
      <c r="O50" s="1093"/>
      <c r="P50" s="1094"/>
      <c r="Q50" s="1422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</row>
    <row r="51">
      <c r="A51" s="101"/>
      <c r="B51" s="1095"/>
      <c r="C51" s="1066"/>
      <c r="D51" s="77"/>
      <c r="E51" s="104"/>
      <c r="F51" s="1068" t="s">
        <v>1787</v>
      </c>
      <c r="G51" s="78"/>
      <c r="H51" s="1066"/>
      <c r="I51" s="77"/>
      <c r="J51" s="104"/>
      <c r="K51" s="1068"/>
      <c r="L51" s="78"/>
      <c r="M51" s="1066"/>
      <c r="N51" s="77"/>
      <c r="O51" s="104"/>
      <c r="P51" s="1068"/>
      <c r="Q51" s="78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</row>
    <row r="52">
      <c r="A52" s="101"/>
      <c r="B52" s="79"/>
      <c r="C52" s="79"/>
      <c r="E52" s="106"/>
      <c r="G52" s="80"/>
      <c r="H52" s="79"/>
      <c r="J52" s="106"/>
      <c r="L52" s="80"/>
      <c r="M52" s="79"/>
      <c r="O52" s="106"/>
      <c r="Q52" s="8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</row>
    <row r="53">
      <c r="A53" s="101"/>
      <c r="B53" s="79"/>
      <c r="C53" s="79"/>
      <c r="E53" s="106"/>
      <c r="G53" s="80"/>
      <c r="H53" s="79"/>
      <c r="J53" s="106"/>
      <c r="L53" s="80"/>
      <c r="M53" s="79"/>
      <c r="O53" s="106"/>
      <c r="Q53" s="8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</row>
    <row r="54">
      <c r="A54" s="108"/>
      <c r="B54" s="1069" t="s">
        <v>60</v>
      </c>
      <c r="C54" s="79"/>
      <c r="E54" s="106"/>
      <c r="F54" s="110"/>
      <c r="G54" s="111"/>
      <c r="H54" s="79"/>
      <c r="J54" s="106"/>
      <c r="K54" s="110"/>
      <c r="L54" s="111"/>
      <c r="M54" s="79"/>
      <c r="O54" s="106"/>
      <c r="P54" s="110"/>
      <c r="Q54" s="111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</row>
    <row r="55">
      <c r="A55" s="108"/>
      <c r="B55" s="1069" t="s">
        <v>61</v>
      </c>
      <c r="C55" s="79"/>
      <c r="E55" s="106"/>
      <c r="F55" s="1070"/>
      <c r="G55" s="140"/>
      <c r="H55" s="79"/>
      <c r="J55" s="106"/>
      <c r="K55" s="1421"/>
      <c r="L55" s="140"/>
      <c r="M55" s="79"/>
      <c r="O55" s="106"/>
      <c r="P55" s="1100"/>
      <c r="Q55" s="14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</row>
    <row r="56">
      <c r="A56" s="108"/>
      <c r="B56" s="79"/>
      <c r="C56" s="81"/>
      <c r="D56" s="82"/>
      <c r="E56" s="54"/>
      <c r="F56" s="1420"/>
      <c r="G56" s="243"/>
      <c r="H56" s="81"/>
      <c r="I56" s="82"/>
      <c r="J56" s="54"/>
      <c r="K56" s="1101"/>
      <c r="L56" s="243"/>
      <c r="M56" s="81"/>
      <c r="N56" s="82"/>
      <c r="O56" s="54"/>
      <c r="P56" s="1101"/>
      <c r="Q56" s="243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</row>
    <row r="57">
      <c r="A57" s="108"/>
      <c r="B57" s="1072" t="s">
        <v>62</v>
      </c>
      <c r="C57" s="1073">
        <v>80.0</v>
      </c>
      <c r="D57" s="1074"/>
      <c r="E57" s="1075" t="s">
        <v>63</v>
      </c>
      <c r="F57" s="1075" t="s">
        <v>64</v>
      </c>
      <c r="G57" s="1076" t="s">
        <v>65</v>
      </c>
      <c r="H57" s="1073"/>
      <c r="I57" s="1074"/>
      <c r="J57" s="1075"/>
      <c r="K57" s="1075"/>
      <c r="L57" s="1076"/>
      <c r="M57" s="1073"/>
      <c r="N57" s="1074"/>
      <c r="O57" s="1075"/>
      <c r="P57" s="1075"/>
      <c r="Q57" s="1076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</row>
    <row r="58">
      <c r="A58" s="108"/>
      <c r="B58" s="1072" t="s">
        <v>66</v>
      </c>
      <c r="C58" s="1077" t="s">
        <v>126</v>
      </c>
      <c r="D58" s="1078"/>
      <c r="E58" s="1079" t="s">
        <v>129</v>
      </c>
      <c r="F58" s="1080">
        <v>31.0</v>
      </c>
      <c r="G58" s="1081">
        <v>6.0</v>
      </c>
      <c r="H58" s="1082"/>
      <c r="I58" s="1083"/>
      <c r="J58" s="1080"/>
      <c r="K58" s="1080"/>
      <c r="L58" s="1081"/>
      <c r="M58" s="1077"/>
      <c r="N58" s="1078"/>
      <c r="O58" s="1079"/>
      <c r="P58" s="1080"/>
      <c r="Q58" s="1081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</row>
    <row r="59">
      <c r="A59" s="108"/>
      <c r="B59" s="1072" t="s">
        <v>72</v>
      </c>
      <c r="C59" s="1077" t="s">
        <v>1789</v>
      </c>
      <c r="D59" s="1078"/>
      <c r="E59" s="1079" t="s">
        <v>132</v>
      </c>
      <c r="F59" s="1080">
        <v>31.0</v>
      </c>
      <c r="G59" s="1084">
        <v>0.0</v>
      </c>
      <c r="H59" s="1077"/>
      <c r="I59" s="1078"/>
      <c r="J59" s="1080"/>
      <c r="K59" s="1080"/>
      <c r="L59" s="1081"/>
      <c r="M59" s="1077"/>
      <c r="N59" s="1078"/>
      <c r="O59" s="1079"/>
      <c r="P59" s="1080"/>
      <c r="Q59" s="1081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</row>
    <row r="60">
      <c r="A60" s="108"/>
      <c r="B60" s="1072" t="s">
        <v>79</v>
      </c>
      <c r="C60" s="1077" t="s">
        <v>1790</v>
      </c>
      <c r="D60" s="1078"/>
      <c r="E60" s="1079" t="s">
        <v>225</v>
      </c>
      <c r="F60" s="1080">
        <v>31.0</v>
      </c>
      <c r="G60" s="1081">
        <v>0.0</v>
      </c>
      <c r="H60" s="1077"/>
      <c r="I60" s="1078"/>
      <c r="J60" s="1080"/>
      <c r="K60" s="1080"/>
      <c r="L60" s="1081"/>
      <c r="M60" s="1077"/>
      <c r="N60" s="1078"/>
      <c r="O60" s="1079"/>
      <c r="P60" s="1080"/>
      <c r="Q60" s="1081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</row>
    <row r="61">
      <c r="A61" s="108"/>
      <c r="B61" s="1085" t="s">
        <v>85</v>
      </c>
      <c r="C61" s="1086" t="s">
        <v>261</v>
      </c>
      <c r="D61" s="1087"/>
      <c r="E61" s="1088" t="s">
        <v>331</v>
      </c>
      <c r="F61" s="1089">
        <v>31.0</v>
      </c>
      <c r="G61" s="1090">
        <v>252.0</v>
      </c>
      <c r="H61" s="1086"/>
      <c r="I61" s="1099"/>
      <c r="J61" s="1089"/>
      <c r="K61" s="1089"/>
      <c r="L61" s="1091"/>
      <c r="M61" s="1086"/>
      <c r="N61" s="1099"/>
      <c r="O61" s="1088"/>
      <c r="P61" s="1089"/>
      <c r="Q61" s="1091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</row>
    <row r="62">
      <c r="A62" s="101"/>
      <c r="B62" s="1092"/>
      <c r="C62" s="1086" t="s">
        <v>2481</v>
      </c>
      <c r="D62" s="1087"/>
      <c r="E62" s="1088" t="s">
        <v>117</v>
      </c>
      <c r="F62" s="1089">
        <v>31.0</v>
      </c>
      <c r="G62" s="1091">
        <v>0.0</v>
      </c>
      <c r="H62" s="1086"/>
      <c r="I62" s="1099"/>
      <c r="J62" s="1089"/>
      <c r="K62" s="1089"/>
      <c r="L62" s="1091"/>
      <c r="M62" s="1086"/>
      <c r="N62" s="1099"/>
      <c r="O62" s="1088"/>
      <c r="P62" s="1089"/>
      <c r="Q62" s="1091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</row>
    <row r="63">
      <c r="A63" s="101"/>
      <c r="B63" s="1092"/>
      <c r="C63" s="1086" t="s">
        <v>339</v>
      </c>
      <c r="D63" s="1087"/>
      <c r="E63" s="1088" t="s">
        <v>1668</v>
      </c>
      <c r="F63" s="1089">
        <v>31.0</v>
      </c>
      <c r="G63" s="1091">
        <v>252.0</v>
      </c>
      <c r="H63" s="1086"/>
      <c r="I63" s="1099"/>
      <c r="J63" s="1089"/>
      <c r="K63" s="1089"/>
      <c r="L63" s="1091"/>
      <c r="M63" s="1086"/>
      <c r="N63" s="1099"/>
      <c r="O63" s="1088"/>
      <c r="P63" s="1089"/>
      <c r="Q63" s="1091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</row>
    <row r="64">
      <c r="A64" s="101"/>
      <c r="B64" s="1092"/>
      <c r="C64" s="1086" t="s">
        <v>273</v>
      </c>
      <c r="D64" s="1087"/>
      <c r="E64" s="1093"/>
      <c r="F64" s="1094" t="s">
        <v>2482</v>
      </c>
      <c r="G64" s="80"/>
      <c r="H64" s="1086"/>
      <c r="I64" s="1099"/>
      <c r="J64" s="1093"/>
      <c r="K64" s="1094"/>
      <c r="L64" s="80"/>
      <c r="M64" s="1086"/>
      <c r="N64" s="1099"/>
      <c r="O64" s="1093"/>
      <c r="P64" s="1094"/>
      <c r="Q64" s="8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</row>
    <row r="65">
      <c r="A65" s="1043"/>
      <c r="B65" s="1097" t="s">
        <v>2483</v>
      </c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5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</row>
    <row r="66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</row>
    <row r="67">
      <c r="A67" s="101"/>
      <c r="B67" s="1066"/>
      <c r="C67" s="1067" t="s">
        <v>2484</v>
      </c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8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</row>
    <row r="68">
      <c r="A68" s="101"/>
      <c r="B68" s="79"/>
      <c r="C68" s="81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3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</row>
    <row r="69">
      <c r="A69" s="101"/>
      <c r="B69" s="79"/>
      <c r="C69" s="1066"/>
      <c r="D69" s="77"/>
      <c r="E69" s="104"/>
      <c r="F69" s="1068" t="s">
        <v>2485</v>
      </c>
      <c r="G69" s="78"/>
      <c r="H69" s="1066"/>
      <c r="I69" s="77"/>
      <c r="J69" s="104"/>
      <c r="K69" s="1068" t="s">
        <v>2486</v>
      </c>
      <c r="L69" s="78"/>
      <c r="M69" s="1066"/>
      <c r="N69" s="77"/>
      <c r="O69" s="104"/>
      <c r="P69" s="1068" t="s">
        <v>1798</v>
      </c>
      <c r="Q69" s="78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</row>
    <row r="70">
      <c r="A70" s="101"/>
      <c r="B70" s="79"/>
      <c r="C70" s="79"/>
      <c r="E70" s="106"/>
      <c r="G70" s="80"/>
      <c r="H70" s="79"/>
      <c r="J70" s="106"/>
      <c r="L70" s="80"/>
      <c r="M70" s="79"/>
      <c r="O70" s="106"/>
      <c r="Q70" s="8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</row>
    <row r="71">
      <c r="A71" s="101"/>
      <c r="B71" s="107"/>
      <c r="C71" s="79"/>
      <c r="E71" s="106"/>
      <c r="G71" s="80"/>
      <c r="H71" s="79"/>
      <c r="J71" s="106"/>
      <c r="L71" s="80"/>
      <c r="M71" s="79"/>
      <c r="O71" s="106"/>
      <c r="Q71" s="8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</row>
    <row r="72">
      <c r="A72" s="108"/>
      <c r="B72" s="1069" t="s">
        <v>60</v>
      </c>
      <c r="C72" s="79"/>
      <c r="E72" s="106"/>
      <c r="F72" s="110"/>
      <c r="G72" s="111"/>
      <c r="H72" s="79"/>
      <c r="J72" s="106"/>
      <c r="K72" s="110"/>
      <c r="L72" s="111"/>
      <c r="M72" s="79"/>
      <c r="O72" s="106"/>
      <c r="P72" s="110"/>
      <c r="Q72" s="111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</row>
    <row r="73">
      <c r="A73" s="108"/>
      <c r="B73" s="1069" t="s">
        <v>61</v>
      </c>
      <c r="C73" s="79"/>
      <c r="E73" s="106"/>
      <c r="F73" s="1070"/>
      <c r="G73" s="140"/>
      <c r="H73" s="79"/>
      <c r="J73" s="106"/>
      <c r="K73" s="1070"/>
      <c r="L73" s="140"/>
      <c r="M73" s="79"/>
      <c r="O73" s="106"/>
      <c r="P73" s="1070"/>
      <c r="Q73" s="14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</row>
    <row r="74">
      <c r="A74" s="108"/>
      <c r="B74" s="79"/>
      <c r="C74" s="81"/>
      <c r="D74" s="82"/>
      <c r="E74" s="54"/>
      <c r="F74" s="1420"/>
      <c r="G74" s="243"/>
      <c r="H74" s="81"/>
      <c r="I74" s="82"/>
      <c r="J74" s="54"/>
      <c r="K74" s="1071"/>
      <c r="L74" s="243"/>
      <c r="M74" s="81"/>
      <c r="N74" s="82"/>
      <c r="O74" s="54"/>
      <c r="P74" s="1420"/>
      <c r="Q74" s="243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</row>
    <row r="75">
      <c r="A75" s="108"/>
      <c r="B75" s="1072" t="s">
        <v>62</v>
      </c>
      <c r="C75" s="1073">
        <v>80.0</v>
      </c>
      <c r="D75" s="1074"/>
      <c r="E75" s="1075" t="s">
        <v>63</v>
      </c>
      <c r="F75" s="1075" t="s">
        <v>64</v>
      </c>
      <c r="G75" s="1076" t="s">
        <v>65</v>
      </c>
      <c r="H75" s="1073">
        <v>80.0</v>
      </c>
      <c r="I75" s="1074"/>
      <c r="J75" s="1075" t="s">
        <v>63</v>
      </c>
      <c r="K75" s="1075" t="s">
        <v>64</v>
      </c>
      <c r="L75" s="1076" t="s">
        <v>65</v>
      </c>
      <c r="M75" s="1073">
        <v>80.0</v>
      </c>
      <c r="N75" s="1074"/>
      <c r="O75" s="1075" t="s">
        <v>63</v>
      </c>
      <c r="P75" s="1075" t="s">
        <v>64</v>
      </c>
      <c r="Q75" s="1076" t="s">
        <v>65</v>
      </c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</row>
    <row r="76">
      <c r="A76" s="108"/>
      <c r="B76" s="1072" t="s">
        <v>66</v>
      </c>
      <c r="C76" s="1082" t="s">
        <v>128</v>
      </c>
      <c r="D76" s="1083"/>
      <c r="E76" s="1079" t="s">
        <v>220</v>
      </c>
      <c r="F76" s="1080">
        <v>31.0</v>
      </c>
      <c r="G76" s="1081">
        <v>6.0</v>
      </c>
      <c r="H76" s="1077" t="s">
        <v>67</v>
      </c>
      <c r="I76" s="1078"/>
      <c r="J76" s="1079" t="s">
        <v>595</v>
      </c>
      <c r="K76" s="1080">
        <v>31.0</v>
      </c>
      <c r="L76" s="1084">
        <v>6.0</v>
      </c>
      <c r="M76" s="1077" t="s">
        <v>126</v>
      </c>
      <c r="N76" s="1078"/>
      <c r="O76" s="1079" t="s">
        <v>187</v>
      </c>
      <c r="P76" s="1080">
        <v>31.0</v>
      </c>
      <c r="Q76" s="1081">
        <v>6.0</v>
      </c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</row>
    <row r="77">
      <c r="A77" s="108"/>
      <c r="B77" s="1072" t="s">
        <v>72</v>
      </c>
      <c r="C77" s="1077" t="s">
        <v>381</v>
      </c>
      <c r="D77" s="1078"/>
      <c r="E77" s="1079" t="s">
        <v>1011</v>
      </c>
      <c r="F77" s="1080">
        <v>31.0</v>
      </c>
      <c r="G77" s="1081">
        <v>252.0</v>
      </c>
      <c r="H77" s="1077" t="s">
        <v>627</v>
      </c>
      <c r="I77" s="1078"/>
      <c r="J77" s="1079" t="s">
        <v>1514</v>
      </c>
      <c r="K77" s="1080">
        <v>31.0</v>
      </c>
      <c r="L77" s="1084">
        <v>252.0</v>
      </c>
      <c r="M77" s="1077" t="s">
        <v>75</v>
      </c>
      <c r="N77" s="1078"/>
      <c r="O77" s="1079" t="s">
        <v>166</v>
      </c>
      <c r="P77" s="1080">
        <v>31.0</v>
      </c>
      <c r="Q77" s="1084">
        <v>0.0</v>
      </c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</row>
    <row r="78">
      <c r="A78" s="108"/>
      <c r="B78" s="1072" t="s">
        <v>79</v>
      </c>
      <c r="C78" s="1077" t="s">
        <v>386</v>
      </c>
      <c r="D78" s="1078"/>
      <c r="E78" s="1079" t="s">
        <v>225</v>
      </c>
      <c r="F78" s="1080">
        <v>31.0</v>
      </c>
      <c r="G78" s="1081">
        <v>0.0</v>
      </c>
      <c r="H78" s="1077" t="s">
        <v>1125</v>
      </c>
      <c r="I78" s="1078"/>
      <c r="J78" s="1079" t="s">
        <v>257</v>
      </c>
      <c r="K78" s="1080">
        <v>31.0</v>
      </c>
      <c r="L78" s="1084">
        <v>0.0</v>
      </c>
      <c r="M78" s="1077" t="s">
        <v>260</v>
      </c>
      <c r="N78" s="1078"/>
      <c r="O78" s="1079" t="s">
        <v>170</v>
      </c>
      <c r="P78" s="1080">
        <v>31.0</v>
      </c>
      <c r="Q78" s="1081">
        <v>0.0</v>
      </c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</row>
    <row r="79">
      <c r="A79" s="108"/>
      <c r="B79" s="1085" t="s">
        <v>85</v>
      </c>
      <c r="C79" s="1086" t="s">
        <v>141</v>
      </c>
      <c r="D79" s="1087"/>
      <c r="E79" s="1088" t="s">
        <v>491</v>
      </c>
      <c r="F79" s="1089">
        <v>31.0</v>
      </c>
      <c r="G79" s="1091">
        <v>0.0</v>
      </c>
      <c r="H79" s="1086" t="s">
        <v>306</v>
      </c>
      <c r="I79" s="1087"/>
      <c r="J79" s="1088" t="s">
        <v>1810</v>
      </c>
      <c r="K79" s="1089">
        <v>31.0</v>
      </c>
      <c r="L79" s="1090">
        <v>0.0</v>
      </c>
      <c r="M79" s="1086" t="s">
        <v>235</v>
      </c>
      <c r="N79" s="1087"/>
      <c r="O79" s="1088" t="s">
        <v>203</v>
      </c>
      <c r="P79" s="1089">
        <v>31.0</v>
      </c>
      <c r="Q79" s="1090">
        <v>252.0</v>
      </c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</row>
    <row r="80">
      <c r="A80" s="101"/>
      <c r="B80" s="1092"/>
      <c r="C80" s="1086" t="s">
        <v>2487</v>
      </c>
      <c r="D80" s="1087"/>
      <c r="E80" s="1088" t="s">
        <v>117</v>
      </c>
      <c r="F80" s="1089">
        <v>31.0</v>
      </c>
      <c r="G80" s="1091">
        <v>0.0</v>
      </c>
      <c r="H80" s="1086" t="s">
        <v>1517</v>
      </c>
      <c r="I80" s="1087"/>
      <c r="J80" s="1088" t="s">
        <v>1001</v>
      </c>
      <c r="K80" s="1089">
        <v>31.0</v>
      </c>
      <c r="L80" s="1091">
        <v>0.0</v>
      </c>
      <c r="M80" s="1086" t="s">
        <v>372</v>
      </c>
      <c r="N80" s="1087"/>
      <c r="O80" s="1088" t="s">
        <v>174</v>
      </c>
      <c r="P80" s="1089">
        <v>31.0</v>
      </c>
      <c r="Q80" s="1091">
        <v>0.0</v>
      </c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</row>
    <row r="81">
      <c r="A81" s="101"/>
      <c r="B81" s="1092"/>
      <c r="C81" s="1086" t="s">
        <v>309</v>
      </c>
      <c r="D81" s="1087"/>
      <c r="E81" s="1088" t="s">
        <v>471</v>
      </c>
      <c r="F81" s="1089">
        <v>31.0</v>
      </c>
      <c r="G81" s="1091">
        <v>252.0</v>
      </c>
      <c r="H81" s="1086" t="s">
        <v>500</v>
      </c>
      <c r="I81" s="1087"/>
      <c r="J81" s="1088" t="s">
        <v>1811</v>
      </c>
      <c r="K81" s="1088">
        <v>30.0</v>
      </c>
      <c r="L81" s="1090">
        <v>252.0</v>
      </c>
      <c r="M81" s="1086" t="s">
        <v>275</v>
      </c>
      <c r="N81" s="1087"/>
      <c r="O81" s="1088" t="s">
        <v>633</v>
      </c>
      <c r="P81" s="1089">
        <v>31.0</v>
      </c>
      <c r="Q81" s="1091">
        <v>252.0</v>
      </c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</row>
    <row r="82">
      <c r="A82" s="101"/>
      <c r="B82" s="1092"/>
      <c r="C82" s="1086" t="s">
        <v>98</v>
      </c>
      <c r="D82" s="1087"/>
      <c r="E82" s="1093"/>
      <c r="F82" s="1094" t="s">
        <v>2488</v>
      </c>
      <c r="G82" s="80"/>
      <c r="H82" s="1086" t="s">
        <v>737</v>
      </c>
      <c r="I82" s="1087"/>
      <c r="J82" s="1093"/>
      <c r="K82" s="1094" t="s">
        <v>2489</v>
      </c>
      <c r="L82" s="80"/>
      <c r="M82" s="1086" t="s">
        <v>273</v>
      </c>
      <c r="N82" s="1087"/>
      <c r="O82" s="1093"/>
      <c r="P82" s="1094" t="s">
        <v>2490</v>
      </c>
      <c r="Q82" s="8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</row>
    <row r="83">
      <c r="A83" s="101"/>
      <c r="B83" s="1092"/>
      <c r="C83" s="1086"/>
      <c r="D83" s="1099"/>
      <c r="E83" s="1093"/>
      <c r="F83" s="1094"/>
      <c r="G83" s="1422"/>
      <c r="H83" s="1099"/>
      <c r="I83" s="1099"/>
      <c r="J83" s="1093"/>
      <c r="K83" s="1094" t="s">
        <v>2491</v>
      </c>
      <c r="L83" s="1422"/>
      <c r="M83" s="1099"/>
      <c r="N83" s="1099"/>
      <c r="O83" s="1093"/>
      <c r="P83" s="1094"/>
      <c r="Q83" s="1422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</row>
    <row r="84">
      <c r="A84" s="101"/>
      <c r="B84" s="1095"/>
      <c r="C84" s="1066"/>
      <c r="D84" s="77"/>
      <c r="E84" s="104"/>
      <c r="F84" s="1068" t="s">
        <v>1806</v>
      </c>
      <c r="G84" s="78"/>
      <c r="H84" s="1066"/>
      <c r="I84" s="77"/>
      <c r="J84" s="104"/>
      <c r="K84" s="1068" t="s">
        <v>1807</v>
      </c>
      <c r="L84" s="78"/>
      <c r="M84" s="1066"/>
      <c r="N84" s="77"/>
      <c r="O84" s="104"/>
      <c r="P84" s="1068" t="s">
        <v>2492</v>
      </c>
      <c r="Q84" s="78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</row>
    <row r="85">
      <c r="A85" s="101"/>
      <c r="B85" s="79"/>
      <c r="C85" s="79"/>
      <c r="E85" s="106"/>
      <c r="G85" s="80"/>
      <c r="H85" s="79"/>
      <c r="J85" s="106"/>
      <c r="L85" s="80"/>
      <c r="M85" s="79"/>
      <c r="O85" s="106"/>
      <c r="Q85" s="8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</row>
    <row r="86">
      <c r="A86" s="101"/>
      <c r="B86" s="79"/>
      <c r="C86" s="79"/>
      <c r="E86" s="106"/>
      <c r="G86" s="80"/>
      <c r="H86" s="79"/>
      <c r="J86" s="106"/>
      <c r="L86" s="80"/>
      <c r="M86" s="79"/>
      <c r="O86" s="106"/>
      <c r="Q86" s="8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</row>
    <row r="87">
      <c r="A87" s="108"/>
      <c r="B87" s="1069" t="s">
        <v>60</v>
      </c>
      <c r="C87" s="79"/>
      <c r="E87" s="106"/>
      <c r="F87" s="110"/>
      <c r="G87" s="111"/>
      <c r="H87" s="79"/>
      <c r="J87" s="106"/>
      <c r="K87" s="110"/>
      <c r="L87" s="111"/>
      <c r="M87" s="79"/>
      <c r="O87" s="106"/>
      <c r="P87" s="110"/>
      <c r="Q87" s="111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</row>
    <row r="88">
      <c r="A88" s="108"/>
      <c r="B88" s="1069" t="s">
        <v>61</v>
      </c>
      <c r="C88" s="79"/>
      <c r="E88" s="106"/>
      <c r="F88" s="1070"/>
      <c r="G88" s="140"/>
      <c r="H88" s="79"/>
      <c r="J88" s="106"/>
      <c r="K88" s="1070"/>
      <c r="L88" s="140"/>
      <c r="M88" s="79"/>
      <c r="O88" s="106"/>
      <c r="P88" s="1070"/>
      <c r="Q88" s="14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</row>
    <row r="89">
      <c r="A89" s="108"/>
      <c r="B89" s="79"/>
      <c r="C89" s="81"/>
      <c r="D89" s="82"/>
      <c r="E89" s="54"/>
      <c r="F89" s="1420"/>
      <c r="G89" s="243"/>
      <c r="H89" s="81"/>
      <c r="I89" s="82"/>
      <c r="J89" s="54"/>
      <c r="K89" s="1420"/>
      <c r="L89" s="243"/>
      <c r="M89" s="81"/>
      <c r="N89" s="82"/>
      <c r="O89" s="54"/>
      <c r="P89" s="1420"/>
      <c r="Q89" s="243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</row>
    <row r="90">
      <c r="A90" s="108"/>
      <c r="B90" s="1072" t="s">
        <v>62</v>
      </c>
      <c r="C90" s="1073">
        <v>80.0</v>
      </c>
      <c r="D90" s="1074"/>
      <c r="E90" s="1075" t="s">
        <v>63</v>
      </c>
      <c r="F90" s="1075" t="s">
        <v>64</v>
      </c>
      <c r="G90" s="1076" t="s">
        <v>65</v>
      </c>
      <c r="H90" s="1073">
        <v>80.0</v>
      </c>
      <c r="I90" s="1074"/>
      <c r="J90" s="1075" t="s">
        <v>63</v>
      </c>
      <c r="K90" s="1075" t="s">
        <v>64</v>
      </c>
      <c r="L90" s="1076" t="s">
        <v>65</v>
      </c>
      <c r="M90" s="1073">
        <v>80.0</v>
      </c>
      <c r="N90" s="1074"/>
      <c r="O90" s="1075" t="s">
        <v>63</v>
      </c>
      <c r="P90" s="1075" t="s">
        <v>64</v>
      </c>
      <c r="Q90" s="1076" t="s">
        <v>65</v>
      </c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</row>
    <row r="91">
      <c r="A91" s="108"/>
      <c r="B91" s="1072" t="s">
        <v>66</v>
      </c>
      <c r="C91" s="1077" t="s">
        <v>126</v>
      </c>
      <c r="D91" s="1078"/>
      <c r="E91" s="1079" t="s">
        <v>70</v>
      </c>
      <c r="F91" s="1080">
        <v>31.0</v>
      </c>
      <c r="G91" s="1081">
        <v>6.0</v>
      </c>
      <c r="H91" s="1077" t="s">
        <v>69</v>
      </c>
      <c r="I91" s="1078"/>
      <c r="J91" s="1079" t="s">
        <v>453</v>
      </c>
      <c r="K91" s="1080">
        <v>31.0</v>
      </c>
      <c r="L91" s="1081">
        <v>6.0</v>
      </c>
      <c r="M91" s="1077" t="s">
        <v>128</v>
      </c>
      <c r="N91" s="1078"/>
      <c r="O91" s="1079" t="s">
        <v>380</v>
      </c>
      <c r="P91" s="1080">
        <v>31.0</v>
      </c>
      <c r="Q91" s="1081">
        <v>6.0</v>
      </c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</row>
    <row r="92">
      <c r="A92" s="108"/>
      <c r="B92" s="1072" t="s">
        <v>72</v>
      </c>
      <c r="C92" s="1077" t="s">
        <v>1808</v>
      </c>
      <c r="D92" s="1078"/>
      <c r="E92" s="1079" t="s">
        <v>291</v>
      </c>
      <c r="F92" s="1079">
        <v>30.0</v>
      </c>
      <c r="G92" s="1084">
        <v>0.0</v>
      </c>
      <c r="H92" s="1077" t="s">
        <v>776</v>
      </c>
      <c r="I92" s="1078"/>
      <c r="J92" s="1079" t="s">
        <v>323</v>
      </c>
      <c r="K92" s="1080">
        <v>31.0</v>
      </c>
      <c r="L92" s="1084">
        <v>0.0</v>
      </c>
      <c r="M92" s="1077" t="s">
        <v>2493</v>
      </c>
      <c r="N92" s="1078"/>
      <c r="O92" s="1079" t="s">
        <v>2494</v>
      </c>
      <c r="P92" s="1080">
        <v>31.0</v>
      </c>
      <c r="Q92" s="1084">
        <v>252.0</v>
      </c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</row>
    <row r="93">
      <c r="A93" s="108"/>
      <c r="B93" s="1072" t="s">
        <v>79</v>
      </c>
      <c r="C93" s="1077" t="s">
        <v>509</v>
      </c>
      <c r="D93" s="1078"/>
      <c r="E93" s="1079" t="s">
        <v>388</v>
      </c>
      <c r="F93" s="1080">
        <v>31.0</v>
      </c>
      <c r="G93" s="1081">
        <v>0.0</v>
      </c>
      <c r="H93" s="1077" t="s">
        <v>1809</v>
      </c>
      <c r="I93" s="1078"/>
      <c r="J93" s="1079" t="s">
        <v>296</v>
      </c>
      <c r="K93" s="1080">
        <v>31.0</v>
      </c>
      <c r="L93" s="1081">
        <v>0.0</v>
      </c>
      <c r="M93" s="1077" t="s">
        <v>2495</v>
      </c>
      <c r="N93" s="1078"/>
      <c r="O93" s="1079" t="s">
        <v>1930</v>
      </c>
      <c r="P93" s="1080">
        <v>31.0</v>
      </c>
      <c r="Q93" s="1081">
        <v>0.0</v>
      </c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</row>
    <row r="94">
      <c r="A94" s="108"/>
      <c r="B94" s="1085" t="s">
        <v>85</v>
      </c>
      <c r="C94" s="1086" t="s">
        <v>1188</v>
      </c>
      <c r="D94" s="1087"/>
      <c r="E94" s="1088" t="s">
        <v>512</v>
      </c>
      <c r="F94" s="1088">
        <v>30.0</v>
      </c>
      <c r="G94" s="1090">
        <v>252.0</v>
      </c>
      <c r="H94" s="1086" t="s">
        <v>1188</v>
      </c>
      <c r="I94" s="1087"/>
      <c r="J94" s="1088" t="s">
        <v>229</v>
      </c>
      <c r="K94" s="1089">
        <v>31.0</v>
      </c>
      <c r="L94" s="1090">
        <v>252.0</v>
      </c>
      <c r="M94" s="1086" t="s">
        <v>173</v>
      </c>
      <c r="N94" s="1087"/>
      <c r="O94" s="1088" t="s">
        <v>2496</v>
      </c>
      <c r="P94" s="1089">
        <v>31.0</v>
      </c>
      <c r="Q94" s="1090">
        <v>0.0</v>
      </c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</row>
    <row r="95">
      <c r="A95" s="101"/>
      <c r="B95" s="1092"/>
      <c r="C95" s="1086" t="s">
        <v>275</v>
      </c>
      <c r="D95" s="1087"/>
      <c r="E95" s="1088" t="s">
        <v>736</v>
      </c>
      <c r="F95" s="1089">
        <v>31.0</v>
      </c>
      <c r="G95" s="1091">
        <v>0.0</v>
      </c>
      <c r="H95" s="1086" t="s">
        <v>1082</v>
      </c>
      <c r="I95" s="1087"/>
      <c r="J95" s="1088" t="s">
        <v>440</v>
      </c>
      <c r="K95" s="1089">
        <v>31.0</v>
      </c>
      <c r="L95" s="1091">
        <v>0.0</v>
      </c>
      <c r="M95" s="1086" t="s">
        <v>2497</v>
      </c>
      <c r="N95" s="1087"/>
      <c r="O95" s="1088" t="s">
        <v>117</v>
      </c>
      <c r="P95" s="1089">
        <v>31.0</v>
      </c>
      <c r="Q95" s="1091">
        <v>0.0</v>
      </c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</row>
    <row r="96">
      <c r="A96" s="101"/>
      <c r="B96" s="1092"/>
      <c r="C96" s="1086" t="s">
        <v>439</v>
      </c>
      <c r="D96" s="1087"/>
      <c r="E96" s="1088" t="s">
        <v>270</v>
      </c>
      <c r="F96" s="1089">
        <v>31.0</v>
      </c>
      <c r="G96" s="1091">
        <v>252.0</v>
      </c>
      <c r="H96" s="1086" t="s">
        <v>330</v>
      </c>
      <c r="I96" s="1087"/>
      <c r="J96" s="1088" t="s">
        <v>786</v>
      </c>
      <c r="K96" s="1089">
        <v>31.0</v>
      </c>
      <c r="L96" s="1091">
        <v>252.0</v>
      </c>
      <c r="M96" s="1086" t="s">
        <v>399</v>
      </c>
      <c r="N96" s="1087"/>
      <c r="O96" s="1088" t="s">
        <v>151</v>
      </c>
      <c r="P96" s="1089">
        <v>31.0</v>
      </c>
      <c r="Q96" s="1091">
        <v>252.0</v>
      </c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</row>
    <row r="97">
      <c r="A97" s="101"/>
      <c r="B97" s="1092"/>
      <c r="C97" s="1086" t="s">
        <v>868</v>
      </c>
      <c r="D97" s="1087"/>
      <c r="E97" s="1093"/>
      <c r="F97" s="1094" t="s">
        <v>2498</v>
      </c>
      <c r="G97" s="80"/>
      <c r="H97" s="1086" t="s">
        <v>2388</v>
      </c>
      <c r="I97" s="1087"/>
      <c r="J97" s="1093"/>
      <c r="K97" s="1094" t="s">
        <v>2499</v>
      </c>
      <c r="L97" s="80"/>
      <c r="M97" s="1086" t="s">
        <v>401</v>
      </c>
      <c r="N97" s="1087"/>
      <c r="O97" s="1093"/>
      <c r="P97" s="1094" t="s">
        <v>2500</v>
      </c>
      <c r="Q97" s="8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</row>
    <row r="98">
      <c r="A98" s="1043"/>
      <c r="B98" s="1097" t="s">
        <v>2501</v>
      </c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5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</row>
    <row r="99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</row>
    <row r="100">
      <c r="A100" s="101"/>
      <c r="B100" s="1423"/>
      <c r="C100" s="1424" t="s">
        <v>2502</v>
      </c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8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</row>
    <row r="101">
      <c r="A101" s="101"/>
      <c r="B101" s="79"/>
      <c r="C101" s="81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3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</row>
    <row r="102">
      <c r="A102" s="101"/>
      <c r="B102" s="79"/>
      <c r="C102" s="1423"/>
      <c r="D102" s="77"/>
      <c r="E102" s="104"/>
      <c r="F102" s="1276" t="s">
        <v>2149</v>
      </c>
      <c r="G102" s="78"/>
      <c r="H102" s="1423"/>
      <c r="I102" s="77"/>
      <c r="J102" s="104"/>
      <c r="K102" s="1276" t="s">
        <v>2160</v>
      </c>
      <c r="L102" s="78"/>
      <c r="M102" s="1423"/>
      <c r="N102" s="77"/>
      <c r="O102" s="104"/>
      <c r="P102" s="1276" t="s">
        <v>2193</v>
      </c>
      <c r="Q102" s="78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</row>
    <row r="103">
      <c r="A103" s="101"/>
      <c r="B103" s="79"/>
      <c r="C103" s="79"/>
      <c r="E103" s="106"/>
      <c r="G103" s="80"/>
      <c r="H103" s="79"/>
      <c r="J103" s="106"/>
      <c r="L103" s="80"/>
      <c r="M103" s="79"/>
      <c r="O103" s="106"/>
      <c r="Q103" s="8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</row>
    <row r="104">
      <c r="A104" s="101"/>
      <c r="B104" s="107"/>
      <c r="C104" s="79"/>
      <c r="E104" s="106"/>
      <c r="G104" s="80"/>
      <c r="H104" s="79"/>
      <c r="J104" s="106"/>
      <c r="L104" s="80"/>
      <c r="M104" s="79"/>
      <c r="O104" s="106"/>
      <c r="Q104" s="8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</row>
    <row r="105">
      <c r="A105" s="108"/>
      <c r="B105" s="1425" t="s">
        <v>60</v>
      </c>
      <c r="C105" s="79"/>
      <c r="E105" s="106"/>
      <c r="F105" s="110"/>
      <c r="G105" s="111"/>
      <c r="H105" s="79"/>
      <c r="J105" s="106"/>
      <c r="K105" s="110"/>
      <c r="L105" s="111"/>
      <c r="M105" s="79"/>
      <c r="O105" s="106"/>
      <c r="P105" s="110"/>
      <c r="Q105" s="111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</row>
    <row r="106">
      <c r="A106" s="108"/>
      <c r="B106" s="1425" t="s">
        <v>61</v>
      </c>
      <c r="C106" s="79"/>
      <c r="E106" s="106"/>
      <c r="F106" s="1426"/>
      <c r="G106" s="140"/>
      <c r="H106" s="79"/>
      <c r="J106" s="106"/>
      <c r="K106" s="1426"/>
      <c r="L106" s="140"/>
      <c r="M106" s="79"/>
      <c r="O106" s="106"/>
      <c r="P106" s="1426"/>
      <c r="Q106" s="14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</row>
    <row r="107">
      <c r="A107" s="108"/>
      <c r="B107" s="79"/>
      <c r="C107" s="81"/>
      <c r="D107" s="82"/>
      <c r="E107" s="54"/>
      <c r="F107" s="1427"/>
      <c r="G107" s="243"/>
      <c r="H107" s="81"/>
      <c r="I107" s="82"/>
      <c r="J107" s="54"/>
      <c r="K107" s="1427"/>
      <c r="L107" s="243"/>
      <c r="M107" s="81"/>
      <c r="N107" s="82"/>
      <c r="O107" s="54"/>
      <c r="P107" s="1427"/>
      <c r="Q107" s="243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</row>
    <row r="108">
      <c r="A108" s="108"/>
      <c r="B108" s="346" t="s">
        <v>62</v>
      </c>
      <c r="C108" s="1229">
        <v>80.0</v>
      </c>
      <c r="D108" s="1230"/>
      <c r="E108" s="1231" t="s">
        <v>63</v>
      </c>
      <c r="F108" s="1231" t="s">
        <v>64</v>
      </c>
      <c r="G108" s="1232" t="s">
        <v>65</v>
      </c>
      <c r="H108" s="1229">
        <v>80.0</v>
      </c>
      <c r="I108" s="1230"/>
      <c r="J108" s="1231" t="s">
        <v>63</v>
      </c>
      <c r="K108" s="1231" t="s">
        <v>64</v>
      </c>
      <c r="L108" s="1232" t="s">
        <v>65</v>
      </c>
      <c r="M108" s="1229">
        <v>80.0</v>
      </c>
      <c r="N108" s="1230"/>
      <c r="O108" s="1231" t="s">
        <v>63</v>
      </c>
      <c r="P108" s="1231" t="s">
        <v>64</v>
      </c>
      <c r="Q108" s="1232" t="s">
        <v>65</v>
      </c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</row>
    <row r="109">
      <c r="A109" s="108"/>
      <c r="B109" s="346" t="s">
        <v>66</v>
      </c>
      <c r="C109" s="1356" t="s">
        <v>126</v>
      </c>
      <c r="D109" s="1357"/>
      <c r="E109" s="686" t="s">
        <v>2151</v>
      </c>
      <c r="F109" s="687">
        <v>31.0</v>
      </c>
      <c r="G109" s="1358">
        <v>6.0</v>
      </c>
      <c r="H109" s="684" t="s">
        <v>128</v>
      </c>
      <c r="I109" s="685"/>
      <c r="J109" s="686" t="s">
        <v>595</v>
      </c>
      <c r="K109" s="687">
        <v>31.0</v>
      </c>
      <c r="L109" s="688">
        <v>6.0</v>
      </c>
      <c r="M109" s="684" t="s">
        <v>531</v>
      </c>
      <c r="N109" s="685"/>
      <c r="O109" s="686" t="s">
        <v>68</v>
      </c>
      <c r="P109" s="687">
        <v>31.0</v>
      </c>
      <c r="Q109" s="1358">
        <v>252.0</v>
      </c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</row>
    <row r="110">
      <c r="A110" s="108"/>
      <c r="B110" s="346" t="s">
        <v>72</v>
      </c>
      <c r="C110" s="684" t="s">
        <v>455</v>
      </c>
      <c r="D110" s="685"/>
      <c r="E110" s="686" t="s">
        <v>2081</v>
      </c>
      <c r="F110" s="687">
        <v>30.0</v>
      </c>
      <c r="G110" s="1358">
        <v>0.0</v>
      </c>
      <c r="H110" s="684" t="s">
        <v>383</v>
      </c>
      <c r="I110" s="685"/>
      <c r="J110" s="686" t="s">
        <v>2163</v>
      </c>
      <c r="K110" s="687">
        <v>31.0</v>
      </c>
      <c r="L110" s="688">
        <v>252.0</v>
      </c>
      <c r="M110" s="684" t="s">
        <v>1100</v>
      </c>
      <c r="N110" s="685"/>
      <c r="O110" s="686" t="s">
        <v>323</v>
      </c>
      <c r="P110" s="687">
        <v>31.0</v>
      </c>
      <c r="Q110" s="688">
        <v>0.0</v>
      </c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</row>
    <row r="111">
      <c r="A111" s="108"/>
      <c r="B111" s="346" t="s">
        <v>79</v>
      </c>
      <c r="C111" s="684" t="s">
        <v>260</v>
      </c>
      <c r="D111" s="685"/>
      <c r="E111" s="686" t="s">
        <v>225</v>
      </c>
      <c r="F111" s="687">
        <v>31.0</v>
      </c>
      <c r="G111" s="1358">
        <v>0.0</v>
      </c>
      <c r="H111" s="684" t="s">
        <v>326</v>
      </c>
      <c r="I111" s="685"/>
      <c r="J111" s="686" t="s">
        <v>257</v>
      </c>
      <c r="K111" s="687">
        <v>31.0</v>
      </c>
      <c r="L111" s="688">
        <v>0.0</v>
      </c>
      <c r="M111" s="684" t="s">
        <v>386</v>
      </c>
      <c r="N111" s="685"/>
      <c r="O111" s="686" t="s">
        <v>434</v>
      </c>
      <c r="P111" s="687">
        <v>31.0</v>
      </c>
      <c r="Q111" s="1358">
        <v>0.0</v>
      </c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</row>
    <row r="112">
      <c r="A112" s="108"/>
      <c r="B112" s="327" t="s">
        <v>85</v>
      </c>
      <c r="C112" s="689" t="s">
        <v>2084</v>
      </c>
      <c r="D112" s="393"/>
      <c r="E112" s="690" t="s">
        <v>2157</v>
      </c>
      <c r="F112" s="333">
        <v>30.0</v>
      </c>
      <c r="G112" s="334">
        <v>252.0</v>
      </c>
      <c r="H112" s="689" t="s">
        <v>637</v>
      </c>
      <c r="I112" s="393"/>
      <c r="J112" s="690" t="s">
        <v>360</v>
      </c>
      <c r="K112" s="333">
        <v>31.0</v>
      </c>
      <c r="L112" s="691">
        <v>0.0</v>
      </c>
      <c r="M112" s="689" t="s">
        <v>271</v>
      </c>
      <c r="N112" s="393"/>
      <c r="O112" s="690" t="s">
        <v>231</v>
      </c>
      <c r="P112" s="333">
        <v>31.0</v>
      </c>
      <c r="Q112" s="691">
        <v>6.0</v>
      </c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</row>
    <row r="113">
      <c r="A113" s="101"/>
      <c r="B113" s="394"/>
      <c r="C113" s="689" t="s">
        <v>200</v>
      </c>
      <c r="D113" s="393"/>
      <c r="E113" s="690" t="s">
        <v>117</v>
      </c>
      <c r="F113" s="333">
        <v>31.0</v>
      </c>
      <c r="G113" s="334">
        <v>0.0</v>
      </c>
      <c r="H113" s="689" t="s">
        <v>2167</v>
      </c>
      <c r="I113" s="393"/>
      <c r="J113" s="690" t="s">
        <v>695</v>
      </c>
      <c r="K113" s="333">
        <v>31.0</v>
      </c>
      <c r="L113" s="334">
        <v>0.0</v>
      </c>
      <c r="M113" s="689" t="s">
        <v>299</v>
      </c>
      <c r="N113" s="393"/>
      <c r="O113" s="690" t="s">
        <v>1174</v>
      </c>
      <c r="P113" s="333">
        <v>31.0</v>
      </c>
      <c r="Q113" s="334">
        <v>252.0</v>
      </c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</row>
    <row r="114">
      <c r="A114" s="101"/>
      <c r="B114" s="394"/>
      <c r="C114" s="689" t="s">
        <v>1702</v>
      </c>
      <c r="D114" s="393"/>
      <c r="E114" s="690" t="s">
        <v>1312</v>
      </c>
      <c r="F114" s="333">
        <v>31.0</v>
      </c>
      <c r="G114" s="334">
        <v>252.0</v>
      </c>
      <c r="H114" s="689" t="s">
        <v>462</v>
      </c>
      <c r="I114" s="393"/>
      <c r="J114" s="690" t="s">
        <v>270</v>
      </c>
      <c r="K114" s="690">
        <v>31.0</v>
      </c>
      <c r="L114" s="691">
        <v>252.0</v>
      </c>
      <c r="M114" s="689" t="s">
        <v>442</v>
      </c>
      <c r="N114" s="393"/>
      <c r="O114" s="690" t="s">
        <v>471</v>
      </c>
      <c r="P114" s="333">
        <v>31.0</v>
      </c>
      <c r="Q114" s="334">
        <v>0.0</v>
      </c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</row>
    <row r="115">
      <c r="A115" s="101"/>
      <c r="B115" s="394"/>
      <c r="C115" s="898" t="s">
        <v>868</v>
      </c>
      <c r="D115" s="396"/>
      <c r="E115" s="397"/>
      <c r="F115" s="755" t="s">
        <v>2503</v>
      </c>
      <c r="G115" s="83"/>
      <c r="H115" s="754" t="s">
        <v>2168</v>
      </c>
      <c r="I115" s="396"/>
      <c r="J115" s="397"/>
      <c r="K115" s="755" t="s">
        <v>2498</v>
      </c>
      <c r="L115" s="83"/>
      <c r="M115" s="754" t="s">
        <v>410</v>
      </c>
      <c r="N115" s="396"/>
      <c r="O115" s="397"/>
      <c r="P115" s="697" t="s">
        <v>2504</v>
      </c>
      <c r="Q115" s="83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</row>
    <row r="116">
      <c r="A116" s="101"/>
      <c r="B116" s="1303"/>
      <c r="C116" s="1423"/>
      <c r="D116" s="77"/>
      <c r="E116" s="104"/>
      <c r="F116" s="1276" t="s">
        <v>2162</v>
      </c>
      <c r="G116" s="78"/>
      <c r="H116" s="1423"/>
      <c r="I116" s="77"/>
      <c r="J116" s="104"/>
      <c r="K116" s="1276"/>
      <c r="L116" s="78"/>
      <c r="M116" s="1423"/>
      <c r="N116" s="77"/>
      <c r="O116" s="104"/>
      <c r="P116" s="1276"/>
      <c r="Q116" s="78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</row>
    <row r="117">
      <c r="A117" s="101"/>
      <c r="B117" s="79"/>
      <c r="C117" s="79"/>
      <c r="E117" s="106"/>
      <c r="G117" s="80"/>
      <c r="H117" s="79"/>
      <c r="J117" s="106"/>
      <c r="L117" s="80"/>
      <c r="M117" s="79"/>
      <c r="O117" s="106"/>
      <c r="Q117" s="8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</row>
    <row r="118">
      <c r="A118" s="101"/>
      <c r="B118" s="79"/>
      <c r="C118" s="79"/>
      <c r="E118" s="106"/>
      <c r="G118" s="80"/>
      <c r="H118" s="79"/>
      <c r="J118" s="106"/>
      <c r="L118" s="80"/>
      <c r="M118" s="79"/>
      <c r="O118" s="106"/>
      <c r="Q118" s="8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</row>
    <row r="119">
      <c r="A119" s="108"/>
      <c r="B119" s="1425" t="s">
        <v>60</v>
      </c>
      <c r="C119" s="79"/>
      <c r="E119" s="106"/>
      <c r="F119" s="110"/>
      <c r="G119" s="111"/>
      <c r="H119" s="79"/>
      <c r="J119" s="106"/>
      <c r="K119" s="110"/>
      <c r="L119" s="111"/>
      <c r="M119" s="79"/>
      <c r="O119" s="106"/>
      <c r="P119" s="110"/>
      <c r="Q119" s="111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</row>
    <row r="120">
      <c r="A120" s="108"/>
      <c r="B120" s="1425" t="s">
        <v>61</v>
      </c>
      <c r="C120" s="79"/>
      <c r="E120" s="106"/>
      <c r="F120" s="1426"/>
      <c r="G120" s="140"/>
      <c r="H120" s="79"/>
      <c r="J120" s="106"/>
      <c r="K120" s="1306"/>
      <c r="L120" s="140"/>
      <c r="M120" s="79"/>
      <c r="O120" s="106"/>
      <c r="P120" s="1306"/>
      <c r="Q120" s="14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</row>
    <row r="121">
      <c r="A121" s="108"/>
      <c r="B121" s="79"/>
      <c r="C121" s="81"/>
      <c r="D121" s="82"/>
      <c r="E121" s="54"/>
      <c r="F121" s="1427"/>
      <c r="G121" s="243"/>
      <c r="H121" s="81"/>
      <c r="I121" s="82"/>
      <c r="J121" s="54"/>
      <c r="K121" s="1428"/>
      <c r="L121" s="243"/>
      <c r="M121" s="81"/>
      <c r="N121" s="82"/>
      <c r="O121" s="54"/>
      <c r="P121" s="1428"/>
      <c r="Q121" s="243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</row>
    <row r="122">
      <c r="A122" s="108"/>
      <c r="B122" s="346" t="s">
        <v>62</v>
      </c>
      <c r="C122" s="1229">
        <v>80.0</v>
      </c>
      <c r="D122" s="1230"/>
      <c r="E122" s="1231" t="s">
        <v>63</v>
      </c>
      <c r="F122" s="1231" t="s">
        <v>64</v>
      </c>
      <c r="G122" s="1232" t="s">
        <v>65</v>
      </c>
      <c r="H122" s="1229"/>
      <c r="I122" s="1230"/>
      <c r="J122" s="1231"/>
      <c r="K122" s="1231"/>
      <c r="L122" s="1232"/>
      <c r="M122" s="1229"/>
      <c r="N122" s="1230"/>
      <c r="O122" s="1231"/>
      <c r="P122" s="1231"/>
      <c r="Q122" s="1232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</row>
    <row r="123">
      <c r="A123" s="108"/>
      <c r="B123" s="346" t="s">
        <v>66</v>
      </c>
      <c r="C123" s="684" t="s">
        <v>128</v>
      </c>
      <c r="D123" s="685"/>
      <c r="E123" s="686" t="s">
        <v>220</v>
      </c>
      <c r="F123" s="687">
        <v>31.0</v>
      </c>
      <c r="G123" s="1358">
        <v>6.0</v>
      </c>
      <c r="H123" s="684"/>
      <c r="I123" s="685"/>
      <c r="J123" s="686"/>
      <c r="K123" s="687"/>
      <c r="L123" s="1358"/>
      <c r="M123" s="684"/>
      <c r="N123" s="685"/>
      <c r="O123" s="686"/>
      <c r="P123" s="687"/>
      <c r="Q123" s="1358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</row>
    <row r="124">
      <c r="A124" s="108"/>
      <c r="B124" s="1429" t="s">
        <v>72</v>
      </c>
      <c r="C124" s="753" t="s">
        <v>381</v>
      </c>
      <c r="D124" s="685"/>
      <c r="E124" s="686"/>
      <c r="F124" s="687"/>
      <c r="G124" s="1358"/>
      <c r="H124" s="684"/>
      <c r="I124" s="685"/>
      <c r="J124" s="686"/>
      <c r="K124" s="687"/>
      <c r="L124" s="1358"/>
      <c r="M124" s="684"/>
      <c r="N124" s="685"/>
      <c r="O124" s="686"/>
      <c r="P124" s="687"/>
      <c r="Q124" s="1358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</row>
    <row r="125">
      <c r="A125" s="108"/>
      <c r="B125" s="1429"/>
      <c r="C125" s="753" t="s">
        <v>2164</v>
      </c>
      <c r="D125" s="897"/>
      <c r="E125" s="686" t="s">
        <v>777</v>
      </c>
      <c r="F125" s="686">
        <v>31.0</v>
      </c>
      <c r="G125" s="688">
        <v>252.0</v>
      </c>
      <c r="H125" s="684"/>
      <c r="I125" s="685"/>
      <c r="J125" s="686"/>
      <c r="K125" s="686"/>
      <c r="L125" s="688"/>
      <c r="M125" s="684"/>
      <c r="N125" s="685"/>
      <c r="O125" s="686"/>
      <c r="P125" s="686"/>
      <c r="Q125" s="688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</row>
    <row r="126">
      <c r="A126" s="108"/>
      <c r="B126" s="346" t="s">
        <v>79</v>
      </c>
      <c r="C126" s="684" t="s">
        <v>710</v>
      </c>
      <c r="D126" s="685"/>
      <c r="E126" s="686" t="s">
        <v>2165</v>
      </c>
      <c r="F126" s="687">
        <v>31.0</v>
      </c>
      <c r="G126" s="1358">
        <v>0.0</v>
      </c>
      <c r="H126" s="684"/>
      <c r="I126" s="685"/>
      <c r="J126" s="686"/>
      <c r="K126" s="687"/>
      <c r="L126" s="1358"/>
      <c r="M126" s="684"/>
      <c r="N126" s="685"/>
      <c r="O126" s="686"/>
      <c r="P126" s="687"/>
      <c r="Q126" s="1358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</row>
    <row r="127">
      <c r="A127" s="108"/>
      <c r="B127" s="327" t="s">
        <v>85</v>
      </c>
      <c r="C127" s="689" t="s">
        <v>363</v>
      </c>
      <c r="D127" s="393"/>
      <c r="E127" s="690" t="s">
        <v>463</v>
      </c>
      <c r="F127" s="690">
        <v>31.0</v>
      </c>
      <c r="G127" s="691">
        <v>0.0</v>
      </c>
      <c r="H127" s="689"/>
      <c r="I127" s="692"/>
      <c r="J127" s="690"/>
      <c r="K127" s="690"/>
      <c r="L127" s="691"/>
      <c r="M127" s="689"/>
      <c r="N127" s="692"/>
      <c r="O127" s="690"/>
      <c r="P127" s="690"/>
      <c r="Q127" s="691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</row>
    <row r="128">
      <c r="A128" s="101"/>
      <c r="B128" s="394"/>
      <c r="C128" s="689" t="s">
        <v>444</v>
      </c>
      <c r="D128" s="393"/>
      <c r="E128" s="690" t="s">
        <v>492</v>
      </c>
      <c r="F128" s="333">
        <v>31.0</v>
      </c>
      <c r="G128" s="334">
        <v>0.0</v>
      </c>
      <c r="H128" s="689"/>
      <c r="I128" s="692"/>
      <c r="J128" s="690"/>
      <c r="K128" s="333"/>
      <c r="L128" s="334"/>
      <c r="M128" s="689"/>
      <c r="N128" s="692"/>
      <c r="O128" s="690"/>
      <c r="P128" s="333"/>
      <c r="Q128" s="334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</row>
    <row r="129">
      <c r="A129" s="101"/>
      <c r="B129" s="394"/>
      <c r="C129" s="689" t="s">
        <v>371</v>
      </c>
      <c r="D129" s="393"/>
      <c r="E129" s="690" t="s">
        <v>718</v>
      </c>
      <c r="F129" s="333">
        <v>31.0</v>
      </c>
      <c r="G129" s="334">
        <v>252.0</v>
      </c>
      <c r="H129" s="689"/>
      <c r="I129" s="692"/>
      <c r="J129" s="690"/>
      <c r="K129" s="333"/>
      <c r="L129" s="334"/>
      <c r="M129" s="689"/>
      <c r="N129" s="692"/>
      <c r="O129" s="690"/>
      <c r="P129" s="333"/>
      <c r="Q129" s="334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</row>
    <row r="130">
      <c r="A130" s="101"/>
      <c r="B130" s="394"/>
      <c r="C130" s="754" t="s">
        <v>419</v>
      </c>
      <c r="D130" s="396"/>
      <c r="E130" s="397"/>
      <c r="F130" s="755" t="s">
        <v>2505</v>
      </c>
      <c r="G130" s="83"/>
      <c r="H130" s="754"/>
      <c r="I130" s="756"/>
      <c r="J130" s="397"/>
      <c r="K130" s="755"/>
      <c r="L130" s="83"/>
      <c r="M130" s="754"/>
      <c r="N130" s="756"/>
      <c r="O130" s="397"/>
      <c r="P130" s="755"/>
      <c r="Q130" s="83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</row>
    <row r="131">
      <c r="A131" s="1043"/>
      <c r="B131" s="1222" t="s">
        <v>2506</v>
      </c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5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</row>
    <row r="132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</row>
    <row r="133">
      <c r="A133" s="101"/>
      <c r="B133" s="1423"/>
      <c r="C133" s="1424" t="s">
        <v>2507</v>
      </c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8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</row>
    <row r="134">
      <c r="A134" s="101"/>
      <c r="B134" s="79"/>
      <c r="C134" s="81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3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</row>
    <row r="135">
      <c r="A135" s="101"/>
      <c r="B135" s="79"/>
      <c r="C135" s="1423"/>
      <c r="D135" s="77"/>
      <c r="E135" s="104"/>
      <c r="F135" s="1276" t="s">
        <v>1747</v>
      </c>
      <c r="G135" s="78"/>
      <c r="H135" s="1423"/>
      <c r="I135" s="77"/>
      <c r="J135" s="104"/>
      <c r="K135" s="1276" t="s">
        <v>2128</v>
      </c>
      <c r="L135" s="78"/>
      <c r="M135" s="1423"/>
      <c r="N135" s="77"/>
      <c r="O135" s="104"/>
      <c r="P135" s="1276" t="s">
        <v>2174</v>
      </c>
      <c r="Q135" s="78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</row>
    <row r="136">
      <c r="A136" s="101"/>
      <c r="B136" s="79"/>
      <c r="C136" s="79"/>
      <c r="E136" s="106"/>
      <c r="G136" s="80"/>
      <c r="H136" s="79"/>
      <c r="J136" s="106"/>
      <c r="L136" s="80"/>
      <c r="M136" s="79"/>
      <c r="O136" s="106"/>
      <c r="Q136" s="8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</row>
    <row r="137">
      <c r="A137" s="101"/>
      <c r="B137" s="107"/>
      <c r="C137" s="79"/>
      <c r="E137" s="106"/>
      <c r="G137" s="80"/>
      <c r="H137" s="79"/>
      <c r="J137" s="106"/>
      <c r="L137" s="80"/>
      <c r="M137" s="79"/>
      <c r="O137" s="106"/>
      <c r="Q137" s="8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</row>
    <row r="138">
      <c r="A138" s="108"/>
      <c r="B138" s="1425" t="s">
        <v>60</v>
      </c>
      <c r="C138" s="79"/>
      <c r="E138" s="106"/>
      <c r="F138" s="110"/>
      <c r="G138" s="111"/>
      <c r="H138" s="79"/>
      <c r="J138" s="106"/>
      <c r="K138" s="110"/>
      <c r="L138" s="111"/>
      <c r="M138" s="79"/>
      <c r="O138" s="106"/>
      <c r="P138" s="110"/>
      <c r="Q138" s="111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</row>
    <row r="139">
      <c r="A139" s="108"/>
      <c r="B139" s="1425" t="s">
        <v>61</v>
      </c>
      <c r="C139" s="79"/>
      <c r="E139" s="106"/>
      <c r="F139" s="1426"/>
      <c r="G139" s="140"/>
      <c r="H139" s="79"/>
      <c r="J139" s="106"/>
      <c r="K139" s="1426"/>
      <c r="L139" s="140"/>
      <c r="M139" s="79"/>
      <c r="O139" s="106"/>
      <c r="P139" s="1426"/>
      <c r="Q139" s="14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</row>
    <row r="140">
      <c r="A140" s="108"/>
      <c r="B140" s="79"/>
      <c r="C140" s="81"/>
      <c r="D140" s="82"/>
      <c r="E140" s="54"/>
      <c r="F140" s="1427"/>
      <c r="G140" s="243"/>
      <c r="H140" s="81"/>
      <c r="I140" s="82"/>
      <c r="J140" s="54"/>
      <c r="K140" s="1427"/>
      <c r="L140" s="243"/>
      <c r="M140" s="81"/>
      <c r="N140" s="82"/>
      <c r="O140" s="54"/>
      <c r="P140" s="1430"/>
      <c r="Q140" s="243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</row>
    <row r="141">
      <c r="A141" s="108"/>
      <c r="B141" s="346" t="s">
        <v>62</v>
      </c>
      <c r="C141" s="1229">
        <v>80.0</v>
      </c>
      <c r="D141" s="1230"/>
      <c r="E141" s="1231" t="s">
        <v>63</v>
      </c>
      <c r="F141" s="1231" t="s">
        <v>64</v>
      </c>
      <c r="G141" s="1232" t="s">
        <v>65</v>
      </c>
      <c r="H141" s="1229">
        <v>80.0</v>
      </c>
      <c r="I141" s="1230"/>
      <c r="J141" s="1231" t="s">
        <v>63</v>
      </c>
      <c r="K141" s="1231" t="s">
        <v>64</v>
      </c>
      <c r="L141" s="1232" t="s">
        <v>65</v>
      </c>
      <c r="M141" s="1229">
        <v>80.0</v>
      </c>
      <c r="N141" s="1230"/>
      <c r="O141" s="1231" t="s">
        <v>63</v>
      </c>
      <c r="P141" s="1231" t="s">
        <v>64</v>
      </c>
      <c r="Q141" s="1232" t="s">
        <v>65</v>
      </c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</row>
    <row r="142">
      <c r="A142" s="108"/>
      <c r="B142" s="346" t="s">
        <v>66</v>
      </c>
      <c r="C142" s="1356" t="s">
        <v>128</v>
      </c>
      <c r="D142" s="1357"/>
      <c r="E142" s="686" t="s">
        <v>187</v>
      </c>
      <c r="F142" s="687">
        <v>31.0</v>
      </c>
      <c r="G142" s="1358">
        <v>6.0</v>
      </c>
      <c r="H142" s="684" t="s">
        <v>126</v>
      </c>
      <c r="I142" s="685"/>
      <c r="J142" s="686" t="s">
        <v>1588</v>
      </c>
      <c r="K142" s="687">
        <v>31.0</v>
      </c>
      <c r="L142" s="688">
        <v>6.0</v>
      </c>
      <c r="M142" s="684" t="s">
        <v>128</v>
      </c>
      <c r="N142" s="685"/>
      <c r="O142" s="686" t="s">
        <v>2151</v>
      </c>
      <c r="P142" s="687">
        <v>31.0</v>
      </c>
      <c r="Q142" s="1358">
        <v>6.0</v>
      </c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</row>
    <row r="143">
      <c r="A143" s="108"/>
      <c r="B143" s="346" t="s">
        <v>72</v>
      </c>
      <c r="C143" s="684" t="s">
        <v>2508</v>
      </c>
      <c r="D143" s="685"/>
      <c r="E143" s="686" t="s">
        <v>349</v>
      </c>
      <c r="F143" s="687">
        <v>31.0</v>
      </c>
      <c r="G143" s="1358">
        <v>252.0</v>
      </c>
      <c r="H143" s="684" t="s">
        <v>2130</v>
      </c>
      <c r="I143" s="685"/>
      <c r="J143" s="686" t="s">
        <v>349</v>
      </c>
      <c r="K143" s="687">
        <v>31.0</v>
      </c>
      <c r="L143" s="688">
        <v>0.0</v>
      </c>
      <c r="M143" s="684" t="s">
        <v>2175</v>
      </c>
      <c r="N143" s="685"/>
      <c r="O143" s="686" t="s">
        <v>1758</v>
      </c>
      <c r="P143" s="687">
        <v>31.0</v>
      </c>
      <c r="Q143" s="688">
        <v>252.0</v>
      </c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</row>
    <row r="144">
      <c r="A144" s="108"/>
      <c r="B144" s="346" t="s">
        <v>79</v>
      </c>
      <c r="C144" s="684" t="s">
        <v>1630</v>
      </c>
      <c r="D144" s="685"/>
      <c r="E144" s="686" t="s">
        <v>385</v>
      </c>
      <c r="F144" s="687">
        <v>31.0</v>
      </c>
      <c r="G144" s="1358">
        <v>0.0</v>
      </c>
      <c r="H144" s="684" t="s">
        <v>328</v>
      </c>
      <c r="I144" s="685"/>
      <c r="J144" s="686" t="s">
        <v>2132</v>
      </c>
      <c r="K144" s="687">
        <v>31.0</v>
      </c>
      <c r="L144" s="688">
        <v>0.0</v>
      </c>
      <c r="M144" s="684" t="s">
        <v>408</v>
      </c>
      <c r="N144" s="685"/>
      <c r="O144" s="686" t="s">
        <v>81</v>
      </c>
      <c r="P144" s="687">
        <v>31.0</v>
      </c>
      <c r="Q144" s="1358">
        <v>0.0</v>
      </c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</row>
    <row r="145">
      <c r="A145" s="108"/>
      <c r="B145" s="327" t="s">
        <v>85</v>
      </c>
      <c r="C145" s="689" t="s">
        <v>1018</v>
      </c>
      <c r="D145" s="393"/>
      <c r="E145" s="690" t="s">
        <v>360</v>
      </c>
      <c r="F145" s="333">
        <v>31.0</v>
      </c>
      <c r="G145" s="334">
        <v>0.0</v>
      </c>
      <c r="H145" s="689" t="s">
        <v>275</v>
      </c>
      <c r="I145" s="393"/>
      <c r="J145" s="690" t="s">
        <v>1484</v>
      </c>
      <c r="K145" s="333">
        <v>31.0</v>
      </c>
      <c r="L145" s="691">
        <v>252.0</v>
      </c>
      <c r="M145" s="689" t="s">
        <v>366</v>
      </c>
      <c r="N145" s="393"/>
      <c r="O145" s="690" t="s">
        <v>392</v>
      </c>
      <c r="P145" s="333">
        <v>31.0</v>
      </c>
      <c r="Q145" s="691">
        <v>0.0</v>
      </c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</row>
    <row r="146">
      <c r="A146" s="101"/>
      <c r="B146" s="394"/>
      <c r="C146" s="689" t="s">
        <v>2043</v>
      </c>
      <c r="D146" s="393"/>
      <c r="E146" s="690" t="s">
        <v>206</v>
      </c>
      <c r="F146" s="333">
        <v>31.0</v>
      </c>
      <c r="G146" s="334">
        <v>0.0</v>
      </c>
      <c r="H146" s="689" t="s">
        <v>493</v>
      </c>
      <c r="I146" s="393"/>
      <c r="J146" s="690" t="s">
        <v>677</v>
      </c>
      <c r="K146" s="333">
        <v>31.0</v>
      </c>
      <c r="L146" s="334">
        <v>0.0</v>
      </c>
      <c r="M146" s="689" t="s">
        <v>397</v>
      </c>
      <c r="N146" s="393"/>
      <c r="O146" s="690" t="s">
        <v>267</v>
      </c>
      <c r="P146" s="333">
        <v>31.0</v>
      </c>
      <c r="Q146" s="334">
        <v>0.0</v>
      </c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</row>
    <row r="147">
      <c r="A147" s="101"/>
      <c r="B147" s="394"/>
      <c r="C147" s="689" t="s">
        <v>143</v>
      </c>
      <c r="D147" s="393"/>
      <c r="E147" s="690" t="s">
        <v>1668</v>
      </c>
      <c r="F147" s="333">
        <v>31.0</v>
      </c>
      <c r="G147" s="334">
        <v>252.0</v>
      </c>
      <c r="H147" s="689" t="s">
        <v>410</v>
      </c>
      <c r="I147" s="393"/>
      <c r="J147" s="690" t="s">
        <v>2134</v>
      </c>
      <c r="K147" s="690">
        <v>31.0</v>
      </c>
      <c r="L147" s="691">
        <v>252.0</v>
      </c>
      <c r="M147" s="689" t="s">
        <v>371</v>
      </c>
      <c r="N147" s="393"/>
      <c r="O147" s="690" t="s">
        <v>414</v>
      </c>
      <c r="P147" s="333">
        <v>31.0</v>
      </c>
      <c r="Q147" s="334">
        <v>252.0</v>
      </c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</row>
    <row r="148">
      <c r="A148" s="101"/>
      <c r="B148" s="394"/>
      <c r="C148" s="689" t="s">
        <v>2509</v>
      </c>
      <c r="D148" s="393"/>
      <c r="E148" s="809"/>
      <c r="F148" s="810" t="s">
        <v>2510</v>
      </c>
      <c r="G148" s="80"/>
      <c r="H148" s="692" t="s">
        <v>411</v>
      </c>
      <c r="I148" s="393"/>
      <c r="J148" s="809"/>
      <c r="K148" s="810" t="s">
        <v>2511</v>
      </c>
      <c r="L148" s="80"/>
      <c r="M148" s="692" t="s">
        <v>419</v>
      </c>
      <c r="N148" s="393"/>
      <c r="O148" s="809"/>
      <c r="P148" s="810" t="s">
        <v>2512</v>
      </c>
      <c r="Q148" s="8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</row>
    <row r="149">
      <c r="A149" s="101"/>
      <c r="B149" s="394"/>
      <c r="C149" s="754"/>
      <c r="D149" s="756"/>
      <c r="E149" s="397"/>
      <c r="F149" s="810"/>
      <c r="G149" s="406"/>
      <c r="H149" s="756"/>
      <c r="I149" s="756"/>
      <c r="J149" s="397"/>
      <c r="K149" s="810" t="s">
        <v>2513</v>
      </c>
      <c r="L149" s="406"/>
      <c r="M149" s="756"/>
      <c r="N149" s="756"/>
      <c r="O149" s="397"/>
      <c r="P149" s="810"/>
      <c r="Q149" s="406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</row>
    <row r="150">
      <c r="A150" s="101"/>
      <c r="B150" s="1303"/>
      <c r="C150" s="1423"/>
      <c r="D150" s="77"/>
      <c r="E150" s="104"/>
      <c r="F150" s="1276" t="s">
        <v>2514</v>
      </c>
      <c r="G150" s="78"/>
      <c r="H150" s="1423"/>
      <c r="I150" s="77"/>
      <c r="J150" s="104"/>
      <c r="K150" s="1276"/>
      <c r="L150" s="78"/>
      <c r="M150" s="1423"/>
      <c r="N150" s="77"/>
      <c r="O150" s="104"/>
      <c r="P150" s="1276"/>
      <c r="Q150" s="78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</row>
    <row r="151">
      <c r="A151" s="101"/>
      <c r="B151" s="79"/>
      <c r="C151" s="79"/>
      <c r="E151" s="106"/>
      <c r="G151" s="80"/>
      <c r="H151" s="79"/>
      <c r="J151" s="106"/>
      <c r="L151" s="80"/>
      <c r="M151" s="79"/>
      <c r="O151" s="106"/>
      <c r="Q151" s="8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</row>
    <row r="152">
      <c r="A152" s="101"/>
      <c r="B152" s="79"/>
      <c r="C152" s="79"/>
      <c r="E152" s="106"/>
      <c r="G152" s="80"/>
      <c r="H152" s="79"/>
      <c r="J152" s="106"/>
      <c r="L152" s="80"/>
      <c r="M152" s="79"/>
      <c r="O152" s="106"/>
      <c r="Q152" s="8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</row>
    <row r="153">
      <c r="A153" s="108"/>
      <c r="B153" s="1425" t="s">
        <v>60</v>
      </c>
      <c r="C153" s="79"/>
      <c r="E153" s="106"/>
      <c r="F153" s="110"/>
      <c r="G153" s="111"/>
      <c r="H153" s="79"/>
      <c r="J153" s="106"/>
      <c r="K153" s="110"/>
      <c r="L153" s="111"/>
      <c r="M153" s="79"/>
      <c r="O153" s="106"/>
      <c r="P153" s="110"/>
      <c r="Q153" s="111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</row>
    <row r="154">
      <c r="A154" s="108"/>
      <c r="B154" s="1425" t="s">
        <v>61</v>
      </c>
      <c r="C154" s="79"/>
      <c r="E154" s="106"/>
      <c r="F154" s="1431"/>
      <c r="G154" s="138"/>
      <c r="H154" s="79"/>
      <c r="J154" s="106"/>
      <c r="K154" s="1306"/>
      <c r="L154" s="140"/>
      <c r="M154" s="79"/>
      <c r="O154" s="106"/>
      <c r="P154" s="1306"/>
      <c r="Q154" s="14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</row>
    <row r="155">
      <c r="A155" s="108"/>
      <c r="B155" s="79"/>
      <c r="C155" s="81"/>
      <c r="D155" s="82"/>
      <c r="E155" s="54"/>
      <c r="F155" s="1335"/>
      <c r="G155" s="1336"/>
      <c r="H155" s="81"/>
      <c r="I155" s="82"/>
      <c r="J155" s="54"/>
      <c r="K155" s="1428"/>
      <c r="L155" s="243"/>
      <c r="M155" s="81"/>
      <c r="N155" s="82"/>
      <c r="O155" s="54"/>
      <c r="P155" s="1428"/>
      <c r="Q155" s="243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</row>
    <row r="156">
      <c r="A156" s="108"/>
      <c r="B156" s="346" t="s">
        <v>62</v>
      </c>
      <c r="C156" s="1229">
        <v>80.0</v>
      </c>
      <c r="D156" s="1230"/>
      <c r="E156" s="1231" t="s">
        <v>63</v>
      </c>
      <c r="F156" s="682" t="s">
        <v>64</v>
      </c>
      <c r="G156" s="683" t="s">
        <v>65</v>
      </c>
      <c r="H156" s="1229"/>
      <c r="I156" s="1230"/>
      <c r="J156" s="1231"/>
      <c r="K156" s="1231"/>
      <c r="L156" s="1232"/>
      <c r="M156" s="1229"/>
      <c r="N156" s="1230"/>
      <c r="O156" s="1231"/>
      <c r="P156" s="1231"/>
      <c r="Q156" s="1232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</row>
    <row r="157">
      <c r="A157" s="108"/>
      <c r="B157" s="346" t="s">
        <v>66</v>
      </c>
      <c r="C157" s="684" t="s">
        <v>67</v>
      </c>
      <c r="D157" s="685"/>
      <c r="E157" s="686" t="s">
        <v>453</v>
      </c>
      <c r="F157" s="687">
        <v>31.0</v>
      </c>
      <c r="G157" s="1358">
        <v>6.0</v>
      </c>
      <c r="H157" s="684"/>
      <c r="I157" s="685"/>
      <c r="J157" s="686"/>
      <c r="K157" s="687"/>
      <c r="L157" s="1358"/>
      <c r="M157" s="684"/>
      <c r="N157" s="685"/>
      <c r="O157" s="686"/>
      <c r="P157" s="687"/>
      <c r="Q157" s="1358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</row>
    <row r="158">
      <c r="A158" s="108"/>
      <c r="B158" s="346" t="s">
        <v>72</v>
      </c>
      <c r="C158" s="684" t="s">
        <v>2129</v>
      </c>
      <c r="D158" s="685"/>
      <c r="E158" s="686" t="s">
        <v>692</v>
      </c>
      <c r="F158" s="686">
        <v>31.0</v>
      </c>
      <c r="G158" s="688">
        <v>252.0</v>
      </c>
      <c r="H158" s="684"/>
      <c r="I158" s="685"/>
      <c r="J158" s="686"/>
      <c r="K158" s="686"/>
      <c r="L158" s="688"/>
      <c r="M158" s="684"/>
      <c r="N158" s="685"/>
      <c r="O158" s="686"/>
      <c r="P158" s="686"/>
      <c r="Q158" s="688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</row>
    <row r="159">
      <c r="A159" s="108"/>
      <c r="B159" s="346" t="s">
        <v>79</v>
      </c>
      <c r="C159" s="684" t="s">
        <v>662</v>
      </c>
      <c r="D159" s="685"/>
      <c r="E159" s="686" t="s">
        <v>296</v>
      </c>
      <c r="F159" s="687">
        <v>31.0</v>
      </c>
      <c r="G159" s="1358">
        <v>0.0</v>
      </c>
      <c r="H159" s="684"/>
      <c r="I159" s="685"/>
      <c r="J159" s="686"/>
      <c r="K159" s="687"/>
      <c r="L159" s="1358"/>
      <c r="M159" s="684"/>
      <c r="N159" s="685"/>
      <c r="O159" s="686"/>
      <c r="P159" s="687"/>
      <c r="Q159" s="1358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</row>
    <row r="160">
      <c r="A160" s="108"/>
      <c r="B160" s="327" t="s">
        <v>85</v>
      </c>
      <c r="C160" s="689" t="s">
        <v>171</v>
      </c>
      <c r="D160" s="393"/>
      <c r="E160" s="690" t="s">
        <v>543</v>
      </c>
      <c r="F160" s="690">
        <v>31.0</v>
      </c>
      <c r="G160" s="691">
        <v>0.0</v>
      </c>
      <c r="H160" s="689"/>
      <c r="I160" s="692"/>
      <c r="J160" s="690"/>
      <c r="K160" s="690"/>
      <c r="L160" s="691"/>
      <c r="M160" s="689"/>
      <c r="N160" s="692"/>
      <c r="O160" s="690"/>
      <c r="P160" s="690"/>
      <c r="Q160" s="691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</row>
    <row r="161">
      <c r="A161" s="101"/>
      <c r="B161" s="394"/>
      <c r="C161" s="689" t="s">
        <v>673</v>
      </c>
      <c r="D161" s="393"/>
      <c r="E161" s="690" t="s">
        <v>440</v>
      </c>
      <c r="F161" s="333">
        <v>31.0</v>
      </c>
      <c r="G161" s="334">
        <v>0.0</v>
      </c>
      <c r="H161" s="689"/>
      <c r="I161" s="692"/>
      <c r="J161" s="690"/>
      <c r="K161" s="333"/>
      <c r="L161" s="334"/>
      <c r="M161" s="689"/>
      <c r="N161" s="692"/>
      <c r="O161" s="690"/>
      <c r="P161" s="333"/>
      <c r="Q161" s="334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</row>
    <row r="162">
      <c r="A162" s="101"/>
      <c r="B162" s="394"/>
      <c r="C162" s="689" t="s">
        <v>177</v>
      </c>
      <c r="D162" s="393"/>
      <c r="E162" s="690" t="s">
        <v>274</v>
      </c>
      <c r="F162" s="333">
        <v>31.0</v>
      </c>
      <c r="G162" s="334">
        <v>252.0</v>
      </c>
      <c r="H162" s="689"/>
      <c r="I162" s="692"/>
      <c r="J162" s="690"/>
      <c r="K162" s="333"/>
      <c r="L162" s="334"/>
      <c r="M162" s="689"/>
      <c r="N162" s="692"/>
      <c r="O162" s="690"/>
      <c r="P162" s="333"/>
      <c r="Q162" s="334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</row>
    <row r="163">
      <c r="A163" s="101"/>
      <c r="B163" s="394"/>
      <c r="C163" s="754" t="s">
        <v>173</v>
      </c>
      <c r="D163" s="396"/>
      <c r="E163" s="397"/>
      <c r="F163" s="755" t="s">
        <v>2515</v>
      </c>
      <c r="G163" s="83"/>
      <c r="H163" s="754"/>
      <c r="I163" s="756"/>
      <c r="J163" s="397"/>
      <c r="K163" s="755"/>
      <c r="L163" s="83"/>
      <c r="M163" s="754"/>
      <c r="N163" s="756"/>
      <c r="O163" s="397"/>
      <c r="P163" s="755"/>
      <c r="Q163" s="83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</row>
    <row r="164">
      <c r="A164" s="1043"/>
      <c r="B164" s="1222" t="s">
        <v>2516</v>
      </c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5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</row>
    <row r="165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</row>
    <row r="166">
      <c r="A166" s="101"/>
      <c r="B166" s="1423"/>
      <c r="C166" s="1424" t="s">
        <v>2517</v>
      </c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8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</row>
    <row r="167">
      <c r="A167" s="101"/>
      <c r="B167" s="79"/>
      <c r="C167" s="81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3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</row>
    <row r="168">
      <c r="A168" s="101"/>
      <c r="B168" s="79"/>
      <c r="C168" s="1423"/>
      <c r="D168" s="77"/>
      <c r="E168" s="104"/>
      <c r="F168" s="1276" t="s">
        <v>2518</v>
      </c>
      <c r="G168" s="78"/>
      <c r="H168" s="1423"/>
      <c r="I168" s="77"/>
      <c r="J168" s="104"/>
      <c r="K168" s="1276" t="s">
        <v>2519</v>
      </c>
      <c r="L168" s="78"/>
      <c r="M168" s="1423"/>
      <c r="N168" s="77"/>
      <c r="O168" s="104"/>
      <c r="P168" s="1276" t="s">
        <v>2326</v>
      </c>
      <c r="Q168" s="78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</row>
    <row r="169">
      <c r="A169" s="101"/>
      <c r="B169" s="79"/>
      <c r="C169" s="79"/>
      <c r="E169" s="106"/>
      <c r="G169" s="80"/>
      <c r="H169" s="79"/>
      <c r="J169" s="106"/>
      <c r="L169" s="80"/>
      <c r="M169" s="79"/>
      <c r="O169" s="106"/>
      <c r="Q169" s="8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</row>
    <row r="170">
      <c r="A170" s="101"/>
      <c r="B170" s="107"/>
      <c r="C170" s="79"/>
      <c r="E170" s="106"/>
      <c r="G170" s="80"/>
      <c r="H170" s="79"/>
      <c r="J170" s="106"/>
      <c r="L170" s="80"/>
      <c r="M170" s="79"/>
      <c r="O170" s="106"/>
      <c r="Q170" s="8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</row>
    <row r="171">
      <c r="A171" s="108"/>
      <c r="B171" s="1425" t="s">
        <v>60</v>
      </c>
      <c r="C171" s="79"/>
      <c r="E171" s="106"/>
      <c r="F171" s="110"/>
      <c r="G171" s="111"/>
      <c r="H171" s="79"/>
      <c r="J171" s="106"/>
      <c r="K171" s="110"/>
      <c r="L171" s="111"/>
      <c r="M171" s="79"/>
      <c r="O171" s="106"/>
      <c r="P171" s="110"/>
      <c r="Q171" s="111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</row>
    <row r="172">
      <c r="A172" s="108"/>
      <c r="B172" s="1425" t="s">
        <v>61</v>
      </c>
      <c r="C172" s="79"/>
      <c r="E172" s="106"/>
      <c r="F172" s="1426"/>
      <c r="G172" s="140"/>
      <c r="H172" s="79"/>
      <c r="J172" s="106"/>
      <c r="K172" s="1426"/>
      <c r="L172" s="140"/>
      <c r="M172" s="79"/>
      <c r="O172" s="106"/>
      <c r="P172" s="1431"/>
      <c r="Q172" s="138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</row>
    <row r="173">
      <c r="A173" s="108"/>
      <c r="B173" s="79"/>
      <c r="C173" s="81"/>
      <c r="D173" s="82"/>
      <c r="E173" s="54"/>
      <c r="F173" s="1427"/>
      <c r="G173" s="243"/>
      <c r="H173" s="81"/>
      <c r="I173" s="82"/>
      <c r="J173" s="54"/>
      <c r="K173" s="1427"/>
      <c r="L173" s="243"/>
      <c r="M173" s="81"/>
      <c r="N173" s="82"/>
      <c r="O173" s="54"/>
      <c r="P173" s="1432"/>
      <c r="Q173" s="1433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</row>
    <row r="174">
      <c r="A174" s="108"/>
      <c r="B174" s="346" t="s">
        <v>62</v>
      </c>
      <c r="C174" s="1229">
        <v>80.0</v>
      </c>
      <c r="D174" s="1230"/>
      <c r="E174" s="1231" t="s">
        <v>63</v>
      </c>
      <c r="F174" s="1231" t="s">
        <v>64</v>
      </c>
      <c r="G174" s="1232" t="s">
        <v>65</v>
      </c>
      <c r="H174" s="1229">
        <v>80.0</v>
      </c>
      <c r="I174" s="1230"/>
      <c r="J174" s="1231" t="s">
        <v>63</v>
      </c>
      <c r="K174" s="1231" t="s">
        <v>64</v>
      </c>
      <c r="L174" s="1232" t="s">
        <v>65</v>
      </c>
      <c r="M174" s="1229">
        <v>80.0</v>
      </c>
      <c r="N174" s="1230"/>
      <c r="O174" s="1231" t="s">
        <v>63</v>
      </c>
      <c r="P174" s="682" t="s">
        <v>64</v>
      </c>
      <c r="Q174" s="683" t="s">
        <v>65</v>
      </c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</row>
    <row r="175">
      <c r="A175" s="108"/>
      <c r="B175" s="346" t="s">
        <v>66</v>
      </c>
      <c r="C175" s="1356" t="s">
        <v>126</v>
      </c>
      <c r="D175" s="1357"/>
      <c r="E175" s="686" t="s">
        <v>2334</v>
      </c>
      <c r="F175" s="687">
        <v>31.0</v>
      </c>
      <c r="G175" s="1358">
        <v>6.0</v>
      </c>
      <c r="H175" s="684" t="s">
        <v>67</v>
      </c>
      <c r="I175" s="685"/>
      <c r="J175" s="686" t="s">
        <v>380</v>
      </c>
      <c r="K175" s="687">
        <v>31.0</v>
      </c>
      <c r="L175" s="688">
        <v>6.0</v>
      </c>
      <c r="M175" s="684" t="s">
        <v>126</v>
      </c>
      <c r="N175" s="685"/>
      <c r="O175" s="686" t="s">
        <v>161</v>
      </c>
      <c r="P175" s="687">
        <v>31.0</v>
      </c>
      <c r="Q175" s="1358">
        <v>6.0</v>
      </c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</row>
    <row r="176">
      <c r="A176" s="108"/>
      <c r="B176" s="346" t="s">
        <v>72</v>
      </c>
      <c r="C176" s="684" t="s">
        <v>324</v>
      </c>
      <c r="D176" s="685"/>
      <c r="E176" s="686" t="s">
        <v>291</v>
      </c>
      <c r="F176" s="687">
        <v>31.0</v>
      </c>
      <c r="G176" s="1358">
        <v>0.0</v>
      </c>
      <c r="H176" s="684" t="s">
        <v>1184</v>
      </c>
      <c r="I176" s="685"/>
      <c r="J176" s="686" t="s">
        <v>666</v>
      </c>
      <c r="K176" s="687">
        <v>31.0</v>
      </c>
      <c r="L176" s="688">
        <v>252.0</v>
      </c>
      <c r="M176" s="684" t="s">
        <v>2520</v>
      </c>
      <c r="N176" s="685"/>
      <c r="O176" s="686" t="s">
        <v>164</v>
      </c>
      <c r="P176" s="687">
        <v>31.0</v>
      </c>
      <c r="Q176" s="688">
        <v>0.0</v>
      </c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</row>
    <row r="177">
      <c r="A177" s="108"/>
      <c r="B177" s="346" t="s">
        <v>79</v>
      </c>
      <c r="C177" s="684" t="s">
        <v>327</v>
      </c>
      <c r="D177" s="685"/>
      <c r="E177" s="686" t="s">
        <v>2335</v>
      </c>
      <c r="F177" s="687">
        <v>31.0</v>
      </c>
      <c r="G177" s="1358">
        <v>0.0</v>
      </c>
      <c r="H177" s="684" t="s">
        <v>326</v>
      </c>
      <c r="I177" s="685"/>
      <c r="J177" s="686" t="s">
        <v>225</v>
      </c>
      <c r="K177" s="687">
        <v>31.0</v>
      </c>
      <c r="L177" s="688">
        <v>0.0</v>
      </c>
      <c r="M177" s="684" t="s">
        <v>328</v>
      </c>
      <c r="N177" s="685"/>
      <c r="O177" s="686" t="s">
        <v>388</v>
      </c>
      <c r="P177" s="687">
        <v>31.0</v>
      </c>
      <c r="Q177" s="1358">
        <v>0.0</v>
      </c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</row>
    <row r="178">
      <c r="A178" s="108"/>
      <c r="B178" s="327" t="s">
        <v>85</v>
      </c>
      <c r="C178" s="689" t="s">
        <v>1702</v>
      </c>
      <c r="D178" s="393"/>
      <c r="E178" s="690" t="s">
        <v>2336</v>
      </c>
      <c r="F178" s="333">
        <v>30.0</v>
      </c>
      <c r="G178" s="334">
        <v>252.0</v>
      </c>
      <c r="H178" s="689" t="s">
        <v>2521</v>
      </c>
      <c r="I178" s="393"/>
      <c r="J178" s="690" t="s">
        <v>145</v>
      </c>
      <c r="K178" s="333">
        <v>31.0</v>
      </c>
      <c r="L178" s="691">
        <v>0.0</v>
      </c>
      <c r="M178" s="689" t="s">
        <v>299</v>
      </c>
      <c r="N178" s="393"/>
      <c r="O178" s="690" t="s">
        <v>735</v>
      </c>
      <c r="P178" s="333">
        <v>31.0</v>
      </c>
      <c r="Q178" s="691">
        <v>252.0</v>
      </c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</row>
    <row r="179">
      <c r="A179" s="101"/>
      <c r="B179" s="394"/>
      <c r="C179" s="689" t="s">
        <v>541</v>
      </c>
      <c r="D179" s="393"/>
      <c r="E179" s="690" t="s">
        <v>174</v>
      </c>
      <c r="F179" s="333">
        <v>30.0</v>
      </c>
      <c r="G179" s="334">
        <v>0.0</v>
      </c>
      <c r="H179" s="689" t="s">
        <v>2043</v>
      </c>
      <c r="I179" s="393"/>
      <c r="J179" s="690" t="s">
        <v>117</v>
      </c>
      <c r="K179" s="333">
        <v>31.0</v>
      </c>
      <c r="L179" s="334">
        <v>0.0</v>
      </c>
      <c r="M179" s="689" t="s">
        <v>261</v>
      </c>
      <c r="N179" s="393"/>
      <c r="O179" s="690" t="s">
        <v>305</v>
      </c>
      <c r="P179" s="333">
        <v>31.0</v>
      </c>
      <c r="Q179" s="334">
        <v>0.0</v>
      </c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</row>
    <row r="180">
      <c r="A180" s="101"/>
      <c r="B180" s="394"/>
      <c r="C180" s="689" t="s">
        <v>1471</v>
      </c>
      <c r="D180" s="393"/>
      <c r="E180" s="690" t="s">
        <v>2337</v>
      </c>
      <c r="F180" s="333">
        <v>30.0</v>
      </c>
      <c r="G180" s="334">
        <v>252.0</v>
      </c>
      <c r="H180" s="689" t="s">
        <v>494</v>
      </c>
      <c r="I180" s="393"/>
      <c r="J180" s="690" t="s">
        <v>633</v>
      </c>
      <c r="K180" s="690">
        <v>31.0</v>
      </c>
      <c r="L180" s="691">
        <v>252.0</v>
      </c>
      <c r="M180" s="689" t="s">
        <v>271</v>
      </c>
      <c r="N180" s="393"/>
      <c r="O180" s="690" t="s">
        <v>176</v>
      </c>
      <c r="P180" s="333">
        <v>31.0</v>
      </c>
      <c r="Q180" s="334">
        <v>252.0</v>
      </c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</row>
    <row r="181">
      <c r="A181" s="101"/>
      <c r="B181" s="394"/>
      <c r="C181" s="403" t="s">
        <v>417</v>
      </c>
      <c r="D181" s="393"/>
      <c r="E181" s="809"/>
      <c r="F181" s="810" t="s">
        <v>2522</v>
      </c>
      <c r="G181" s="80"/>
      <c r="H181" s="692" t="s">
        <v>391</v>
      </c>
      <c r="I181" s="393"/>
      <c r="J181" s="809"/>
      <c r="K181" s="810" t="s">
        <v>2523</v>
      </c>
      <c r="L181" s="80"/>
      <c r="M181" s="692" t="s">
        <v>2329</v>
      </c>
      <c r="N181" s="393"/>
      <c r="O181" s="809"/>
      <c r="P181" s="810" t="s">
        <v>2524</v>
      </c>
      <c r="Q181" s="8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</row>
    <row r="182">
      <c r="A182" s="101"/>
      <c r="B182" s="394"/>
      <c r="C182" s="898"/>
      <c r="D182" s="756"/>
      <c r="E182" s="397"/>
      <c r="F182" s="810" t="s">
        <v>2525</v>
      </c>
      <c r="G182" s="406"/>
      <c r="H182" s="756"/>
      <c r="I182" s="756"/>
      <c r="J182" s="397"/>
      <c r="K182" s="810"/>
      <c r="L182" s="406"/>
      <c r="M182" s="756"/>
      <c r="N182" s="756"/>
      <c r="O182" s="397"/>
      <c r="P182" s="810"/>
      <c r="Q182" s="406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</row>
    <row r="183">
      <c r="A183" s="101"/>
      <c r="B183" s="1303"/>
      <c r="C183" s="1423"/>
      <c r="D183" s="77"/>
      <c r="E183" s="104"/>
      <c r="F183" s="1276" t="s">
        <v>2526</v>
      </c>
      <c r="G183" s="78"/>
      <c r="H183" s="1423"/>
      <c r="I183" s="77"/>
      <c r="J183" s="104"/>
      <c r="K183" s="1276" t="s">
        <v>2333</v>
      </c>
      <c r="L183" s="78"/>
      <c r="M183" s="1423"/>
      <c r="N183" s="77"/>
      <c r="O183" s="104"/>
      <c r="P183" s="1276" t="s">
        <v>2527</v>
      </c>
      <c r="Q183" s="78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</row>
    <row r="184">
      <c r="A184" s="101"/>
      <c r="B184" s="79"/>
      <c r="C184" s="79"/>
      <c r="E184" s="106"/>
      <c r="G184" s="80"/>
      <c r="H184" s="79"/>
      <c r="J184" s="106"/>
      <c r="L184" s="80"/>
      <c r="M184" s="79"/>
      <c r="O184" s="106"/>
      <c r="Q184" s="8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</row>
    <row r="185">
      <c r="A185" s="101"/>
      <c r="B185" s="79"/>
      <c r="C185" s="79"/>
      <c r="E185" s="106"/>
      <c r="G185" s="80"/>
      <c r="H185" s="79"/>
      <c r="J185" s="106"/>
      <c r="L185" s="80"/>
      <c r="M185" s="79"/>
      <c r="O185" s="106"/>
      <c r="Q185" s="8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</row>
    <row r="186">
      <c r="A186" s="108"/>
      <c r="B186" s="1425" t="s">
        <v>60</v>
      </c>
      <c r="C186" s="79"/>
      <c r="E186" s="106"/>
      <c r="F186" s="110"/>
      <c r="G186" s="111"/>
      <c r="H186" s="79"/>
      <c r="J186" s="106"/>
      <c r="K186" s="110"/>
      <c r="L186" s="111"/>
      <c r="M186" s="79"/>
      <c r="O186" s="106"/>
      <c r="P186" s="110"/>
      <c r="Q186" s="111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</row>
    <row r="187">
      <c r="A187" s="108"/>
      <c r="B187" s="1425" t="s">
        <v>61</v>
      </c>
      <c r="C187" s="79"/>
      <c r="E187" s="106"/>
      <c r="F187" s="1426"/>
      <c r="G187" s="140"/>
      <c r="H187" s="79"/>
      <c r="J187" s="106"/>
      <c r="K187" s="1426"/>
      <c r="L187" s="140"/>
      <c r="M187" s="79"/>
      <c r="O187" s="106"/>
      <c r="P187" s="1431"/>
      <c r="Q187" s="138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</row>
    <row r="188">
      <c r="A188" s="108"/>
      <c r="B188" s="79"/>
      <c r="C188" s="81"/>
      <c r="D188" s="82"/>
      <c r="E188" s="54"/>
      <c r="F188" s="1427"/>
      <c r="G188" s="243"/>
      <c r="H188" s="81"/>
      <c r="I188" s="82"/>
      <c r="J188" s="54"/>
      <c r="K188" s="1427"/>
      <c r="L188" s="243"/>
      <c r="M188" s="81"/>
      <c r="N188" s="82"/>
      <c r="O188" s="54"/>
      <c r="P188" s="1432"/>
      <c r="Q188" s="1433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</row>
    <row r="189">
      <c r="A189" s="108"/>
      <c r="B189" s="346" t="s">
        <v>62</v>
      </c>
      <c r="C189" s="1229">
        <v>80.0</v>
      </c>
      <c r="D189" s="1230"/>
      <c r="E189" s="1231" t="s">
        <v>63</v>
      </c>
      <c r="F189" s="1231" t="s">
        <v>64</v>
      </c>
      <c r="G189" s="1232" t="s">
        <v>65</v>
      </c>
      <c r="H189" s="1229">
        <v>80.0</v>
      </c>
      <c r="I189" s="1230"/>
      <c r="J189" s="1231" t="s">
        <v>63</v>
      </c>
      <c r="K189" s="1231" t="s">
        <v>64</v>
      </c>
      <c r="L189" s="1232" t="s">
        <v>65</v>
      </c>
      <c r="M189" s="1229">
        <v>80.0</v>
      </c>
      <c r="N189" s="1230"/>
      <c r="O189" s="1231" t="s">
        <v>63</v>
      </c>
      <c r="P189" s="682" t="s">
        <v>64</v>
      </c>
      <c r="Q189" s="683" t="s">
        <v>65</v>
      </c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</row>
    <row r="190">
      <c r="A190" s="108"/>
      <c r="B190" s="346" t="s">
        <v>66</v>
      </c>
      <c r="C190" s="684" t="s">
        <v>128</v>
      </c>
      <c r="D190" s="685"/>
      <c r="E190" s="686" t="s">
        <v>161</v>
      </c>
      <c r="F190" s="687">
        <v>31.0</v>
      </c>
      <c r="G190" s="1358">
        <v>6.0</v>
      </c>
      <c r="H190" s="684" t="s">
        <v>128</v>
      </c>
      <c r="I190" s="685"/>
      <c r="J190" s="686" t="s">
        <v>187</v>
      </c>
      <c r="K190" s="687">
        <v>31.0</v>
      </c>
      <c r="L190" s="1358">
        <v>6.0</v>
      </c>
      <c r="M190" s="684" t="s">
        <v>126</v>
      </c>
      <c r="N190" s="685"/>
      <c r="O190" s="686" t="s">
        <v>187</v>
      </c>
      <c r="P190" s="687">
        <v>31.0</v>
      </c>
      <c r="Q190" s="1358">
        <v>6.0</v>
      </c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</row>
    <row r="191">
      <c r="A191" s="108"/>
      <c r="B191" s="346" t="s">
        <v>72</v>
      </c>
      <c r="C191" s="684" t="s">
        <v>712</v>
      </c>
      <c r="D191" s="685"/>
      <c r="E191" s="686" t="s">
        <v>166</v>
      </c>
      <c r="F191" s="686">
        <v>31.0</v>
      </c>
      <c r="G191" s="688">
        <v>252.0</v>
      </c>
      <c r="H191" s="684" t="s">
        <v>222</v>
      </c>
      <c r="I191" s="685"/>
      <c r="J191" s="686" t="s">
        <v>844</v>
      </c>
      <c r="K191" s="686">
        <v>31.0</v>
      </c>
      <c r="L191" s="688">
        <v>252.0</v>
      </c>
      <c r="M191" s="684" t="s">
        <v>2528</v>
      </c>
      <c r="N191" s="685"/>
      <c r="O191" s="686" t="s">
        <v>844</v>
      </c>
      <c r="P191" s="686">
        <v>31.0</v>
      </c>
      <c r="Q191" s="688">
        <v>0.0</v>
      </c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</row>
    <row r="192">
      <c r="A192" s="108"/>
      <c r="B192" s="346" t="s">
        <v>79</v>
      </c>
      <c r="C192" s="684" t="s">
        <v>260</v>
      </c>
      <c r="D192" s="685"/>
      <c r="E192" s="686" t="s">
        <v>388</v>
      </c>
      <c r="F192" s="687">
        <v>31.0</v>
      </c>
      <c r="G192" s="1358">
        <v>0.0</v>
      </c>
      <c r="H192" s="684" t="s">
        <v>1875</v>
      </c>
      <c r="I192" s="685"/>
      <c r="J192" s="686" t="s">
        <v>385</v>
      </c>
      <c r="K192" s="687">
        <v>31.0</v>
      </c>
      <c r="L192" s="1358">
        <v>0.0</v>
      </c>
      <c r="M192" s="684" t="s">
        <v>2529</v>
      </c>
      <c r="N192" s="685"/>
      <c r="O192" s="686" t="s">
        <v>385</v>
      </c>
      <c r="P192" s="687">
        <v>31.0</v>
      </c>
      <c r="Q192" s="1358">
        <v>0.0</v>
      </c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</row>
    <row r="193">
      <c r="A193" s="108"/>
      <c r="B193" s="327" t="s">
        <v>85</v>
      </c>
      <c r="C193" s="689" t="s">
        <v>2530</v>
      </c>
      <c r="D193" s="393"/>
      <c r="E193" s="690" t="s">
        <v>358</v>
      </c>
      <c r="F193" s="690">
        <v>31.0</v>
      </c>
      <c r="G193" s="691">
        <v>0.0</v>
      </c>
      <c r="H193" s="689" t="s">
        <v>444</v>
      </c>
      <c r="I193" s="393"/>
      <c r="J193" s="690" t="s">
        <v>231</v>
      </c>
      <c r="K193" s="690">
        <v>31.0</v>
      </c>
      <c r="L193" s="691">
        <v>0.0</v>
      </c>
      <c r="M193" s="689" t="s">
        <v>2531</v>
      </c>
      <c r="N193" s="393"/>
      <c r="O193" s="690" t="s">
        <v>231</v>
      </c>
      <c r="P193" s="690">
        <v>31.0</v>
      </c>
      <c r="Q193" s="691">
        <v>252.0</v>
      </c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</row>
    <row r="194">
      <c r="A194" s="101"/>
      <c r="B194" s="394"/>
      <c r="C194" s="689" t="s">
        <v>306</v>
      </c>
      <c r="D194" s="393"/>
      <c r="E194" s="690" t="s">
        <v>232</v>
      </c>
      <c r="F194" s="333">
        <v>31.0</v>
      </c>
      <c r="G194" s="334">
        <v>0.0</v>
      </c>
      <c r="H194" s="689" t="s">
        <v>237</v>
      </c>
      <c r="I194" s="393"/>
      <c r="J194" s="690" t="s">
        <v>97</v>
      </c>
      <c r="K194" s="333">
        <v>31.0</v>
      </c>
      <c r="L194" s="334">
        <v>0.0</v>
      </c>
      <c r="M194" s="689" t="s">
        <v>1310</v>
      </c>
      <c r="N194" s="393"/>
      <c r="O194" s="690" t="s">
        <v>97</v>
      </c>
      <c r="P194" s="333">
        <v>31.0</v>
      </c>
      <c r="Q194" s="334">
        <v>0.0</v>
      </c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</row>
    <row r="195">
      <c r="A195" s="101"/>
      <c r="B195" s="394"/>
      <c r="C195" s="689" t="s">
        <v>817</v>
      </c>
      <c r="D195" s="393"/>
      <c r="E195" s="690" t="s">
        <v>102</v>
      </c>
      <c r="F195" s="333">
        <v>31.0</v>
      </c>
      <c r="G195" s="334">
        <v>252.0</v>
      </c>
      <c r="H195" s="689" t="s">
        <v>903</v>
      </c>
      <c r="I195" s="393"/>
      <c r="J195" s="690" t="s">
        <v>443</v>
      </c>
      <c r="K195" s="333">
        <v>31.0</v>
      </c>
      <c r="L195" s="334">
        <v>252.0</v>
      </c>
      <c r="M195" s="689" t="s">
        <v>410</v>
      </c>
      <c r="N195" s="393"/>
      <c r="O195" s="690" t="s">
        <v>443</v>
      </c>
      <c r="P195" s="333">
        <v>31.0</v>
      </c>
      <c r="Q195" s="334">
        <v>252.0</v>
      </c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</row>
    <row r="196">
      <c r="A196" s="101"/>
      <c r="B196" s="394"/>
      <c r="C196" s="754" t="s">
        <v>396</v>
      </c>
      <c r="D196" s="396"/>
      <c r="E196" s="397"/>
      <c r="F196" s="755" t="s">
        <v>1315</v>
      </c>
      <c r="G196" s="83"/>
      <c r="H196" s="754" t="s">
        <v>2309</v>
      </c>
      <c r="I196" s="396"/>
      <c r="J196" s="397"/>
      <c r="K196" s="755" t="s">
        <v>1366</v>
      </c>
      <c r="L196" s="83"/>
      <c r="M196" s="754" t="s">
        <v>2532</v>
      </c>
      <c r="N196" s="396"/>
      <c r="O196" s="397"/>
      <c r="P196" s="755" t="s">
        <v>2500</v>
      </c>
      <c r="Q196" s="83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</row>
    <row r="197">
      <c r="A197" s="1043"/>
      <c r="B197" s="1222" t="s">
        <v>2533</v>
      </c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5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</row>
    <row r="198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</row>
    <row r="199">
      <c r="A199" s="101"/>
      <c r="B199" s="901"/>
      <c r="C199" s="932" t="s">
        <v>2534</v>
      </c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8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</row>
    <row r="200">
      <c r="A200" s="101"/>
      <c r="B200" s="79"/>
      <c r="C200" s="81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3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</row>
    <row r="201">
      <c r="A201" s="101"/>
      <c r="B201" s="79"/>
      <c r="C201" s="1434"/>
      <c r="E201" s="106"/>
      <c r="F201" s="1435" t="s">
        <v>2535</v>
      </c>
      <c r="G201" s="80"/>
      <c r="H201" s="1434"/>
      <c r="J201" s="106"/>
      <c r="K201" s="1435" t="s">
        <v>2536</v>
      </c>
      <c r="L201" s="80"/>
      <c r="M201" s="1434"/>
      <c r="O201" s="106"/>
      <c r="P201" s="1435" t="s">
        <v>2537</v>
      </c>
      <c r="Q201" s="8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</row>
    <row r="202">
      <c r="A202" s="101"/>
      <c r="B202" s="79"/>
      <c r="C202" s="79"/>
      <c r="E202" s="106"/>
      <c r="G202" s="80"/>
      <c r="H202" s="79"/>
      <c r="J202" s="106"/>
      <c r="L202" s="80"/>
      <c r="M202" s="79"/>
      <c r="O202" s="106"/>
      <c r="Q202" s="8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</row>
    <row r="203">
      <c r="A203" s="101"/>
      <c r="B203" s="107"/>
      <c r="C203" s="79"/>
      <c r="E203" s="106"/>
      <c r="G203" s="80"/>
      <c r="H203" s="79"/>
      <c r="J203" s="106"/>
      <c r="L203" s="80"/>
      <c r="M203" s="79"/>
      <c r="O203" s="106"/>
      <c r="Q203" s="8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</row>
    <row r="204">
      <c r="A204" s="108"/>
      <c r="B204" s="906" t="s">
        <v>60</v>
      </c>
      <c r="C204" s="79"/>
      <c r="E204" s="106"/>
      <c r="F204" s="110"/>
      <c r="G204" s="111"/>
      <c r="H204" s="79"/>
      <c r="J204" s="106"/>
      <c r="K204" s="110"/>
      <c r="L204" s="111"/>
      <c r="M204" s="79"/>
      <c r="O204" s="106"/>
      <c r="P204" s="110"/>
      <c r="Q204" s="111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</row>
    <row r="205">
      <c r="A205" s="108"/>
      <c r="B205" s="906" t="s">
        <v>61</v>
      </c>
      <c r="C205" s="79"/>
      <c r="E205" s="106"/>
      <c r="F205" s="1436"/>
      <c r="G205" s="140"/>
      <c r="H205" s="79"/>
      <c r="J205" s="106"/>
      <c r="K205" s="1436"/>
      <c r="L205" s="140"/>
      <c r="M205" s="79"/>
      <c r="O205" s="106"/>
      <c r="P205" s="1436"/>
      <c r="Q205" s="14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</row>
    <row r="206">
      <c r="A206" s="108"/>
      <c r="B206" s="79"/>
      <c r="C206" s="107"/>
      <c r="D206" s="110"/>
      <c r="E206" s="49"/>
      <c r="F206" s="1437"/>
      <c r="G206" s="138"/>
      <c r="H206" s="107"/>
      <c r="I206" s="110"/>
      <c r="J206" s="49"/>
      <c r="K206" s="1438"/>
      <c r="L206" s="138"/>
      <c r="M206" s="107"/>
      <c r="N206" s="110"/>
      <c r="O206" s="49"/>
      <c r="P206" s="1438"/>
      <c r="Q206" s="138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</row>
    <row r="207">
      <c r="A207" s="108"/>
      <c r="B207" s="439" t="s">
        <v>62</v>
      </c>
      <c r="C207" s="1439">
        <v>82.0</v>
      </c>
      <c r="D207" s="1440"/>
      <c r="E207" s="1440" t="s">
        <v>63</v>
      </c>
      <c r="F207" s="1440" t="s">
        <v>64</v>
      </c>
      <c r="G207" s="1441" t="s">
        <v>65</v>
      </c>
      <c r="H207" s="1439">
        <v>82.0</v>
      </c>
      <c r="I207" s="1440"/>
      <c r="J207" s="1440" t="s">
        <v>63</v>
      </c>
      <c r="K207" s="1440" t="s">
        <v>64</v>
      </c>
      <c r="L207" s="1440" t="s">
        <v>65</v>
      </c>
      <c r="M207" s="1439">
        <v>82.0</v>
      </c>
      <c r="N207" s="1440"/>
      <c r="O207" s="1440" t="s">
        <v>63</v>
      </c>
      <c r="P207" s="1440" t="s">
        <v>64</v>
      </c>
      <c r="Q207" s="1441" t="s">
        <v>65</v>
      </c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</row>
    <row r="208">
      <c r="A208" s="108"/>
      <c r="B208" s="439" t="s">
        <v>66</v>
      </c>
      <c r="C208" s="917" t="s">
        <v>663</v>
      </c>
      <c r="D208" s="918"/>
      <c r="E208" s="919" t="s">
        <v>220</v>
      </c>
      <c r="F208" s="919">
        <v>31.0</v>
      </c>
      <c r="G208" s="920">
        <v>0.0</v>
      </c>
      <c r="H208" s="917" t="s">
        <v>69</v>
      </c>
      <c r="I208" s="918"/>
      <c r="J208" s="919" t="s">
        <v>68</v>
      </c>
      <c r="K208" s="919">
        <v>31.0</v>
      </c>
      <c r="L208" s="920">
        <v>6.0</v>
      </c>
      <c r="M208" s="917" t="s">
        <v>69</v>
      </c>
      <c r="N208" s="918"/>
      <c r="O208" s="919" t="s">
        <v>453</v>
      </c>
      <c r="P208" s="919">
        <v>31.0</v>
      </c>
      <c r="Q208" s="920">
        <v>6.0</v>
      </c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</row>
    <row r="209">
      <c r="A209" s="108"/>
      <c r="B209" s="439" t="s">
        <v>72</v>
      </c>
      <c r="C209" s="917" t="s">
        <v>381</v>
      </c>
      <c r="D209" s="918"/>
      <c r="E209" s="919" t="s">
        <v>694</v>
      </c>
      <c r="F209" s="919">
        <v>31.0</v>
      </c>
      <c r="G209" s="920">
        <v>252.0</v>
      </c>
      <c r="H209" s="917" t="s">
        <v>2538</v>
      </c>
      <c r="I209" s="918"/>
      <c r="J209" s="919" t="s">
        <v>349</v>
      </c>
      <c r="K209" s="919">
        <v>31.0</v>
      </c>
      <c r="L209" s="920">
        <v>0.0</v>
      </c>
      <c r="M209" s="917" t="s">
        <v>2539</v>
      </c>
      <c r="N209" s="918"/>
      <c r="O209" s="919" t="s">
        <v>164</v>
      </c>
      <c r="P209" s="919">
        <v>31.0</v>
      </c>
      <c r="Q209" s="920">
        <v>0.0</v>
      </c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</row>
    <row r="210">
      <c r="A210" s="108"/>
      <c r="B210" s="439" t="s">
        <v>79</v>
      </c>
      <c r="C210" s="917" t="s">
        <v>260</v>
      </c>
      <c r="D210" s="918"/>
      <c r="E210" s="919" t="s">
        <v>388</v>
      </c>
      <c r="F210" s="919">
        <v>31.0</v>
      </c>
      <c r="G210" s="920">
        <v>0.0</v>
      </c>
      <c r="H210" s="917" t="s">
        <v>293</v>
      </c>
      <c r="I210" s="918"/>
      <c r="J210" s="919" t="s">
        <v>487</v>
      </c>
      <c r="K210" s="919">
        <v>31.0</v>
      </c>
      <c r="L210" s="920">
        <v>0.0</v>
      </c>
      <c r="M210" s="917" t="s">
        <v>2540</v>
      </c>
      <c r="N210" s="918"/>
      <c r="O210" s="919" t="s">
        <v>670</v>
      </c>
      <c r="P210" s="919">
        <v>31.0</v>
      </c>
      <c r="Q210" s="920">
        <v>0.0</v>
      </c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</row>
    <row r="211">
      <c r="A211" s="108"/>
      <c r="B211" s="452" t="s">
        <v>85</v>
      </c>
      <c r="C211" s="453" t="s">
        <v>366</v>
      </c>
      <c r="D211" s="454"/>
      <c r="E211" s="455" t="s">
        <v>231</v>
      </c>
      <c r="F211" s="455">
        <v>31.0</v>
      </c>
      <c r="G211" s="456">
        <v>6.0</v>
      </c>
      <c r="H211" s="453" t="s">
        <v>470</v>
      </c>
      <c r="I211" s="454"/>
      <c r="J211" s="455" t="s">
        <v>436</v>
      </c>
      <c r="K211" s="455">
        <v>31.0</v>
      </c>
      <c r="L211" s="456">
        <v>252.0</v>
      </c>
      <c r="M211" s="453" t="s">
        <v>395</v>
      </c>
      <c r="N211" s="454"/>
      <c r="O211" s="455" t="s">
        <v>264</v>
      </c>
      <c r="P211" s="455">
        <v>31.0</v>
      </c>
      <c r="Q211" s="456">
        <v>252.0</v>
      </c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</row>
    <row r="212">
      <c r="A212" s="101"/>
      <c r="B212" s="457"/>
      <c r="C212" s="453" t="s">
        <v>397</v>
      </c>
      <c r="D212" s="454"/>
      <c r="E212" s="455" t="s">
        <v>305</v>
      </c>
      <c r="F212" s="455">
        <v>31.0</v>
      </c>
      <c r="G212" s="456">
        <v>0.0</v>
      </c>
      <c r="H212" s="453" t="s">
        <v>442</v>
      </c>
      <c r="I212" s="454"/>
      <c r="J212" s="455" t="s">
        <v>440</v>
      </c>
      <c r="K212" s="455">
        <v>31.0</v>
      </c>
      <c r="L212" s="456">
        <v>0.0</v>
      </c>
      <c r="M212" s="453" t="s">
        <v>1244</v>
      </c>
      <c r="N212" s="454"/>
      <c r="O212" s="455" t="s">
        <v>97</v>
      </c>
      <c r="P212" s="455">
        <v>31.0</v>
      </c>
      <c r="Q212" s="456">
        <v>0.0</v>
      </c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</row>
    <row r="213">
      <c r="A213" s="101"/>
      <c r="B213" s="457"/>
      <c r="C213" s="453" t="s">
        <v>1702</v>
      </c>
      <c r="D213" s="454"/>
      <c r="E213" s="455" t="s">
        <v>270</v>
      </c>
      <c r="F213" s="455">
        <v>31.0</v>
      </c>
      <c r="G213" s="456">
        <v>252.0</v>
      </c>
      <c r="H213" s="453" t="s">
        <v>332</v>
      </c>
      <c r="I213" s="454"/>
      <c r="J213" s="455" t="s">
        <v>152</v>
      </c>
      <c r="K213" s="455">
        <v>31.0</v>
      </c>
      <c r="L213" s="456">
        <v>252.0</v>
      </c>
      <c r="M213" s="453" t="s">
        <v>2541</v>
      </c>
      <c r="N213" s="454"/>
      <c r="O213" s="455" t="s">
        <v>102</v>
      </c>
      <c r="P213" s="455">
        <v>31.0</v>
      </c>
      <c r="Q213" s="456">
        <v>252.0</v>
      </c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</row>
    <row r="214">
      <c r="A214" s="101"/>
      <c r="B214" s="457"/>
      <c r="C214" s="924" t="s">
        <v>2016</v>
      </c>
      <c r="D214" s="462"/>
      <c r="E214" s="463"/>
      <c r="F214" s="467" t="s">
        <v>2542</v>
      </c>
      <c r="G214" s="83"/>
      <c r="H214" s="924" t="s">
        <v>235</v>
      </c>
      <c r="I214" s="462"/>
      <c r="J214" s="463"/>
      <c r="K214" s="467" t="s">
        <v>2543</v>
      </c>
      <c r="L214" s="83"/>
      <c r="M214" s="924" t="s">
        <v>275</v>
      </c>
      <c r="N214" s="462"/>
      <c r="O214" s="463"/>
      <c r="P214" s="467" t="s">
        <v>2544</v>
      </c>
      <c r="Q214" s="83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</row>
    <row r="215">
      <c r="A215" s="101"/>
      <c r="B215" s="923"/>
      <c r="C215" s="901"/>
      <c r="D215" s="77"/>
      <c r="E215" s="104"/>
      <c r="F215" s="903" t="s">
        <v>2545</v>
      </c>
      <c r="G215" s="78"/>
      <c r="H215" s="901"/>
      <c r="I215" s="77"/>
      <c r="J215" s="104"/>
      <c r="K215" s="903" t="s">
        <v>2546</v>
      </c>
      <c r="L215" s="78"/>
      <c r="M215" s="901"/>
      <c r="N215" s="77"/>
      <c r="O215" s="104"/>
      <c r="P215" s="903" t="s">
        <v>2547</v>
      </c>
      <c r="Q215" s="78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</row>
    <row r="216">
      <c r="A216" s="101"/>
      <c r="B216" s="79"/>
      <c r="C216" s="79"/>
      <c r="E216" s="106"/>
      <c r="G216" s="80"/>
      <c r="H216" s="79"/>
      <c r="J216" s="106"/>
      <c r="L216" s="80"/>
      <c r="M216" s="79"/>
      <c r="O216" s="106"/>
      <c r="Q216" s="8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</row>
    <row r="217">
      <c r="A217" s="101"/>
      <c r="B217" s="79"/>
      <c r="C217" s="79"/>
      <c r="E217" s="106"/>
      <c r="G217" s="80"/>
      <c r="H217" s="79"/>
      <c r="J217" s="106"/>
      <c r="L217" s="80"/>
      <c r="M217" s="79"/>
      <c r="O217" s="106"/>
      <c r="Q217" s="8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</row>
    <row r="218">
      <c r="A218" s="108"/>
      <c r="B218" s="906" t="s">
        <v>60</v>
      </c>
      <c r="C218" s="79"/>
      <c r="E218" s="106"/>
      <c r="F218" s="110"/>
      <c r="G218" s="111"/>
      <c r="H218" s="79"/>
      <c r="J218" s="106"/>
      <c r="K218" s="110"/>
      <c r="L218" s="111"/>
      <c r="M218" s="79"/>
      <c r="O218" s="106"/>
      <c r="P218" s="110"/>
      <c r="Q218" s="111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</row>
    <row r="219">
      <c r="A219" s="108"/>
      <c r="B219" s="906" t="s">
        <v>61</v>
      </c>
      <c r="C219" s="79"/>
      <c r="E219" s="106"/>
      <c r="F219" s="1436"/>
      <c r="G219" s="140"/>
      <c r="H219" s="79"/>
      <c r="J219" s="106"/>
      <c r="K219" s="1436"/>
      <c r="L219" s="140"/>
      <c r="M219" s="79"/>
      <c r="O219" s="106"/>
      <c r="P219" s="1436"/>
      <c r="Q219" s="14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</row>
    <row r="220">
      <c r="A220" s="108"/>
      <c r="B220" s="79"/>
      <c r="C220" s="107"/>
      <c r="D220" s="110"/>
      <c r="E220" s="49"/>
      <c r="F220" s="1438"/>
      <c r="G220" s="138"/>
      <c r="H220" s="107"/>
      <c r="I220" s="110"/>
      <c r="J220" s="49"/>
      <c r="K220" s="1438"/>
      <c r="L220" s="138"/>
      <c r="M220" s="107"/>
      <c r="N220" s="110"/>
      <c r="O220" s="49"/>
      <c r="P220" s="1437"/>
      <c r="Q220" s="138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</row>
    <row r="221">
      <c r="A221" s="108"/>
      <c r="B221" s="439" t="s">
        <v>62</v>
      </c>
      <c r="C221" s="1439">
        <v>82.0</v>
      </c>
      <c r="D221" s="1440"/>
      <c r="E221" s="1440" t="s">
        <v>63</v>
      </c>
      <c r="F221" s="1440" t="s">
        <v>64</v>
      </c>
      <c r="G221" s="1441" t="s">
        <v>65</v>
      </c>
      <c r="H221" s="1439">
        <v>82.0</v>
      </c>
      <c r="I221" s="1440"/>
      <c r="J221" s="1440" t="s">
        <v>63</v>
      </c>
      <c r="K221" s="1440" t="s">
        <v>64</v>
      </c>
      <c r="L221" s="1441" t="s">
        <v>65</v>
      </c>
      <c r="M221" s="1439">
        <v>82.0</v>
      </c>
      <c r="N221" s="1440"/>
      <c r="O221" s="1440" t="s">
        <v>63</v>
      </c>
      <c r="P221" s="1440" t="s">
        <v>64</v>
      </c>
      <c r="Q221" s="1441" t="s">
        <v>65</v>
      </c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</row>
    <row r="222">
      <c r="A222" s="108"/>
      <c r="B222" s="439" t="s">
        <v>66</v>
      </c>
      <c r="C222" s="917" t="s">
        <v>128</v>
      </c>
      <c r="D222" s="918"/>
      <c r="E222" s="919" t="s">
        <v>129</v>
      </c>
      <c r="F222" s="919">
        <v>31.0</v>
      </c>
      <c r="G222" s="920">
        <v>6.0</v>
      </c>
      <c r="H222" s="917" t="s">
        <v>67</v>
      </c>
      <c r="I222" s="918"/>
      <c r="J222" s="919" t="s">
        <v>427</v>
      </c>
      <c r="K222" s="919">
        <v>31.0</v>
      </c>
      <c r="L222" s="920">
        <v>6.0</v>
      </c>
      <c r="M222" s="917" t="s">
        <v>379</v>
      </c>
      <c r="N222" s="918"/>
      <c r="O222" s="919" t="s">
        <v>427</v>
      </c>
      <c r="P222" s="919">
        <v>31.0</v>
      </c>
      <c r="Q222" s="920">
        <v>0.0</v>
      </c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</row>
    <row r="223">
      <c r="A223" s="108"/>
      <c r="B223" s="439" t="s">
        <v>72</v>
      </c>
      <c r="C223" s="917" t="s">
        <v>381</v>
      </c>
      <c r="D223" s="918"/>
      <c r="E223" s="919" t="s">
        <v>132</v>
      </c>
      <c r="F223" s="919">
        <v>31.0</v>
      </c>
      <c r="G223" s="920">
        <v>252.0</v>
      </c>
      <c r="H223" s="917" t="s">
        <v>252</v>
      </c>
      <c r="I223" s="918"/>
      <c r="J223" s="919" t="s">
        <v>1011</v>
      </c>
      <c r="K223" s="919">
        <v>31.0</v>
      </c>
      <c r="L223" s="920">
        <v>252.0</v>
      </c>
      <c r="M223" s="917" t="s">
        <v>2548</v>
      </c>
      <c r="N223" s="918"/>
      <c r="O223" s="919" t="s">
        <v>2494</v>
      </c>
      <c r="P223" s="919">
        <v>31.0</v>
      </c>
      <c r="Q223" s="920">
        <v>252.0</v>
      </c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</row>
    <row r="224">
      <c r="A224" s="108"/>
      <c r="B224" s="439" t="s">
        <v>79</v>
      </c>
      <c r="C224" s="917" t="s">
        <v>386</v>
      </c>
      <c r="D224" s="918"/>
      <c r="E224" s="919" t="s">
        <v>84</v>
      </c>
      <c r="F224" s="919">
        <v>31.0</v>
      </c>
      <c r="G224" s="920">
        <v>0.0</v>
      </c>
      <c r="H224" s="917" t="s">
        <v>327</v>
      </c>
      <c r="I224" s="918"/>
      <c r="J224" s="919" t="s">
        <v>2549</v>
      </c>
      <c r="K224" s="919">
        <v>31.0</v>
      </c>
      <c r="L224" s="920">
        <v>0.0</v>
      </c>
      <c r="M224" s="917" t="s">
        <v>326</v>
      </c>
      <c r="N224" s="918"/>
      <c r="O224" s="919" t="s">
        <v>434</v>
      </c>
      <c r="P224" s="919">
        <v>31.0</v>
      </c>
      <c r="Q224" s="920">
        <v>0.0</v>
      </c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</row>
    <row r="225">
      <c r="A225" s="108"/>
      <c r="B225" s="452" t="s">
        <v>85</v>
      </c>
      <c r="C225" s="453" t="s">
        <v>2155</v>
      </c>
      <c r="D225" s="454"/>
      <c r="E225" s="455" t="s">
        <v>362</v>
      </c>
      <c r="F225" s="455">
        <v>31.0</v>
      </c>
      <c r="G225" s="456">
        <v>0.0</v>
      </c>
      <c r="H225" s="453" t="s">
        <v>309</v>
      </c>
      <c r="I225" s="454"/>
      <c r="J225" s="455" t="s">
        <v>543</v>
      </c>
      <c r="K225" s="455">
        <v>31.0</v>
      </c>
      <c r="L225" s="456">
        <v>0.0</v>
      </c>
      <c r="M225" s="453" t="s">
        <v>2550</v>
      </c>
      <c r="N225" s="454"/>
      <c r="O225" s="455" t="s">
        <v>2551</v>
      </c>
      <c r="P225" s="455">
        <v>31.0</v>
      </c>
      <c r="Q225" s="456">
        <v>6.0</v>
      </c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</row>
    <row r="226">
      <c r="A226" s="101"/>
      <c r="B226" s="457"/>
      <c r="C226" s="453" t="s">
        <v>306</v>
      </c>
      <c r="D226" s="454"/>
      <c r="E226" s="455" t="s">
        <v>206</v>
      </c>
      <c r="F226" s="455">
        <v>31.0</v>
      </c>
      <c r="G226" s="456">
        <v>0.0</v>
      </c>
      <c r="H226" s="453" t="s">
        <v>366</v>
      </c>
      <c r="I226" s="454"/>
      <c r="J226" s="455" t="s">
        <v>2552</v>
      </c>
      <c r="K226" s="455">
        <v>31.0</v>
      </c>
      <c r="L226" s="456">
        <v>0.0</v>
      </c>
      <c r="M226" s="453" t="s">
        <v>271</v>
      </c>
      <c r="N226" s="454"/>
      <c r="O226" s="455" t="s">
        <v>267</v>
      </c>
      <c r="P226" s="455">
        <v>31.0</v>
      </c>
      <c r="Q226" s="456">
        <v>0.0</v>
      </c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</row>
    <row r="227">
      <c r="A227" s="101"/>
      <c r="B227" s="457"/>
      <c r="C227" s="453" t="s">
        <v>630</v>
      </c>
      <c r="D227" s="454"/>
      <c r="E227" s="455" t="s">
        <v>270</v>
      </c>
      <c r="F227" s="455">
        <v>31.0</v>
      </c>
      <c r="G227" s="456">
        <v>252.0</v>
      </c>
      <c r="H227" s="453" t="s">
        <v>1104</v>
      </c>
      <c r="I227" s="454"/>
      <c r="J227" s="455" t="s">
        <v>2553</v>
      </c>
      <c r="K227" s="455">
        <v>31.0</v>
      </c>
      <c r="L227" s="456">
        <v>252.0</v>
      </c>
      <c r="M227" s="453" t="s">
        <v>330</v>
      </c>
      <c r="N227" s="454"/>
      <c r="O227" s="455" t="s">
        <v>1668</v>
      </c>
      <c r="P227" s="455">
        <v>31.0</v>
      </c>
      <c r="Q227" s="456">
        <v>252.0</v>
      </c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</row>
    <row r="228">
      <c r="A228" s="101"/>
      <c r="B228" s="457"/>
      <c r="C228" s="924" t="s">
        <v>401</v>
      </c>
      <c r="D228" s="462"/>
      <c r="E228" s="463"/>
      <c r="F228" s="467" t="s">
        <v>2542</v>
      </c>
      <c r="G228" s="83"/>
      <c r="H228" s="924" t="s">
        <v>419</v>
      </c>
      <c r="I228" s="462"/>
      <c r="J228" s="463"/>
      <c r="K228" s="467" t="s">
        <v>2554</v>
      </c>
      <c r="L228" s="83"/>
      <c r="M228" s="924" t="s">
        <v>1940</v>
      </c>
      <c r="N228" s="462"/>
      <c r="O228" s="463"/>
      <c r="P228" s="467" t="s">
        <v>2555</v>
      </c>
      <c r="Q228" s="83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</row>
    <row r="229">
      <c r="A229" s="153"/>
      <c r="B229" s="485" t="s">
        <v>2556</v>
      </c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5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</row>
    <row r="230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</row>
    <row r="231">
      <c r="A231" s="101"/>
      <c r="B231" s="1240"/>
      <c r="C231" s="1241" t="s">
        <v>2557</v>
      </c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8"/>
      <c r="R231" s="1401" t="s">
        <v>526</v>
      </c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</row>
    <row r="232">
      <c r="A232" s="101"/>
      <c r="B232" s="157"/>
      <c r="C232" s="81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3"/>
      <c r="R232" s="488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</row>
    <row r="233">
      <c r="A233" s="101"/>
      <c r="B233" s="157"/>
      <c r="C233" s="901"/>
      <c r="D233" s="77"/>
      <c r="E233" s="104"/>
      <c r="F233" s="903" t="s">
        <v>727</v>
      </c>
      <c r="G233" s="78"/>
      <c r="H233" s="901"/>
      <c r="I233" s="77"/>
      <c r="J233" s="104"/>
      <c r="K233" s="903" t="s">
        <v>2558</v>
      </c>
      <c r="L233" s="78"/>
      <c r="M233" s="901"/>
      <c r="N233" s="77"/>
      <c r="O233" s="104"/>
      <c r="P233" s="903" t="s">
        <v>2427</v>
      </c>
      <c r="Q233" s="78"/>
      <c r="R233" s="1402" t="s">
        <v>2559</v>
      </c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</row>
    <row r="234">
      <c r="A234" s="101"/>
      <c r="B234" s="157"/>
      <c r="C234" s="79"/>
      <c r="E234" s="106"/>
      <c r="G234" s="80"/>
      <c r="H234" s="79"/>
      <c r="J234" s="106"/>
      <c r="L234" s="80"/>
      <c r="M234" s="79"/>
      <c r="O234" s="106"/>
      <c r="Q234" s="80"/>
      <c r="R234" s="49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</row>
    <row r="235">
      <c r="A235" s="101"/>
      <c r="B235" s="160"/>
      <c r="C235" s="79"/>
      <c r="E235" s="106"/>
      <c r="G235" s="80"/>
      <c r="H235" s="79"/>
      <c r="J235" s="106"/>
      <c r="L235" s="80"/>
      <c r="M235" s="79"/>
      <c r="O235" s="106"/>
      <c r="Q235" s="80"/>
      <c r="R235" s="49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</row>
    <row r="236">
      <c r="A236" s="108"/>
      <c r="B236" s="1245" t="s">
        <v>60</v>
      </c>
      <c r="C236" s="79"/>
      <c r="E236" s="106"/>
      <c r="F236" s="110"/>
      <c r="G236" s="111"/>
      <c r="H236" s="79"/>
      <c r="J236" s="106"/>
      <c r="K236" s="110"/>
      <c r="L236" s="111"/>
      <c r="M236" s="79"/>
      <c r="O236" s="106"/>
      <c r="P236" s="110"/>
      <c r="Q236" s="111"/>
      <c r="R236" s="49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</row>
    <row r="237">
      <c r="A237" s="108"/>
      <c r="B237" s="1245" t="s">
        <v>61</v>
      </c>
      <c r="C237" s="79"/>
      <c r="E237" s="106"/>
      <c r="F237" s="907"/>
      <c r="G237" s="140"/>
      <c r="H237" s="79"/>
      <c r="J237" s="106"/>
      <c r="K237" s="930"/>
      <c r="L237" s="138"/>
      <c r="M237" s="79"/>
      <c r="O237" s="106"/>
      <c r="P237" s="907"/>
      <c r="Q237" s="140"/>
      <c r="R237" s="49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</row>
    <row r="238">
      <c r="A238" s="108"/>
      <c r="B238" s="157"/>
      <c r="C238" s="81"/>
      <c r="D238" s="82"/>
      <c r="E238" s="54"/>
      <c r="F238" s="931"/>
      <c r="G238" s="243"/>
      <c r="H238" s="81"/>
      <c r="I238" s="82"/>
      <c r="J238" s="54"/>
      <c r="K238" s="1268"/>
      <c r="L238" s="1269"/>
      <c r="M238" s="81"/>
      <c r="N238" s="82"/>
      <c r="O238" s="54"/>
      <c r="P238" s="931"/>
      <c r="Q238" s="243"/>
      <c r="R238" s="492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</row>
    <row r="239">
      <c r="A239" s="108"/>
      <c r="B239" s="439" t="s">
        <v>62</v>
      </c>
      <c r="C239" s="1252" t="s">
        <v>565</v>
      </c>
      <c r="D239" s="1253"/>
      <c r="E239" s="1253" t="s">
        <v>63</v>
      </c>
      <c r="F239" s="1253" t="s">
        <v>64</v>
      </c>
      <c r="G239" s="1256" t="s">
        <v>65</v>
      </c>
      <c r="H239" s="1252" t="s">
        <v>565</v>
      </c>
      <c r="I239" s="1253"/>
      <c r="J239" s="1253" t="s">
        <v>63</v>
      </c>
      <c r="K239" s="1254" t="s">
        <v>64</v>
      </c>
      <c r="L239" s="1255" t="s">
        <v>65</v>
      </c>
      <c r="M239" s="1252" t="s">
        <v>565</v>
      </c>
      <c r="N239" s="1253"/>
      <c r="O239" s="1253" t="s">
        <v>63</v>
      </c>
      <c r="P239" s="1253" t="s">
        <v>64</v>
      </c>
      <c r="Q239" s="1256" t="s">
        <v>65</v>
      </c>
      <c r="R239" s="492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</row>
    <row r="240">
      <c r="A240" s="108"/>
      <c r="B240" s="439" t="s">
        <v>66</v>
      </c>
      <c r="C240" s="1049" t="s">
        <v>128</v>
      </c>
      <c r="D240" s="1050"/>
      <c r="E240" s="1051" t="s">
        <v>380</v>
      </c>
      <c r="F240" s="1051">
        <v>31.0</v>
      </c>
      <c r="G240" s="1052">
        <v>6.0</v>
      </c>
      <c r="H240" s="1049" t="s">
        <v>126</v>
      </c>
      <c r="I240" s="1050"/>
      <c r="J240" s="1051" t="s">
        <v>187</v>
      </c>
      <c r="K240" s="1051">
        <v>31.0</v>
      </c>
      <c r="L240" s="1052">
        <v>6.0</v>
      </c>
      <c r="M240" s="1049" t="s">
        <v>126</v>
      </c>
      <c r="N240" s="1050"/>
      <c r="O240" s="1051" t="s">
        <v>860</v>
      </c>
      <c r="P240" s="1051">
        <v>31.0</v>
      </c>
      <c r="Q240" s="1052">
        <v>6.0</v>
      </c>
      <c r="R240" s="492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</row>
    <row r="241">
      <c r="A241" s="108"/>
      <c r="B241" s="439" t="s">
        <v>72</v>
      </c>
      <c r="C241" s="1049" t="s">
        <v>730</v>
      </c>
      <c r="D241" s="1050"/>
      <c r="E241" s="1051" t="s">
        <v>223</v>
      </c>
      <c r="F241" s="1051">
        <v>31.0</v>
      </c>
      <c r="G241" s="1052">
        <v>252.0</v>
      </c>
      <c r="H241" s="1049" t="s">
        <v>2560</v>
      </c>
      <c r="I241" s="1050"/>
      <c r="J241" s="1051" t="s">
        <v>353</v>
      </c>
      <c r="K241" s="1051">
        <v>31.0</v>
      </c>
      <c r="L241" s="1052">
        <v>0.0</v>
      </c>
      <c r="M241" s="1049" t="s">
        <v>916</v>
      </c>
      <c r="N241" s="1050"/>
      <c r="O241" s="1051" t="s">
        <v>166</v>
      </c>
      <c r="P241" s="1051">
        <v>31.0</v>
      </c>
      <c r="Q241" s="1052">
        <v>0.0</v>
      </c>
      <c r="R241" s="492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</row>
    <row r="242">
      <c r="A242" s="108"/>
      <c r="B242" s="439" t="s">
        <v>79</v>
      </c>
      <c r="C242" s="1049" t="s">
        <v>260</v>
      </c>
      <c r="D242" s="1050"/>
      <c r="E242" s="1051" t="s">
        <v>434</v>
      </c>
      <c r="F242" s="1051">
        <v>31.0</v>
      </c>
      <c r="G242" s="1052">
        <v>0.0</v>
      </c>
      <c r="H242" s="1049" t="s">
        <v>328</v>
      </c>
      <c r="I242" s="1050"/>
      <c r="J242" s="1051" t="s">
        <v>225</v>
      </c>
      <c r="K242" s="1051">
        <v>31.0</v>
      </c>
      <c r="L242" s="1052">
        <v>0.0</v>
      </c>
      <c r="M242" s="1049" t="s">
        <v>509</v>
      </c>
      <c r="N242" s="1050"/>
      <c r="O242" s="1051" t="s">
        <v>257</v>
      </c>
      <c r="P242" s="1051">
        <v>31.0</v>
      </c>
      <c r="Q242" s="1052">
        <v>0.0</v>
      </c>
      <c r="R242" s="492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</row>
    <row r="243">
      <c r="A243" s="108"/>
      <c r="B243" s="446" t="s">
        <v>85</v>
      </c>
      <c r="C243" s="1257" t="s">
        <v>732</v>
      </c>
      <c r="D243" s="1258"/>
      <c r="E243" s="451" t="s">
        <v>733</v>
      </c>
      <c r="F243" s="451">
        <v>31.0</v>
      </c>
      <c r="G243" s="1259">
        <v>0.0</v>
      </c>
      <c r="H243" s="1257" t="s">
        <v>275</v>
      </c>
      <c r="I243" s="1258"/>
      <c r="J243" s="451" t="s">
        <v>512</v>
      </c>
      <c r="K243" s="451">
        <v>31.0</v>
      </c>
      <c r="L243" s="1259">
        <v>252.0</v>
      </c>
      <c r="M243" s="1257" t="s">
        <v>271</v>
      </c>
      <c r="N243" s="1258"/>
      <c r="O243" s="451" t="s">
        <v>392</v>
      </c>
      <c r="P243" s="451">
        <v>31.0</v>
      </c>
      <c r="Q243" s="1259">
        <v>252.0</v>
      </c>
      <c r="R243" s="492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</row>
    <row r="244">
      <c r="A244" s="101"/>
      <c r="B244" s="481"/>
      <c r="C244" s="1257" t="s">
        <v>306</v>
      </c>
      <c r="D244" s="1258"/>
      <c r="E244" s="451" t="s">
        <v>174</v>
      </c>
      <c r="F244" s="451">
        <v>31.0</v>
      </c>
      <c r="G244" s="1259">
        <v>0.0</v>
      </c>
      <c r="H244" s="1257" t="s">
        <v>472</v>
      </c>
      <c r="I244" s="1258"/>
      <c r="J244" s="451" t="s">
        <v>117</v>
      </c>
      <c r="K244" s="451">
        <v>31.0</v>
      </c>
      <c r="L244" s="1259">
        <v>0.0</v>
      </c>
      <c r="M244" s="1257" t="s">
        <v>477</v>
      </c>
      <c r="N244" s="1258"/>
      <c r="O244" s="451" t="s">
        <v>232</v>
      </c>
      <c r="P244" s="451">
        <v>31.0</v>
      </c>
      <c r="Q244" s="1259">
        <v>0.0</v>
      </c>
      <c r="R244" s="492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</row>
    <row r="245">
      <c r="A245" s="101"/>
      <c r="B245" s="481"/>
      <c r="C245" s="1257" t="s">
        <v>903</v>
      </c>
      <c r="D245" s="1258"/>
      <c r="E245" s="451" t="s">
        <v>738</v>
      </c>
      <c r="F245" s="451">
        <v>31.0</v>
      </c>
      <c r="G245" s="1259">
        <v>252.0</v>
      </c>
      <c r="H245" s="1257" t="s">
        <v>2561</v>
      </c>
      <c r="I245" s="1258"/>
      <c r="J245" s="451" t="s">
        <v>209</v>
      </c>
      <c r="K245" s="451">
        <v>31.0</v>
      </c>
      <c r="L245" s="1259">
        <v>252.0</v>
      </c>
      <c r="M245" s="1257" t="s">
        <v>261</v>
      </c>
      <c r="N245" s="1258"/>
      <c r="O245" s="451" t="s">
        <v>2432</v>
      </c>
      <c r="P245" s="451">
        <v>31.0</v>
      </c>
      <c r="Q245" s="1259">
        <v>252.0</v>
      </c>
      <c r="R245" s="492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</row>
    <row r="246">
      <c r="A246" s="101"/>
      <c r="B246" s="481"/>
      <c r="C246" s="1257" t="s">
        <v>950</v>
      </c>
      <c r="D246" s="1258"/>
      <c r="E246" s="482"/>
      <c r="F246" s="1260" t="s">
        <v>2562</v>
      </c>
      <c r="G246" s="80"/>
      <c r="H246" s="1261" t="s">
        <v>1745</v>
      </c>
      <c r="I246" s="1258"/>
      <c r="J246" s="482"/>
      <c r="K246" s="1260" t="s">
        <v>501</v>
      </c>
      <c r="L246" s="80"/>
      <c r="M246" s="1261" t="s">
        <v>299</v>
      </c>
      <c r="N246" s="1258"/>
      <c r="O246" s="482"/>
      <c r="P246" s="1260" t="s">
        <v>2563</v>
      </c>
      <c r="Q246" s="80"/>
      <c r="R246" s="441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</row>
    <row r="247">
      <c r="A247" s="101"/>
      <c r="B247" s="481"/>
      <c r="C247" s="1262" t="s">
        <v>2564</v>
      </c>
      <c r="D247" s="1263"/>
      <c r="E247" s="1264"/>
      <c r="F247" s="1260"/>
      <c r="G247" s="1126"/>
      <c r="H247" s="1265" t="s">
        <v>2564</v>
      </c>
      <c r="I247" s="1263"/>
      <c r="J247" s="1264"/>
      <c r="K247" s="1260"/>
      <c r="L247" s="1126"/>
      <c r="M247" s="1265" t="s">
        <v>2564</v>
      </c>
      <c r="N247" s="1263"/>
      <c r="O247" s="1264"/>
      <c r="P247" s="1260"/>
      <c r="Q247" s="1126"/>
      <c r="R247" s="468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</row>
    <row r="248">
      <c r="A248" s="101"/>
      <c r="B248" s="923"/>
      <c r="C248" s="901"/>
      <c r="D248" s="77"/>
      <c r="E248" s="104"/>
      <c r="F248" s="903" t="s">
        <v>2565</v>
      </c>
      <c r="G248" s="78"/>
      <c r="H248" s="901"/>
      <c r="I248" s="77"/>
      <c r="J248" s="104"/>
      <c r="K248" s="903" t="s">
        <v>503</v>
      </c>
      <c r="L248" s="78"/>
      <c r="M248" s="901"/>
      <c r="N248" s="77"/>
      <c r="O248" s="104"/>
      <c r="P248" s="903" t="s">
        <v>770</v>
      </c>
      <c r="Q248" s="78"/>
      <c r="R248" s="101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</row>
    <row r="249">
      <c r="A249" s="101"/>
      <c r="B249" s="79"/>
      <c r="C249" s="79"/>
      <c r="E249" s="106"/>
      <c r="G249" s="80"/>
      <c r="H249" s="79"/>
      <c r="J249" s="106"/>
      <c r="L249" s="80"/>
      <c r="M249" s="79"/>
      <c r="O249" s="106"/>
      <c r="Q249" s="80"/>
      <c r="R249" s="101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</row>
    <row r="250">
      <c r="A250" s="101"/>
      <c r="B250" s="79"/>
      <c r="C250" s="79"/>
      <c r="E250" s="106"/>
      <c r="G250" s="80"/>
      <c r="H250" s="79"/>
      <c r="J250" s="106"/>
      <c r="L250" s="80"/>
      <c r="M250" s="79"/>
      <c r="O250" s="106"/>
      <c r="Q250" s="80"/>
      <c r="R250" s="101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</row>
    <row r="251">
      <c r="A251" s="108"/>
      <c r="B251" s="906" t="s">
        <v>60</v>
      </c>
      <c r="C251" s="79"/>
      <c r="E251" s="106"/>
      <c r="F251" s="110"/>
      <c r="G251" s="111"/>
      <c r="H251" s="79"/>
      <c r="J251" s="106"/>
      <c r="K251" s="110"/>
      <c r="L251" s="111"/>
      <c r="M251" s="79"/>
      <c r="O251" s="106"/>
      <c r="P251" s="110"/>
      <c r="Q251" s="111"/>
      <c r="R251" s="101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</row>
    <row r="252">
      <c r="A252" s="108"/>
      <c r="B252" s="906" t="s">
        <v>61</v>
      </c>
      <c r="C252" s="79"/>
      <c r="E252" s="106"/>
      <c r="F252" s="930"/>
      <c r="G252" s="138"/>
      <c r="H252" s="79"/>
      <c r="J252" s="106"/>
      <c r="K252" s="907"/>
      <c r="L252" s="140"/>
      <c r="M252" s="79"/>
      <c r="O252" s="106"/>
      <c r="P252" s="930"/>
      <c r="Q252" s="138"/>
      <c r="R252" s="101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</row>
    <row r="253">
      <c r="A253" s="108"/>
      <c r="B253" s="79"/>
      <c r="C253" s="81"/>
      <c r="D253" s="82"/>
      <c r="E253" s="54"/>
      <c r="F253" s="1268"/>
      <c r="G253" s="1269"/>
      <c r="H253" s="81"/>
      <c r="I253" s="82"/>
      <c r="J253" s="54"/>
      <c r="K253" s="931"/>
      <c r="L253" s="243"/>
      <c r="M253" s="81"/>
      <c r="N253" s="82"/>
      <c r="O253" s="54"/>
      <c r="P253" s="1268"/>
      <c r="Q253" s="1269"/>
      <c r="R253" s="101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</row>
    <row r="254">
      <c r="A254" s="108"/>
      <c r="B254" s="439" t="s">
        <v>62</v>
      </c>
      <c r="C254" s="1252" t="s">
        <v>565</v>
      </c>
      <c r="D254" s="1253"/>
      <c r="E254" s="1253" t="s">
        <v>63</v>
      </c>
      <c r="F254" s="1254" t="s">
        <v>64</v>
      </c>
      <c r="G254" s="1255" t="s">
        <v>65</v>
      </c>
      <c r="H254" s="1252" t="s">
        <v>565</v>
      </c>
      <c r="I254" s="1253"/>
      <c r="J254" s="1253" t="s">
        <v>63</v>
      </c>
      <c r="K254" s="1253" t="s">
        <v>64</v>
      </c>
      <c r="L254" s="1256" t="s">
        <v>65</v>
      </c>
      <c r="M254" s="1252" t="s">
        <v>565</v>
      </c>
      <c r="N254" s="1253"/>
      <c r="O254" s="1253" t="s">
        <v>63</v>
      </c>
      <c r="P254" s="1254" t="s">
        <v>64</v>
      </c>
      <c r="Q254" s="1255" t="s">
        <v>65</v>
      </c>
      <c r="R254" s="101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</row>
    <row r="255">
      <c r="A255" s="108"/>
      <c r="B255" s="439" t="s">
        <v>66</v>
      </c>
      <c r="C255" s="1049" t="s">
        <v>128</v>
      </c>
      <c r="D255" s="1050"/>
      <c r="E255" s="1051" t="s">
        <v>68</v>
      </c>
      <c r="F255" s="1051">
        <v>31.0</v>
      </c>
      <c r="G255" s="1052">
        <v>6.0</v>
      </c>
      <c r="H255" s="1049" t="s">
        <v>126</v>
      </c>
      <c r="I255" s="1050"/>
      <c r="J255" s="1051" t="s">
        <v>70</v>
      </c>
      <c r="K255" s="1051">
        <v>31.0</v>
      </c>
      <c r="L255" s="1052">
        <v>6.0</v>
      </c>
      <c r="M255" s="1049" t="s">
        <v>67</v>
      </c>
      <c r="N255" s="1050"/>
      <c r="O255" s="1051" t="s">
        <v>772</v>
      </c>
      <c r="P255" s="1051">
        <v>31.0</v>
      </c>
      <c r="Q255" s="1052">
        <v>6.0</v>
      </c>
      <c r="R255" s="101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</row>
    <row r="256">
      <c r="A256" s="108"/>
      <c r="B256" s="439" t="s">
        <v>72</v>
      </c>
      <c r="C256" s="1049" t="s">
        <v>2399</v>
      </c>
      <c r="D256" s="1050"/>
      <c r="E256" s="1051" t="s">
        <v>2400</v>
      </c>
      <c r="F256" s="1051">
        <v>31.0</v>
      </c>
      <c r="G256" s="1052">
        <v>252.0</v>
      </c>
      <c r="H256" s="1049" t="s">
        <v>252</v>
      </c>
      <c r="I256" s="1050"/>
      <c r="J256" s="1051" t="s">
        <v>130</v>
      </c>
      <c r="K256" s="1051">
        <v>31.0</v>
      </c>
      <c r="L256" s="1052">
        <v>0.0</v>
      </c>
      <c r="M256" s="1049" t="s">
        <v>163</v>
      </c>
      <c r="N256" s="1050"/>
      <c r="O256" s="1051" t="s">
        <v>775</v>
      </c>
      <c r="P256" s="1051">
        <v>31.0</v>
      </c>
      <c r="Q256" s="1052">
        <v>0.0</v>
      </c>
      <c r="R256" s="101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</row>
    <row r="257">
      <c r="A257" s="108"/>
      <c r="B257" s="439" t="s">
        <v>79</v>
      </c>
      <c r="C257" s="1049" t="s">
        <v>139</v>
      </c>
      <c r="D257" s="1050"/>
      <c r="E257" s="1051" t="s">
        <v>257</v>
      </c>
      <c r="F257" s="1051">
        <v>31.0</v>
      </c>
      <c r="G257" s="1052">
        <v>0.0</v>
      </c>
      <c r="H257" s="1049" t="s">
        <v>327</v>
      </c>
      <c r="I257" s="1050"/>
      <c r="J257" s="1051" t="s">
        <v>510</v>
      </c>
      <c r="K257" s="1051">
        <v>31.0</v>
      </c>
      <c r="L257" s="1052">
        <v>0.0</v>
      </c>
      <c r="M257" s="1049" t="s">
        <v>386</v>
      </c>
      <c r="N257" s="1050"/>
      <c r="O257" s="1051" t="s">
        <v>778</v>
      </c>
      <c r="P257" s="1051">
        <v>31.0</v>
      </c>
      <c r="Q257" s="1052">
        <v>0.0</v>
      </c>
      <c r="R257" s="101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</row>
    <row r="258">
      <c r="A258" s="108"/>
      <c r="B258" s="446" t="s">
        <v>85</v>
      </c>
      <c r="C258" s="1257" t="s">
        <v>2401</v>
      </c>
      <c r="D258" s="1258"/>
      <c r="E258" s="451" t="s">
        <v>543</v>
      </c>
      <c r="F258" s="451">
        <v>31.0</v>
      </c>
      <c r="G258" s="1259">
        <v>0.0</v>
      </c>
      <c r="H258" s="1257" t="s">
        <v>477</v>
      </c>
      <c r="I258" s="1258"/>
      <c r="J258" s="451" t="s">
        <v>512</v>
      </c>
      <c r="K258" s="451">
        <v>31.0</v>
      </c>
      <c r="L258" s="1259">
        <v>252.0</v>
      </c>
      <c r="M258" s="1257" t="s">
        <v>781</v>
      </c>
      <c r="N258" s="1258"/>
      <c r="O258" s="451" t="s">
        <v>491</v>
      </c>
      <c r="P258" s="451">
        <v>31.0</v>
      </c>
      <c r="Q258" s="1259">
        <v>252.0</v>
      </c>
      <c r="R258" s="101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</row>
    <row r="259">
      <c r="A259" s="101"/>
      <c r="B259" s="481"/>
      <c r="C259" s="1257" t="s">
        <v>1595</v>
      </c>
      <c r="D259" s="1258"/>
      <c r="E259" s="451" t="s">
        <v>232</v>
      </c>
      <c r="F259" s="451">
        <v>31.0</v>
      </c>
      <c r="G259" s="1259">
        <v>0.0</v>
      </c>
      <c r="H259" s="1257" t="s">
        <v>435</v>
      </c>
      <c r="I259" s="1258"/>
      <c r="J259" s="451" t="s">
        <v>514</v>
      </c>
      <c r="K259" s="451">
        <v>31.0</v>
      </c>
      <c r="L259" s="1259">
        <v>0.0</v>
      </c>
      <c r="M259" s="1257" t="s">
        <v>371</v>
      </c>
      <c r="N259" s="1258"/>
      <c r="O259" s="451" t="s">
        <v>97</v>
      </c>
      <c r="P259" s="451">
        <v>31.0</v>
      </c>
      <c r="Q259" s="1259">
        <v>0.0</v>
      </c>
      <c r="R259" s="101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</row>
    <row r="260">
      <c r="A260" s="101"/>
      <c r="B260" s="481"/>
      <c r="C260" s="1257" t="s">
        <v>372</v>
      </c>
      <c r="D260" s="1258"/>
      <c r="E260" s="451" t="s">
        <v>2402</v>
      </c>
      <c r="F260" s="451">
        <v>31.0</v>
      </c>
      <c r="G260" s="1259">
        <v>252.0</v>
      </c>
      <c r="H260" s="1257" t="s">
        <v>634</v>
      </c>
      <c r="I260" s="1258"/>
      <c r="J260" s="451" t="s">
        <v>517</v>
      </c>
      <c r="K260" s="451">
        <v>31.0</v>
      </c>
      <c r="L260" s="1259">
        <v>252.0</v>
      </c>
      <c r="M260" s="1257" t="s">
        <v>788</v>
      </c>
      <c r="N260" s="1258"/>
      <c r="O260" s="451" t="s">
        <v>785</v>
      </c>
      <c r="P260" s="451">
        <v>31.0</v>
      </c>
      <c r="Q260" s="1259">
        <v>252.0</v>
      </c>
      <c r="R260" s="101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</row>
    <row r="261">
      <c r="A261" s="101"/>
      <c r="B261" s="481"/>
      <c r="C261" s="1257" t="s">
        <v>950</v>
      </c>
      <c r="D261" s="1258"/>
      <c r="E261" s="482"/>
      <c r="F261" s="1260" t="s">
        <v>2566</v>
      </c>
      <c r="G261" s="80"/>
      <c r="H261" s="1261" t="s">
        <v>631</v>
      </c>
      <c r="I261" s="1258"/>
      <c r="J261" s="482"/>
      <c r="K261" s="1260" t="s">
        <v>519</v>
      </c>
      <c r="L261" s="80"/>
      <c r="M261" s="1261" t="s">
        <v>177</v>
      </c>
      <c r="N261" s="1258"/>
      <c r="O261" s="482"/>
      <c r="P261" s="1260" t="s">
        <v>2567</v>
      </c>
      <c r="Q261" s="80"/>
      <c r="R261" s="101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</row>
    <row r="262">
      <c r="A262" s="101"/>
      <c r="B262" s="481"/>
      <c r="C262" s="1257"/>
      <c r="D262" s="1261"/>
      <c r="E262" s="482"/>
      <c r="F262" s="1260"/>
      <c r="G262" s="1260"/>
      <c r="H262" s="1257"/>
      <c r="I262" s="1261"/>
      <c r="J262" s="482"/>
      <c r="K262" s="1260" t="s">
        <v>2568</v>
      </c>
      <c r="L262" s="1260"/>
      <c r="M262" s="1257"/>
      <c r="N262" s="1261"/>
      <c r="O262" s="482"/>
      <c r="P262" s="1260"/>
      <c r="Q262" s="1126"/>
      <c r="R262" s="101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</row>
    <row r="263">
      <c r="A263" s="101"/>
      <c r="B263" s="481"/>
      <c r="C263" s="1442"/>
      <c r="D263" s="1263"/>
      <c r="E263" s="1264"/>
      <c r="F263" s="1266"/>
      <c r="G263" s="1126"/>
      <c r="H263" s="1263"/>
      <c r="I263" s="1263"/>
      <c r="J263" s="1264"/>
      <c r="K263" s="1266"/>
      <c r="L263" s="1126"/>
      <c r="M263" s="1263"/>
      <c r="N263" s="1263"/>
      <c r="O263" s="1264"/>
      <c r="P263" s="1266"/>
      <c r="Q263" s="1126"/>
      <c r="R263" s="101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</row>
    <row r="264">
      <c r="A264" s="1043"/>
      <c r="B264" s="1019" t="s">
        <v>2569</v>
      </c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5"/>
      <c r="R264" s="101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</row>
    <row r="26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</row>
    <row r="266">
      <c r="A266" s="101"/>
      <c r="B266" s="1240"/>
      <c r="C266" s="1241" t="s">
        <v>2570</v>
      </c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8"/>
      <c r="R266" s="1401" t="s">
        <v>526</v>
      </c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</row>
    <row r="267">
      <c r="A267" s="101"/>
      <c r="B267" s="157"/>
      <c r="C267" s="81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3"/>
      <c r="R267" s="488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</row>
    <row r="268">
      <c r="A268" s="101"/>
      <c r="B268" s="157"/>
      <c r="C268" s="901"/>
      <c r="D268" s="77"/>
      <c r="E268" s="104"/>
      <c r="F268" s="903" t="s">
        <v>2332</v>
      </c>
      <c r="G268" s="78"/>
      <c r="H268" s="901"/>
      <c r="I268" s="77"/>
      <c r="J268" s="104"/>
      <c r="K268" s="903" t="s">
        <v>2313</v>
      </c>
      <c r="L268" s="78"/>
      <c r="M268" s="901"/>
      <c r="N268" s="77"/>
      <c r="O268" s="104"/>
      <c r="P268" s="903" t="s">
        <v>2202</v>
      </c>
      <c r="Q268" s="78"/>
      <c r="R268" s="1402" t="s">
        <v>2571</v>
      </c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</row>
    <row r="269">
      <c r="A269" s="101"/>
      <c r="B269" s="157"/>
      <c r="C269" s="79"/>
      <c r="E269" s="106"/>
      <c r="G269" s="80"/>
      <c r="H269" s="79"/>
      <c r="J269" s="106"/>
      <c r="L269" s="80"/>
      <c r="M269" s="79"/>
      <c r="O269" s="106"/>
      <c r="Q269" s="80"/>
      <c r="R269" s="49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</row>
    <row r="270">
      <c r="A270" s="101"/>
      <c r="B270" s="160"/>
      <c r="C270" s="79"/>
      <c r="E270" s="106"/>
      <c r="G270" s="80"/>
      <c r="H270" s="79"/>
      <c r="J270" s="106"/>
      <c r="L270" s="80"/>
      <c r="M270" s="79"/>
      <c r="O270" s="106"/>
      <c r="Q270" s="80"/>
      <c r="R270" s="49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</row>
    <row r="271">
      <c r="A271" s="108"/>
      <c r="B271" s="1245" t="s">
        <v>60</v>
      </c>
      <c r="C271" s="79"/>
      <c r="E271" s="106"/>
      <c r="F271" s="110"/>
      <c r="G271" s="111"/>
      <c r="H271" s="79"/>
      <c r="J271" s="106"/>
      <c r="K271" s="110"/>
      <c r="L271" s="111"/>
      <c r="M271" s="79"/>
      <c r="O271" s="106"/>
      <c r="P271" s="110"/>
      <c r="Q271" s="111"/>
      <c r="R271" s="49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</row>
    <row r="272">
      <c r="A272" s="108"/>
      <c r="B272" s="1245" t="s">
        <v>61</v>
      </c>
      <c r="C272" s="79"/>
      <c r="E272" s="106"/>
      <c r="F272" s="907"/>
      <c r="G272" s="140"/>
      <c r="H272" s="79"/>
      <c r="J272" s="106"/>
      <c r="K272" s="907"/>
      <c r="L272" s="140"/>
      <c r="M272" s="79"/>
      <c r="O272" s="106"/>
      <c r="P272" s="930"/>
      <c r="Q272" s="138"/>
      <c r="R272" s="49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</row>
    <row r="273">
      <c r="A273" s="108"/>
      <c r="B273" s="157"/>
      <c r="C273" s="81"/>
      <c r="D273" s="82"/>
      <c r="E273" s="54"/>
      <c r="F273" s="931"/>
      <c r="G273" s="243"/>
      <c r="H273" s="81"/>
      <c r="I273" s="82"/>
      <c r="J273" s="54"/>
      <c r="K273" s="931"/>
      <c r="L273" s="243"/>
      <c r="M273" s="81"/>
      <c r="N273" s="82"/>
      <c r="O273" s="54"/>
      <c r="P273" s="1268"/>
      <c r="Q273" s="1269"/>
      <c r="R273" s="492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</row>
    <row r="274">
      <c r="A274" s="108"/>
      <c r="B274" s="439" t="s">
        <v>62</v>
      </c>
      <c r="C274" s="1252" t="s">
        <v>565</v>
      </c>
      <c r="D274" s="1253"/>
      <c r="E274" s="1253" t="s">
        <v>63</v>
      </c>
      <c r="F274" s="1253" t="s">
        <v>64</v>
      </c>
      <c r="G274" s="1256" t="s">
        <v>65</v>
      </c>
      <c r="H274" s="1252" t="s">
        <v>565</v>
      </c>
      <c r="I274" s="1253"/>
      <c r="J274" s="1253" t="s">
        <v>63</v>
      </c>
      <c r="K274" s="1253" t="s">
        <v>64</v>
      </c>
      <c r="L274" s="1256" t="s">
        <v>65</v>
      </c>
      <c r="M274" s="1252" t="s">
        <v>565</v>
      </c>
      <c r="N274" s="1253"/>
      <c r="O274" s="1253" t="s">
        <v>63</v>
      </c>
      <c r="P274" s="1254" t="s">
        <v>64</v>
      </c>
      <c r="Q274" s="1255" t="s">
        <v>65</v>
      </c>
      <c r="R274" s="492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</row>
    <row r="275">
      <c r="A275" s="108"/>
      <c r="B275" s="439" t="s">
        <v>66</v>
      </c>
      <c r="C275" s="1049" t="s">
        <v>663</v>
      </c>
      <c r="D275" s="1050"/>
      <c r="E275" s="1051" t="s">
        <v>2334</v>
      </c>
      <c r="F275" s="1051">
        <v>31.0</v>
      </c>
      <c r="G275" s="1052">
        <v>6.0</v>
      </c>
      <c r="H275" s="1049" t="s">
        <v>67</v>
      </c>
      <c r="I275" s="1050"/>
      <c r="J275" s="1051" t="s">
        <v>288</v>
      </c>
      <c r="K275" s="1051">
        <v>31.0</v>
      </c>
      <c r="L275" s="1052">
        <v>6.0</v>
      </c>
      <c r="M275" s="1049" t="s">
        <v>69</v>
      </c>
      <c r="N275" s="1050"/>
      <c r="O275" s="1051" t="s">
        <v>70</v>
      </c>
      <c r="P275" s="1051">
        <v>31.0</v>
      </c>
      <c r="Q275" s="1052">
        <v>6.0</v>
      </c>
      <c r="R275" s="492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</row>
    <row r="276">
      <c r="A276" s="108"/>
      <c r="B276" s="439" t="s">
        <v>72</v>
      </c>
      <c r="C276" s="1049" t="s">
        <v>324</v>
      </c>
      <c r="D276" s="1050"/>
      <c r="E276" s="1051" t="s">
        <v>291</v>
      </c>
      <c r="F276" s="1051">
        <v>31.0</v>
      </c>
      <c r="G276" s="1052">
        <v>0.0</v>
      </c>
      <c r="H276" s="1049" t="s">
        <v>2235</v>
      </c>
      <c r="I276" s="1050"/>
      <c r="J276" s="1051" t="s">
        <v>132</v>
      </c>
      <c r="K276" s="1051">
        <v>31.0</v>
      </c>
      <c r="L276" s="1052">
        <v>252.0</v>
      </c>
      <c r="M276" s="1049" t="s">
        <v>2572</v>
      </c>
      <c r="N276" s="1050"/>
      <c r="O276" s="1051" t="s">
        <v>459</v>
      </c>
      <c r="P276" s="1051">
        <v>31.0</v>
      </c>
      <c r="Q276" s="1052">
        <v>0.0</v>
      </c>
      <c r="R276" s="492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</row>
    <row r="277">
      <c r="A277" s="108"/>
      <c r="B277" s="439" t="s">
        <v>79</v>
      </c>
      <c r="C277" s="1049" t="s">
        <v>327</v>
      </c>
      <c r="D277" s="1050"/>
      <c r="E277" s="1051" t="s">
        <v>2335</v>
      </c>
      <c r="F277" s="1051">
        <v>31.0</v>
      </c>
      <c r="G277" s="1052">
        <v>0.0</v>
      </c>
      <c r="H277" s="1049" t="s">
        <v>260</v>
      </c>
      <c r="I277" s="1050"/>
      <c r="J277" s="1051" t="s">
        <v>385</v>
      </c>
      <c r="K277" s="1051">
        <v>31.0</v>
      </c>
      <c r="L277" s="1052">
        <v>0.0</v>
      </c>
      <c r="M277" s="1049" t="s">
        <v>629</v>
      </c>
      <c r="N277" s="1050"/>
      <c r="O277" s="1051" t="s">
        <v>83</v>
      </c>
      <c r="P277" s="1051">
        <v>31.0</v>
      </c>
      <c r="Q277" s="1052">
        <v>0.0</v>
      </c>
      <c r="R277" s="492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</row>
    <row r="278">
      <c r="A278" s="108"/>
      <c r="B278" s="446" t="s">
        <v>85</v>
      </c>
      <c r="C278" s="1257" t="s">
        <v>1471</v>
      </c>
      <c r="D278" s="1258"/>
      <c r="E278" s="451" t="s">
        <v>2336</v>
      </c>
      <c r="F278" s="451">
        <v>31.0</v>
      </c>
      <c r="G278" s="1259">
        <v>252.0</v>
      </c>
      <c r="H278" s="1257" t="s">
        <v>1018</v>
      </c>
      <c r="I278" s="1258"/>
      <c r="J278" s="451" t="s">
        <v>262</v>
      </c>
      <c r="K278" s="451">
        <v>31.0</v>
      </c>
      <c r="L278" s="1259">
        <v>0.0</v>
      </c>
      <c r="M278" s="1257" t="s">
        <v>470</v>
      </c>
      <c r="N278" s="1258"/>
      <c r="O278" s="451" t="s">
        <v>512</v>
      </c>
      <c r="P278" s="451">
        <v>31.0</v>
      </c>
      <c r="Q278" s="1259">
        <v>252.0</v>
      </c>
      <c r="R278" s="492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</row>
    <row r="279">
      <c r="A279" s="101"/>
      <c r="B279" s="481"/>
      <c r="C279" s="1257" t="s">
        <v>497</v>
      </c>
      <c r="D279" s="1258"/>
      <c r="E279" s="451" t="s">
        <v>174</v>
      </c>
      <c r="F279" s="451">
        <v>31.0</v>
      </c>
      <c r="G279" s="1259">
        <v>0.0</v>
      </c>
      <c r="H279" s="1257" t="s">
        <v>364</v>
      </c>
      <c r="I279" s="1258"/>
      <c r="J279" s="451" t="s">
        <v>206</v>
      </c>
      <c r="K279" s="451">
        <v>31.0</v>
      </c>
      <c r="L279" s="1259">
        <v>0.0</v>
      </c>
      <c r="M279" s="1257" t="s">
        <v>2411</v>
      </c>
      <c r="N279" s="1258"/>
      <c r="O279" s="451" t="s">
        <v>716</v>
      </c>
      <c r="P279" s="451">
        <v>31.0</v>
      </c>
      <c r="Q279" s="1259">
        <v>0.0</v>
      </c>
      <c r="R279" s="492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</row>
    <row r="280">
      <c r="A280" s="101"/>
      <c r="B280" s="481"/>
      <c r="C280" s="1257" t="s">
        <v>410</v>
      </c>
      <c r="D280" s="1258"/>
      <c r="E280" s="451" t="s">
        <v>2337</v>
      </c>
      <c r="F280" s="451">
        <v>31.0</v>
      </c>
      <c r="G280" s="1259">
        <v>252.0</v>
      </c>
      <c r="H280" s="1257" t="s">
        <v>2314</v>
      </c>
      <c r="I280" s="1258"/>
      <c r="J280" s="451" t="s">
        <v>1594</v>
      </c>
      <c r="K280" s="451">
        <v>31.0</v>
      </c>
      <c r="L280" s="1259">
        <v>252.0</v>
      </c>
      <c r="M280" s="1257" t="s">
        <v>439</v>
      </c>
      <c r="N280" s="1258"/>
      <c r="O280" s="451" t="s">
        <v>311</v>
      </c>
      <c r="P280" s="451">
        <v>31.0</v>
      </c>
      <c r="Q280" s="1259">
        <v>252.0</v>
      </c>
      <c r="R280" s="492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</row>
    <row r="281">
      <c r="A281" s="101"/>
      <c r="B281" s="481"/>
      <c r="C281" s="1257" t="s">
        <v>762</v>
      </c>
      <c r="D281" s="1258"/>
      <c r="E281" s="482"/>
      <c r="F281" s="1260" t="s">
        <v>2573</v>
      </c>
      <c r="G281" s="80"/>
      <c r="H281" s="1261" t="s">
        <v>372</v>
      </c>
      <c r="I281" s="1258"/>
      <c r="J281" s="482"/>
      <c r="K281" s="1260" t="s">
        <v>2574</v>
      </c>
      <c r="L281" s="80"/>
      <c r="M281" s="1261" t="s">
        <v>235</v>
      </c>
      <c r="N281" s="1258"/>
      <c r="O281" s="482"/>
      <c r="P281" s="1260" t="s">
        <v>2575</v>
      </c>
      <c r="Q281" s="80"/>
      <c r="R281" s="441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</row>
    <row r="282">
      <c r="A282" s="101"/>
      <c r="B282" s="481"/>
      <c r="C282" s="1257"/>
      <c r="D282" s="1261"/>
      <c r="E282" s="482"/>
      <c r="F282" s="1260" t="s">
        <v>2576</v>
      </c>
      <c r="G282" s="1260"/>
      <c r="H282" s="1257"/>
      <c r="I282" s="1261"/>
      <c r="J282" s="482"/>
      <c r="K282" s="1260"/>
      <c r="L282" s="1260"/>
      <c r="M282" s="1257"/>
      <c r="N282" s="1261"/>
      <c r="O282" s="482"/>
      <c r="P282" s="1260"/>
      <c r="Q282" s="1260"/>
      <c r="R282" s="492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</row>
    <row r="283">
      <c r="A283" s="101"/>
      <c r="B283" s="481"/>
      <c r="C283" s="1262" t="s">
        <v>2564</v>
      </c>
      <c r="D283" s="1263"/>
      <c r="E283" s="1264"/>
      <c r="F283" s="1260"/>
      <c r="G283" s="1126"/>
      <c r="H283" s="1265" t="s">
        <v>2564</v>
      </c>
      <c r="I283" s="1263"/>
      <c r="J283" s="1264"/>
      <c r="K283" s="1260"/>
      <c r="L283" s="1126"/>
      <c r="M283" s="1265" t="s">
        <v>2564</v>
      </c>
      <c r="N283" s="1263"/>
      <c r="O283" s="1264"/>
      <c r="P283" s="1260"/>
      <c r="Q283" s="1126"/>
      <c r="R283" s="468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</row>
    <row r="284">
      <c r="A284" s="101"/>
      <c r="B284" s="923"/>
      <c r="C284" s="901"/>
      <c r="D284" s="77"/>
      <c r="E284" s="104"/>
      <c r="F284" s="903" t="s">
        <v>2577</v>
      </c>
      <c r="G284" s="78"/>
      <c r="H284" s="901"/>
      <c r="I284" s="77"/>
      <c r="J284" s="104"/>
      <c r="K284" s="903" t="s">
        <v>727</v>
      </c>
      <c r="L284" s="78"/>
      <c r="M284" s="901"/>
      <c r="N284" s="77"/>
      <c r="O284" s="104"/>
      <c r="P284" s="903" t="s">
        <v>285</v>
      </c>
      <c r="Q284" s="78"/>
      <c r="R284" s="101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</row>
    <row r="285">
      <c r="A285" s="101"/>
      <c r="B285" s="79"/>
      <c r="C285" s="79"/>
      <c r="E285" s="106"/>
      <c r="G285" s="80"/>
      <c r="H285" s="79"/>
      <c r="J285" s="106"/>
      <c r="L285" s="80"/>
      <c r="M285" s="79"/>
      <c r="O285" s="106"/>
      <c r="Q285" s="80"/>
      <c r="R285" s="101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</row>
    <row r="286">
      <c r="A286" s="101"/>
      <c r="B286" s="79"/>
      <c r="C286" s="79"/>
      <c r="E286" s="106"/>
      <c r="G286" s="80"/>
      <c r="H286" s="79"/>
      <c r="J286" s="106"/>
      <c r="L286" s="80"/>
      <c r="M286" s="79"/>
      <c r="O286" s="106"/>
      <c r="Q286" s="80"/>
      <c r="R286" s="101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</row>
    <row r="287">
      <c r="A287" s="108"/>
      <c r="B287" s="906" t="s">
        <v>60</v>
      </c>
      <c r="C287" s="79"/>
      <c r="E287" s="106"/>
      <c r="F287" s="110"/>
      <c r="G287" s="111"/>
      <c r="H287" s="79"/>
      <c r="J287" s="106"/>
      <c r="K287" s="110"/>
      <c r="L287" s="111"/>
      <c r="M287" s="79"/>
      <c r="O287" s="106"/>
      <c r="P287" s="110"/>
      <c r="Q287" s="111"/>
      <c r="R287" s="101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</row>
    <row r="288">
      <c r="A288" s="108"/>
      <c r="B288" s="906" t="s">
        <v>61</v>
      </c>
      <c r="C288" s="79"/>
      <c r="E288" s="106"/>
      <c r="F288" s="1443"/>
      <c r="G288" s="140"/>
      <c r="H288" s="79"/>
      <c r="J288" s="106"/>
      <c r="K288" s="907"/>
      <c r="L288" s="140"/>
      <c r="M288" s="79"/>
      <c r="O288" s="106"/>
      <c r="P288" s="907"/>
      <c r="Q288" s="140"/>
      <c r="R288" s="101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</row>
    <row r="289">
      <c r="A289" s="108"/>
      <c r="B289" s="79"/>
      <c r="C289" s="81"/>
      <c r="D289" s="82"/>
      <c r="E289" s="54"/>
      <c r="F289" s="909"/>
      <c r="G289" s="243"/>
      <c r="H289" s="81"/>
      <c r="I289" s="82"/>
      <c r="J289" s="54"/>
      <c r="K289" s="931"/>
      <c r="L289" s="243"/>
      <c r="M289" s="81"/>
      <c r="N289" s="82"/>
      <c r="O289" s="54"/>
      <c r="P289" s="931"/>
      <c r="Q289" s="243"/>
      <c r="R289" s="101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</row>
    <row r="290">
      <c r="A290" s="108"/>
      <c r="B290" s="439" t="s">
        <v>62</v>
      </c>
      <c r="C290" s="1252" t="s">
        <v>565</v>
      </c>
      <c r="D290" s="1253"/>
      <c r="E290" s="1253" t="s">
        <v>63</v>
      </c>
      <c r="F290" s="1253" t="s">
        <v>64</v>
      </c>
      <c r="G290" s="1256" t="s">
        <v>65</v>
      </c>
      <c r="H290" s="1252" t="s">
        <v>565</v>
      </c>
      <c r="I290" s="1253"/>
      <c r="J290" s="1253" t="s">
        <v>63</v>
      </c>
      <c r="K290" s="1253" t="s">
        <v>64</v>
      </c>
      <c r="L290" s="1256" t="s">
        <v>65</v>
      </c>
      <c r="M290" s="1252" t="s">
        <v>565</v>
      </c>
      <c r="N290" s="1253"/>
      <c r="O290" s="1253" t="s">
        <v>63</v>
      </c>
      <c r="P290" s="1253" t="s">
        <v>64</v>
      </c>
      <c r="Q290" s="1256" t="s">
        <v>65</v>
      </c>
      <c r="R290" s="101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</row>
    <row r="291">
      <c r="A291" s="108"/>
      <c r="B291" s="439" t="s">
        <v>66</v>
      </c>
      <c r="C291" s="1049" t="s">
        <v>67</v>
      </c>
      <c r="D291" s="1050"/>
      <c r="E291" s="1051" t="s">
        <v>1411</v>
      </c>
      <c r="F291" s="1051">
        <v>31.0</v>
      </c>
      <c r="G291" s="1052">
        <v>6.0</v>
      </c>
      <c r="H291" s="1049" t="s">
        <v>128</v>
      </c>
      <c r="I291" s="1050"/>
      <c r="J291" s="1051" t="s">
        <v>380</v>
      </c>
      <c r="K291" s="1051">
        <v>31.0</v>
      </c>
      <c r="L291" s="1052">
        <v>6.0</v>
      </c>
      <c r="M291" s="1049" t="s">
        <v>128</v>
      </c>
      <c r="N291" s="1050"/>
      <c r="O291" s="1051" t="s">
        <v>288</v>
      </c>
      <c r="P291" s="1051">
        <v>31.0</v>
      </c>
      <c r="Q291" s="1052">
        <v>6.0</v>
      </c>
      <c r="R291" s="101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</row>
    <row r="292">
      <c r="A292" s="108"/>
      <c r="B292" s="439" t="s">
        <v>72</v>
      </c>
      <c r="C292" s="1049" t="s">
        <v>429</v>
      </c>
      <c r="D292" s="1050"/>
      <c r="E292" s="1051" t="s">
        <v>353</v>
      </c>
      <c r="F292" s="1051">
        <v>31.0</v>
      </c>
      <c r="G292" s="1052">
        <v>252.0</v>
      </c>
      <c r="H292" s="1049" t="s">
        <v>730</v>
      </c>
      <c r="I292" s="1050"/>
      <c r="J292" s="1051" t="s">
        <v>223</v>
      </c>
      <c r="K292" s="1051">
        <v>31.0</v>
      </c>
      <c r="L292" s="1052">
        <v>252.0</v>
      </c>
      <c r="M292" s="1049" t="s">
        <v>163</v>
      </c>
      <c r="N292" s="1050"/>
      <c r="O292" s="1051" t="s">
        <v>292</v>
      </c>
      <c r="P292" s="1051">
        <v>31.0</v>
      </c>
      <c r="Q292" s="1052">
        <v>252.0</v>
      </c>
      <c r="R292" s="101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</row>
    <row r="293">
      <c r="A293" s="108"/>
      <c r="B293" s="439" t="s">
        <v>79</v>
      </c>
      <c r="C293" s="1049" t="s">
        <v>328</v>
      </c>
      <c r="D293" s="1050"/>
      <c r="E293" s="1051" t="s">
        <v>83</v>
      </c>
      <c r="F293" s="1051">
        <v>31.0</v>
      </c>
      <c r="G293" s="1052">
        <v>0.0</v>
      </c>
      <c r="H293" s="1049" t="s">
        <v>1445</v>
      </c>
      <c r="I293" s="1050"/>
      <c r="J293" s="1051" t="s">
        <v>434</v>
      </c>
      <c r="K293" s="1051">
        <v>31.0</v>
      </c>
      <c r="L293" s="1052">
        <v>0.0</v>
      </c>
      <c r="M293" s="1049" t="s">
        <v>297</v>
      </c>
      <c r="N293" s="1050"/>
      <c r="O293" s="1051" t="s">
        <v>298</v>
      </c>
      <c r="P293" s="1051">
        <v>31.0</v>
      </c>
      <c r="Q293" s="1052">
        <v>0.0</v>
      </c>
      <c r="R293" s="101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</row>
    <row r="294">
      <c r="A294" s="108"/>
      <c r="B294" s="446" t="s">
        <v>85</v>
      </c>
      <c r="C294" s="1257" t="s">
        <v>500</v>
      </c>
      <c r="D294" s="1258"/>
      <c r="E294" s="451" t="s">
        <v>142</v>
      </c>
      <c r="F294" s="451">
        <v>31.0</v>
      </c>
      <c r="G294" s="1259">
        <v>0.0</v>
      </c>
      <c r="H294" s="1257" t="s">
        <v>732</v>
      </c>
      <c r="I294" s="1258"/>
      <c r="J294" s="451" t="s">
        <v>733</v>
      </c>
      <c r="K294" s="451">
        <v>31.0</v>
      </c>
      <c r="L294" s="1259">
        <v>0.0</v>
      </c>
      <c r="M294" s="1257" t="s">
        <v>737</v>
      </c>
      <c r="N294" s="1258"/>
      <c r="O294" s="451" t="s">
        <v>301</v>
      </c>
      <c r="P294" s="451">
        <v>31.0</v>
      </c>
      <c r="Q294" s="1259">
        <v>0.0</v>
      </c>
      <c r="R294" s="101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</row>
    <row r="295">
      <c r="A295" s="101"/>
      <c r="B295" s="481"/>
      <c r="C295" s="1257" t="s">
        <v>1064</v>
      </c>
      <c r="D295" s="1258"/>
      <c r="E295" s="451" t="s">
        <v>147</v>
      </c>
      <c r="F295" s="451">
        <v>31.0</v>
      </c>
      <c r="G295" s="1259">
        <v>0.0</v>
      </c>
      <c r="H295" s="1257" t="s">
        <v>306</v>
      </c>
      <c r="I295" s="1258"/>
      <c r="J295" s="451" t="s">
        <v>174</v>
      </c>
      <c r="K295" s="451">
        <v>31.0</v>
      </c>
      <c r="L295" s="1259">
        <v>0.0</v>
      </c>
      <c r="M295" s="1257" t="s">
        <v>306</v>
      </c>
      <c r="N295" s="1258"/>
      <c r="O295" s="451" t="s">
        <v>307</v>
      </c>
      <c r="P295" s="451">
        <v>31.0</v>
      </c>
      <c r="Q295" s="1259">
        <v>0.0</v>
      </c>
      <c r="R295" s="101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</row>
    <row r="296">
      <c r="A296" s="101"/>
      <c r="B296" s="481"/>
      <c r="C296" s="1257" t="s">
        <v>397</v>
      </c>
      <c r="D296" s="1258"/>
      <c r="E296" s="451" t="s">
        <v>2578</v>
      </c>
      <c r="F296" s="451">
        <v>31.0</v>
      </c>
      <c r="G296" s="1259">
        <v>252.0</v>
      </c>
      <c r="H296" s="1257" t="s">
        <v>698</v>
      </c>
      <c r="I296" s="1258"/>
      <c r="J296" s="451" t="s">
        <v>738</v>
      </c>
      <c r="K296" s="451">
        <v>31.0</v>
      </c>
      <c r="L296" s="1259">
        <v>252.0</v>
      </c>
      <c r="M296" s="1257" t="s">
        <v>2401</v>
      </c>
      <c r="N296" s="1258"/>
      <c r="O296" s="451" t="s">
        <v>311</v>
      </c>
      <c r="P296" s="451">
        <v>31.0</v>
      </c>
      <c r="Q296" s="1259">
        <v>252.0</v>
      </c>
      <c r="R296" s="101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</row>
    <row r="297">
      <c r="A297" s="101"/>
      <c r="B297" s="481"/>
      <c r="C297" s="1257" t="s">
        <v>1375</v>
      </c>
      <c r="D297" s="1258"/>
      <c r="E297" s="482"/>
      <c r="F297" s="1260" t="s">
        <v>2579</v>
      </c>
      <c r="G297" s="80"/>
      <c r="H297" s="1261" t="s">
        <v>336</v>
      </c>
      <c r="I297" s="1258"/>
      <c r="J297" s="482"/>
      <c r="K297" s="1260" t="s">
        <v>2562</v>
      </c>
      <c r="L297" s="80"/>
      <c r="M297" s="1261" t="s">
        <v>1517</v>
      </c>
      <c r="N297" s="1258"/>
      <c r="O297" s="482"/>
      <c r="P297" s="1260" t="s">
        <v>2580</v>
      </c>
      <c r="Q297" s="80"/>
      <c r="R297" s="101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</row>
    <row r="298">
      <c r="A298" s="101"/>
      <c r="B298" s="481"/>
      <c r="C298" s="1262" t="s">
        <v>2564</v>
      </c>
      <c r="D298" s="1263"/>
      <c r="E298" s="1264"/>
      <c r="F298" s="1266"/>
      <c r="G298" s="1126"/>
      <c r="H298" s="1265" t="s">
        <v>2564</v>
      </c>
      <c r="I298" s="1263"/>
      <c r="J298" s="1264"/>
      <c r="K298" s="1266"/>
      <c r="L298" s="1126"/>
      <c r="M298" s="1265" t="s">
        <v>2564</v>
      </c>
      <c r="N298" s="1263"/>
      <c r="O298" s="1264"/>
      <c r="P298" s="1266"/>
      <c r="Q298" s="1126"/>
      <c r="R298" s="101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</row>
    <row r="299">
      <c r="A299" s="1043"/>
      <c r="B299" s="1019" t="s">
        <v>2581</v>
      </c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5"/>
      <c r="R299" s="101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</row>
    <row r="300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</row>
    <row r="301">
      <c r="A301" s="101"/>
      <c r="B301" s="1240"/>
      <c r="C301" s="1241" t="s">
        <v>2582</v>
      </c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8"/>
      <c r="R301" s="1401" t="s">
        <v>526</v>
      </c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</row>
    <row r="302">
      <c r="A302" s="101"/>
      <c r="B302" s="157"/>
      <c r="C302" s="81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3"/>
      <c r="R302" s="488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</row>
    <row r="303">
      <c r="A303" s="101"/>
      <c r="B303" s="157"/>
      <c r="C303" s="901"/>
      <c r="D303" s="77"/>
      <c r="E303" s="104"/>
      <c r="F303" s="903" t="s">
        <v>2444</v>
      </c>
      <c r="G303" s="78"/>
      <c r="H303" s="901"/>
      <c r="I303" s="77"/>
      <c r="J303" s="104"/>
      <c r="K303" s="903" t="s">
        <v>2027</v>
      </c>
      <c r="L303" s="78"/>
      <c r="M303" s="901"/>
      <c r="N303" s="77"/>
      <c r="O303" s="104"/>
      <c r="P303" s="903" t="s">
        <v>1755</v>
      </c>
      <c r="Q303" s="78"/>
      <c r="R303" s="1402" t="s">
        <v>2583</v>
      </c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</row>
    <row r="304">
      <c r="A304" s="101"/>
      <c r="B304" s="157"/>
      <c r="C304" s="79"/>
      <c r="E304" s="106"/>
      <c r="G304" s="80"/>
      <c r="H304" s="79"/>
      <c r="J304" s="106"/>
      <c r="L304" s="80"/>
      <c r="M304" s="79"/>
      <c r="O304" s="106"/>
      <c r="Q304" s="80"/>
      <c r="R304" s="49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</row>
    <row r="305">
      <c r="A305" s="101"/>
      <c r="B305" s="160"/>
      <c r="C305" s="79"/>
      <c r="E305" s="106"/>
      <c r="G305" s="80"/>
      <c r="H305" s="79"/>
      <c r="J305" s="106"/>
      <c r="L305" s="80"/>
      <c r="M305" s="79"/>
      <c r="O305" s="106"/>
      <c r="Q305" s="80"/>
      <c r="R305" s="49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</row>
    <row r="306">
      <c r="A306" s="108"/>
      <c r="B306" s="1245" t="s">
        <v>60</v>
      </c>
      <c r="C306" s="79"/>
      <c r="E306" s="106"/>
      <c r="F306" s="110"/>
      <c r="G306" s="111"/>
      <c r="H306" s="79"/>
      <c r="J306" s="106"/>
      <c r="K306" s="110"/>
      <c r="L306" s="111"/>
      <c r="M306" s="79"/>
      <c r="O306" s="106"/>
      <c r="P306" s="110"/>
      <c r="Q306" s="111"/>
      <c r="R306" s="49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</row>
    <row r="307">
      <c r="A307" s="108"/>
      <c r="B307" s="1245" t="s">
        <v>61</v>
      </c>
      <c r="C307" s="79"/>
      <c r="E307" s="106"/>
      <c r="F307" s="907"/>
      <c r="G307" s="140"/>
      <c r="H307" s="79"/>
      <c r="J307" s="106"/>
      <c r="K307" s="907"/>
      <c r="L307" s="140"/>
      <c r="M307" s="79"/>
      <c r="O307" s="106"/>
      <c r="P307" s="907"/>
      <c r="Q307" s="140"/>
      <c r="R307" s="49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</row>
    <row r="308">
      <c r="A308" s="108"/>
      <c r="B308" s="157"/>
      <c r="C308" s="81"/>
      <c r="D308" s="82"/>
      <c r="E308" s="54"/>
      <c r="F308" s="1444" t="s">
        <v>1835</v>
      </c>
      <c r="G308" s="243"/>
      <c r="H308" s="81"/>
      <c r="I308" s="82"/>
      <c r="J308" s="54"/>
      <c r="K308" s="931"/>
      <c r="L308" s="243"/>
      <c r="M308" s="81"/>
      <c r="N308" s="82"/>
      <c r="O308" s="54"/>
      <c r="P308" s="931"/>
      <c r="Q308" s="243"/>
      <c r="R308" s="492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</row>
    <row r="309">
      <c r="A309" s="108"/>
      <c r="B309" s="439" t="s">
        <v>62</v>
      </c>
      <c r="C309" s="1252" t="s">
        <v>565</v>
      </c>
      <c r="D309" s="1253"/>
      <c r="E309" s="1253" t="s">
        <v>63</v>
      </c>
      <c r="F309" s="1253" t="s">
        <v>64</v>
      </c>
      <c r="G309" s="1256" t="s">
        <v>65</v>
      </c>
      <c r="H309" s="1252" t="s">
        <v>565</v>
      </c>
      <c r="I309" s="1253"/>
      <c r="J309" s="1253" t="s">
        <v>63</v>
      </c>
      <c r="K309" s="1253" t="s">
        <v>64</v>
      </c>
      <c r="L309" s="1256" t="s">
        <v>65</v>
      </c>
      <c r="M309" s="1252" t="s">
        <v>565</v>
      </c>
      <c r="N309" s="1253"/>
      <c r="O309" s="1253" t="s">
        <v>63</v>
      </c>
      <c r="P309" s="1253" t="s">
        <v>64</v>
      </c>
      <c r="Q309" s="1256" t="s">
        <v>65</v>
      </c>
      <c r="R309" s="492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</row>
    <row r="310">
      <c r="A310" s="108"/>
      <c r="B310" s="439" t="s">
        <v>66</v>
      </c>
      <c r="C310" s="1049" t="s">
        <v>126</v>
      </c>
      <c r="D310" s="1050"/>
      <c r="E310" s="1051" t="s">
        <v>287</v>
      </c>
      <c r="F310" s="1051">
        <v>31.0</v>
      </c>
      <c r="G310" s="1052">
        <v>6.0</v>
      </c>
      <c r="H310" s="1049" t="s">
        <v>286</v>
      </c>
      <c r="I310" s="1050"/>
      <c r="J310" s="1051" t="s">
        <v>2028</v>
      </c>
      <c r="K310" s="1051">
        <v>31.0</v>
      </c>
      <c r="L310" s="1052">
        <v>252.0</v>
      </c>
      <c r="M310" s="1049" t="s">
        <v>128</v>
      </c>
      <c r="N310" s="1050"/>
      <c r="O310" s="1051" t="s">
        <v>380</v>
      </c>
      <c r="P310" s="1051">
        <v>31.0</v>
      </c>
      <c r="Q310" s="1052">
        <v>6.0</v>
      </c>
      <c r="R310" s="492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</row>
    <row r="311">
      <c r="A311" s="108"/>
      <c r="B311" s="439" t="s">
        <v>72</v>
      </c>
      <c r="C311" s="1049" t="s">
        <v>221</v>
      </c>
      <c r="D311" s="1050"/>
      <c r="E311" s="1051" t="s">
        <v>289</v>
      </c>
      <c r="F311" s="1051">
        <v>31.0</v>
      </c>
      <c r="G311" s="1052">
        <v>0.0</v>
      </c>
      <c r="H311" s="1049" t="s">
        <v>1989</v>
      </c>
      <c r="I311" s="1050"/>
      <c r="J311" s="1051" t="s">
        <v>2029</v>
      </c>
      <c r="K311" s="1051">
        <v>31.0</v>
      </c>
      <c r="L311" s="1052">
        <v>0.0</v>
      </c>
      <c r="M311" s="1049" t="s">
        <v>324</v>
      </c>
      <c r="N311" s="1050"/>
      <c r="O311" s="1051" t="s">
        <v>1758</v>
      </c>
      <c r="P311" s="1051">
        <v>31.0</v>
      </c>
      <c r="Q311" s="1052">
        <v>252.0</v>
      </c>
      <c r="R311" s="492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</row>
    <row r="312">
      <c r="A312" s="108"/>
      <c r="B312" s="439" t="s">
        <v>79</v>
      </c>
      <c r="C312" s="1049" t="s">
        <v>623</v>
      </c>
      <c r="D312" s="1050"/>
      <c r="E312" s="1051" t="s">
        <v>388</v>
      </c>
      <c r="F312" s="1051">
        <v>31.0</v>
      </c>
      <c r="G312" s="1052">
        <v>0.0</v>
      </c>
      <c r="H312" s="1049" t="s">
        <v>326</v>
      </c>
      <c r="I312" s="1050"/>
      <c r="J312" s="1051" t="s">
        <v>806</v>
      </c>
      <c r="K312" s="1051">
        <v>31.0</v>
      </c>
      <c r="L312" s="1052">
        <v>252.0</v>
      </c>
      <c r="M312" s="1049" t="s">
        <v>2584</v>
      </c>
      <c r="N312" s="1050"/>
      <c r="O312" s="1051" t="s">
        <v>296</v>
      </c>
      <c r="P312" s="1051">
        <v>31.0</v>
      </c>
      <c r="Q312" s="1052">
        <v>0.0</v>
      </c>
      <c r="R312" s="492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</row>
    <row r="313">
      <c r="A313" s="108"/>
      <c r="B313" s="446" t="s">
        <v>85</v>
      </c>
      <c r="C313" s="1257" t="s">
        <v>477</v>
      </c>
      <c r="D313" s="1258"/>
      <c r="E313" s="451" t="s">
        <v>2447</v>
      </c>
      <c r="F313" s="451">
        <v>31.0</v>
      </c>
      <c r="G313" s="1259">
        <v>252.0</v>
      </c>
      <c r="H313" s="1257" t="s">
        <v>462</v>
      </c>
      <c r="I313" s="1258"/>
      <c r="J313" s="451" t="s">
        <v>2031</v>
      </c>
      <c r="K313" s="451">
        <v>31.0</v>
      </c>
      <c r="L313" s="1259">
        <v>6.0</v>
      </c>
      <c r="M313" s="1257" t="s">
        <v>371</v>
      </c>
      <c r="N313" s="1258"/>
      <c r="O313" s="451" t="s">
        <v>463</v>
      </c>
      <c r="P313" s="451">
        <v>31.0</v>
      </c>
      <c r="Q313" s="1259">
        <v>0.0</v>
      </c>
      <c r="R313" s="492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</row>
    <row r="314">
      <c r="A314" s="101"/>
      <c r="B314" s="481"/>
      <c r="C314" s="1257" t="s">
        <v>1721</v>
      </c>
      <c r="D314" s="1258"/>
      <c r="E314" s="451" t="s">
        <v>716</v>
      </c>
      <c r="F314" s="451">
        <v>31.0</v>
      </c>
      <c r="G314" s="1259">
        <v>0.0</v>
      </c>
      <c r="H314" s="1257" t="s">
        <v>2227</v>
      </c>
      <c r="I314" s="1258"/>
      <c r="J314" s="451" t="s">
        <v>2033</v>
      </c>
      <c r="K314" s="451">
        <v>31.0</v>
      </c>
      <c r="L314" s="1259">
        <v>0.0</v>
      </c>
      <c r="M314" s="1257" t="s">
        <v>86</v>
      </c>
      <c r="N314" s="1258"/>
      <c r="O314" s="451" t="s">
        <v>1759</v>
      </c>
      <c r="P314" s="451">
        <v>31.0</v>
      </c>
      <c r="Q314" s="1259">
        <v>0.0</v>
      </c>
      <c r="R314" s="492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</row>
    <row r="315">
      <c r="A315" s="101"/>
      <c r="B315" s="481"/>
      <c r="C315" s="1257" t="s">
        <v>1519</v>
      </c>
      <c r="D315" s="1258"/>
      <c r="E315" s="451" t="s">
        <v>238</v>
      </c>
      <c r="F315" s="451">
        <v>31.0</v>
      </c>
      <c r="G315" s="1259">
        <v>252.0</v>
      </c>
      <c r="H315" s="1257" t="s">
        <v>200</v>
      </c>
      <c r="I315" s="1258"/>
      <c r="J315" s="451" t="s">
        <v>272</v>
      </c>
      <c r="K315" s="451">
        <v>31.0</v>
      </c>
      <c r="L315" s="1259">
        <v>0.0</v>
      </c>
      <c r="M315" s="1257" t="s">
        <v>401</v>
      </c>
      <c r="N315" s="1258"/>
      <c r="O315" s="451" t="s">
        <v>966</v>
      </c>
      <c r="P315" s="451">
        <v>31.0</v>
      </c>
      <c r="Q315" s="1259">
        <v>252.0</v>
      </c>
      <c r="R315" s="492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</row>
    <row r="316">
      <c r="A316" s="101"/>
      <c r="B316" s="481"/>
      <c r="C316" s="1257" t="s">
        <v>574</v>
      </c>
      <c r="D316" s="1258"/>
      <c r="E316" s="482"/>
      <c r="F316" s="1260" t="s">
        <v>2585</v>
      </c>
      <c r="G316" s="80"/>
      <c r="H316" s="1261" t="s">
        <v>1064</v>
      </c>
      <c r="I316" s="1258"/>
      <c r="J316" s="482"/>
      <c r="K316" s="1260" t="s">
        <v>2586</v>
      </c>
      <c r="L316" s="80"/>
      <c r="M316" s="1261" t="s">
        <v>2587</v>
      </c>
      <c r="N316" s="1258"/>
      <c r="O316" s="482"/>
      <c r="P316" s="1260" t="s">
        <v>2588</v>
      </c>
      <c r="Q316" s="80"/>
      <c r="R316" s="441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</row>
    <row r="317">
      <c r="A317" s="101"/>
      <c r="B317" s="481"/>
      <c r="C317" s="1262" t="s">
        <v>2564</v>
      </c>
      <c r="D317" s="1263"/>
      <c r="E317" s="1264"/>
      <c r="F317" s="1260"/>
      <c r="G317" s="1126"/>
      <c r="H317" s="1265" t="s">
        <v>2564</v>
      </c>
      <c r="I317" s="1263"/>
      <c r="J317" s="1264"/>
      <c r="K317" s="1260"/>
      <c r="L317" s="1126"/>
      <c r="M317" s="1265" t="s">
        <v>2564</v>
      </c>
      <c r="N317" s="1263"/>
      <c r="O317" s="1264"/>
      <c r="P317" s="1260"/>
      <c r="Q317" s="1126"/>
      <c r="R317" s="468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</row>
    <row r="318">
      <c r="A318" s="101"/>
      <c r="B318" s="923"/>
      <c r="C318" s="901"/>
      <c r="D318" s="77"/>
      <c r="E318" s="104"/>
      <c r="F318" s="903" t="s">
        <v>836</v>
      </c>
      <c r="G318" s="78"/>
      <c r="H318" s="901"/>
      <c r="I318" s="77"/>
      <c r="J318" s="104"/>
      <c r="K318" s="903" t="s">
        <v>2589</v>
      </c>
      <c r="L318" s="78"/>
      <c r="M318" s="901"/>
      <c r="N318" s="77"/>
      <c r="O318" s="104"/>
      <c r="P318" s="903" t="s">
        <v>2590</v>
      </c>
      <c r="Q318" s="78"/>
      <c r="R318" s="101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</row>
    <row r="319">
      <c r="A319" s="101"/>
      <c r="B319" s="79"/>
      <c r="C319" s="79"/>
      <c r="E319" s="106"/>
      <c r="G319" s="80"/>
      <c r="H319" s="79"/>
      <c r="J319" s="106"/>
      <c r="L319" s="80"/>
      <c r="M319" s="79"/>
      <c r="O319" s="106"/>
      <c r="Q319" s="80"/>
      <c r="R319" s="101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</row>
    <row r="320">
      <c r="A320" s="101"/>
      <c r="B320" s="79"/>
      <c r="C320" s="79"/>
      <c r="E320" s="106"/>
      <c r="G320" s="80"/>
      <c r="H320" s="79"/>
      <c r="J320" s="106"/>
      <c r="L320" s="80"/>
      <c r="M320" s="79"/>
      <c r="O320" s="106"/>
      <c r="Q320" s="80"/>
      <c r="R320" s="101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</row>
    <row r="321">
      <c r="A321" s="108"/>
      <c r="B321" s="906" t="s">
        <v>60</v>
      </c>
      <c r="C321" s="79"/>
      <c r="E321" s="106"/>
      <c r="F321" s="110"/>
      <c r="G321" s="111"/>
      <c r="H321" s="79"/>
      <c r="J321" s="106"/>
      <c r="K321" s="110"/>
      <c r="L321" s="111"/>
      <c r="M321" s="79"/>
      <c r="O321" s="106"/>
      <c r="P321" s="110"/>
      <c r="Q321" s="111"/>
      <c r="R321" s="101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</row>
    <row r="322">
      <c r="A322" s="108"/>
      <c r="B322" s="906" t="s">
        <v>61</v>
      </c>
      <c r="C322" s="79"/>
      <c r="E322" s="106"/>
      <c r="F322" s="907"/>
      <c r="G322" s="140"/>
      <c r="H322" s="79"/>
      <c r="J322" s="106"/>
      <c r="K322" s="907"/>
      <c r="L322" s="140"/>
      <c r="M322" s="79"/>
      <c r="O322" s="106"/>
      <c r="P322" s="907"/>
      <c r="Q322" s="140"/>
      <c r="R322" s="101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</row>
    <row r="323">
      <c r="A323" s="108"/>
      <c r="B323" s="79"/>
      <c r="C323" s="81"/>
      <c r="D323" s="82"/>
      <c r="E323" s="54"/>
      <c r="F323" s="931"/>
      <c r="G323" s="243"/>
      <c r="H323" s="81"/>
      <c r="I323" s="82"/>
      <c r="J323" s="54"/>
      <c r="K323" s="931"/>
      <c r="L323" s="243"/>
      <c r="M323" s="81"/>
      <c r="N323" s="82"/>
      <c r="O323" s="54"/>
      <c r="P323" s="931"/>
      <c r="Q323" s="243"/>
      <c r="R323" s="101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</row>
    <row r="324">
      <c r="A324" s="108"/>
      <c r="B324" s="439" t="s">
        <v>62</v>
      </c>
      <c r="C324" s="1252" t="s">
        <v>565</v>
      </c>
      <c r="D324" s="1253"/>
      <c r="E324" s="1253" t="s">
        <v>63</v>
      </c>
      <c r="F324" s="1253" t="s">
        <v>64</v>
      </c>
      <c r="G324" s="1256" t="s">
        <v>65</v>
      </c>
      <c r="H324" s="1252" t="s">
        <v>565</v>
      </c>
      <c r="I324" s="1253"/>
      <c r="J324" s="1253" t="s">
        <v>63</v>
      </c>
      <c r="K324" s="1253" t="s">
        <v>64</v>
      </c>
      <c r="L324" s="1256" t="s">
        <v>65</v>
      </c>
      <c r="M324" s="1252" t="s">
        <v>565</v>
      </c>
      <c r="N324" s="1253"/>
      <c r="O324" s="1253" t="s">
        <v>63</v>
      </c>
      <c r="P324" s="1253" t="s">
        <v>64</v>
      </c>
      <c r="Q324" s="1256" t="s">
        <v>65</v>
      </c>
      <c r="R324" s="101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</row>
    <row r="325">
      <c r="A325" s="108"/>
      <c r="B325" s="439" t="s">
        <v>66</v>
      </c>
      <c r="C325" s="1049" t="s">
        <v>67</v>
      </c>
      <c r="D325" s="1050"/>
      <c r="E325" s="1051" t="s">
        <v>841</v>
      </c>
      <c r="F325" s="1051">
        <v>31.0</v>
      </c>
      <c r="G325" s="1052">
        <v>6.0</v>
      </c>
      <c r="H325" s="1049" t="s">
        <v>128</v>
      </c>
      <c r="I325" s="1050"/>
      <c r="J325" s="1051" t="s">
        <v>129</v>
      </c>
      <c r="K325" s="1051">
        <v>31.0</v>
      </c>
      <c r="L325" s="1052">
        <v>6.0</v>
      </c>
      <c r="M325" s="1049" t="s">
        <v>530</v>
      </c>
      <c r="N325" s="1050"/>
      <c r="O325" s="1051" t="s">
        <v>187</v>
      </c>
      <c r="P325" s="1051">
        <v>31.0</v>
      </c>
      <c r="Q325" s="1052">
        <v>6.0</v>
      </c>
      <c r="R325" s="101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</row>
    <row r="326">
      <c r="A326" s="108"/>
      <c r="B326" s="439" t="s">
        <v>72</v>
      </c>
      <c r="C326" s="1049" t="s">
        <v>324</v>
      </c>
      <c r="D326" s="1050"/>
      <c r="E326" s="1051" t="s">
        <v>844</v>
      </c>
      <c r="F326" s="1051">
        <v>31.0</v>
      </c>
      <c r="G326" s="1052">
        <v>252.0</v>
      </c>
      <c r="H326" s="1049" t="s">
        <v>2591</v>
      </c>
      <c r="I326" s="1050"/>
      <c r="J326" s="1051" t="s">
        <v>431</v>
      </c>
      <c r="K326" s="1051">
        <v>31.0</v>
      </c>
      <c r="L326" s="1052">
        <v>252.0</v>
      </c>
      <c r="M326" s="1049" t="s">
        <v>189</v>
      </c>
      <c r="N326" s="1050"/>
      <c r="O326" s="1051" t="s">
        <v>1011</v>
      </c>
      <c r="P326" s="1051">
        <v>31.0</v>
      </c>
      <c r="Q326" s="1052">
        <v>0.0</v>
      </c>
      <c r="R326" s="101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</row>
    <row r="327">
      <c r="A327" s="108"/>
      <c r="B327" s="439" t="s">
        <v>79</v>
      </c>
      <c r="C327" s="1049" t="s">
        <v>1399</v>
      </c>
      <c r="D327" s="1050"/>
      <c r="E327" s="1051" t="s">
        <v>845</v>
      </c>
      <c r="F327" s="1051">
        <v>31.0</v>
      </c>
      <c r="G327" s="1052">
        <v>0.0</v>
      </c>
      <c r="H327" s="1049" t="s">
        <v>1482</v>
      </c>
      <c r="I327" s="1050"/>
      <c r="J327" s="1051" t="s">
        <v>388</v>
      </c>
      <c r="K327" s="1051">
        <v>31.0</v>
      </c>
      <c r="L327" s="1052">
        <v>0.0</v>
      </c>
      <c r="M327" s="1049" t="s">
        <v>1399</v>
      </c>
      <c r="N327" s="1050"/>
      <c r="O327" s="1051" t="s">
        <v>168</v>
      </c>
      <c r="P327" s="1051">
        <v>31.0</v>
      </c>
      <c r="Q327" s="1052">
        <v>0.0</v>
      </c>
      <c r="R327" s="101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</row>
    <row r="328">
      <c r="A328" s="108"/>
      <c r="B328" s="446" t="s">
        <v>85</v>
      </c>
      <c r="C328" s="1257" t="s">
        <v>141</v>
      </c>
      <c r="D328" s="1258"/>
      <c r="E328" s="451" t="s">
        <v>142</v>
      </c>
      <c r="F328" s="451">
        <v>31.0</v>
      </c>
      <c r="G328" s="1259">
        <v>0.0</v>
      </c>
      <c r="H328" s="1257" t="s">
        <v>261</v>
      </c>
      <c r="I328" s="1258"/>
      <c r="J328" s="451" t="s">
        <v>362</v>
      </c>
      <c r="K328" s="451">
        <v>31.0</v>
      </c>
      <c r="L328" s="1259">
        <v>0.0</v>
      </c>
      <c r="M328" s="1257" t="s">
        <v>202</v>
      </c>
      <c r="N328" s="1258"/>
      <c r="O328" s="451" t="s">
        <v>360</v>
      </c>
      <c r="P328" s="451">
        <v>31.0</v>
      </c>
      <c r="Q328" s="1259">
        <v>252.0</v>
      </c>
      <c r="R328" s="101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</row>
    <row r="329">
      <c r="A329" s="101"/>
      <c r="B329" s="481"/>
      <c r="C329" s="1257" t="s">
        <v>863</v>
      </c>
      <c r="D329" s="1258"/>
      <c r="E329" s="451" t="s">
        <v>849</v>
      </c>
      <c r="F329" s="451">
        <v>31.0</v>
      </c>
      <c r="G329" s="1259">
        <v>0.0</v>
      </c>
      <c r="H329" s="1257" t="s">
        <v>1345</v>
      </c>
      <c r="I329" s="1258"/>
      <c r="J329" s="451" t="s">
        <v>267</v>
      </c>
      <c r="K329" s="451">
        <v>31.0</v>
      </c>
      <c r="L329" s="1259">
        <v>0.0</v>
      </c>
      <c r="M329" s="1257" t="s">
        <v>1210</v>
      </c>
      <c r="N329" s="1258"/>
      <c r="O329" s="451" t="s">
        <v>232</v>
      </c>
      <c r="P329" s="451">
        <v>31.0</v>
      </c>
      <c r="Q329" s="1259">
        <v>0.0</v>
      </c>
      <c r="R329" s="101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</row>
    <row r="330">
      <c r="A330" s="101"/>
      <c r="B330" s="481"/>
      <c r="C330" s="1257" t="s">
        <v>2592</v>
      </c>
      <c r="D330" s="1258"/>
      <c r="E330" s="451" t="s">
        <v>176</v>
      </c>
      <c r="F330" s="451">
        <v>31.0</v>
      </c>
      <c r="G330" s="1259">
        <v>252.0</v>
      </c>
      <c r="H330" s="1257" t="s">
        <v>647</v>
      </c>
      <c r="I330" s="1258"/>
      <c r="J330" s="451" t="s">
        <v>102</v>
      </c>
      <c r="K330" s="451">
        <v>31.0</v>
      </c>
      <c r="L330" s="1259">
        <v>252.0</v>
      </c>
      <c r="M330" s="1257" t="s">
        <v>2593</v>
      </c>
      <c r="N330" s="1258"/>
      <c r="O330" s="451" t="s">
        <v>238</v>
      </c>
      <c r="P330" s="451">
        <v>31.0</v>
      </c>
      <c r="Q330" s="1259">
        <v>252.0</v>
      </c>
      <c r="R330" s="101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</row>
    <row r="331">
      <c r="A331" s="101"/>
      <c r="B331" s="481"/>
      <c r="C331" s="1257" t="s">
        <v>2594</v>
      </c>
      <c r="D331" s="1258"/>
      <c r="E331" s="482"/>
      <c r="F331" s="1260" t="s">
        <v>518</v>
      </c>
      <c r="G331" s="80"/>
      <c r="H331" s="1261" t="s">
        <v>980</v>
      </c>
      <c r="I331" s="1258"/>
      <c r="J331" s="482"/>
      <c r="K331" s="1260" t="s">
        <v>498</v>
      </c>
      <c r="L331" s="80"/>
      <c r="M331" s="1261" t="s">
        <v>2595</v>
      </c>
      <c r="N331" s="1258"/>
      <c r="O331" s="482"/>
      <c r="P331" s="1260" t="s">
        <v>2596</v>
      </c>
      <c r="Q331" s="80"/>
      <c r="R331" s="101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</row>
    <row r="332">
      <c r="A332" s="101"/>
      <c r="B332" s="481"/>
      <c r="C332" s="1262" t="s">
        <v>2564</v>
      </c>
      <c r="D332" s="1263"/>
      <c r="E332" s="1264"/>
      <c r="F332" s="1266"/>
      <c r="G332" s="1126"/>
      <c r="H332" s="1265" t="s">
        <v>2564</v>
      </c>
      <c r="I332" s="1263"/>
      <c r="J332" s="1264"/>
      <c r="K332" s="1266"/>
      <c r="L332" s="1126"/>
      <c r="M332" s="1265" t="s">
        <v>2564</v>
      </c>
      <c r="N332" s="1263"/>
      <c r="O332" s="1264"/>
      <c r="P332" s="1266"/>
      <c r="Q332" s="1126"/>
      <c r="R332" s="101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</row>
    <row r="333">
      <c r="A333" s="1043"/>
      <c r="B333" s="1019" t="s">
        <v>2597</v>
      </c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5"/>
      <c r="R333" s="101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</row>
    <row r="335">
      <c r="A335" s="101"/>
      <c r="B335" s="1240"/>
      <c r="C335" s="1241" t="s">
        <v>2598</v>
      </c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8"/>
      <c r="R335" s="1401" t="s">
        <v>526</v>
      </c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</row>
    <row r="336">
      <c r="A336" s="101"/>
      <c r="B336" s="157"/>
      <c r="C336" s="81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3"/>
      <c r="R336" s="488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</row>
    <row r="337">
      <c r="A337" s="101"/>
      <c r="B337" s="157"/>
      <c r="C337" s="901"/>
      <c r="D337" s="77"/>
      <c r="E337" s="104"/>
      <c r="F337" s="903" t="s">
        <v>2599</v>
      </c>
      <c r="G337" s="78"/>
      <c r="H337" s="901"/>
      <c r="I337" s="77"/>
      <c r="J337" s="104"/>
      <c r="K337" s="903" t="s">
        <v>2600</v>
      </c>
      <c r="L337" s="78"/>
      <c r="M337" s="901"/>
      <c r="N337" s="77"/>
      <c r="O337" s="104"/>
      <c r="P337" s="903" t="s">
        <v>1985</v>
      </c>
      <c r="Q337" s="78"/>
      <c r="R337" s="1402" t="s">
        <v>2601</v>
      </c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</row>
    <row r="338">
      <c r="A338" s="101"/>
      <c r="B338" s="157"/>
      <c r="C338" s="79"/>
      <c r="E338" s="106"/>
      <c r="G338" s="80"/>
      <c r="H338" s="79"/>
      <c r="J338" s="106"/>
      <c r="L338" s="80"/>
      <c r="M338" s="79"/>
      <c r="O338" s="106"/>
      <c r="Q338" s="80"/>
      <c r="R338" s="49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</row>
    <row r="339">
      <c r="A339" s="101"/>
      <c r="B339" s="160"/>
      <c r="C339" s="79"/>
      <c r="E339" s="106"/>
      <c r="G339" s="80"/>
      <c r="H339" s="79"/>
      <c r="J339" s="106"/>
      <c r="L339" s="80"/>
      <c r="M339" s="79"/>
      <c r="O339" s="106"/>
      <c r="Q339" s="80"/>
      <c r="R339" s="49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</row>
    <row r="340">
      <c r="A340" s="108"/>
      <c r="B340" s="1245" t="s">
        <v>60</v>
      </c>
      <c r="C340" s="79"/>
      <c r="E340" s="106"/>
      <c r="F340" s="110"/>
      <c r="G340" s="111"/>
      <c r="H340" s="79"/>
      <c r="J340" s="106"/>
      <c r="K340" s="110"/>
      <c r="L340" s="111"/>
      <c r="M340" s="79"/>
      <c r="O340" s="106"/>
      <c r="P340" s="110"/>
      <c r="Q340" s="111"/>
      <c r="R340" s="49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</row>
    <row r="341">
      <c r="A341" s="108"/>
      <c r="B341" s="1245" t="s">
        <v>61</v>
      </c>
      <c r="C341" s="79"/>
      <c r="E341" s="106"/>
      <c r="F341" s="907"/>
      <c r="G341" s="140"/>
      <c r="H341" s="79"/>
      <c r="J341" s="106"/>
      <c r="K341" s="907"/>
      <c r="L341" s="140"/>
      <c r="M341" s="79"/>
      <c r="O341" s="106"/>
      <c r="P341" s="907"/>
      <c r="Q341" s="140"/>
      <c r="R341" s="49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</row>
    <row r="342">
      <c r="A342" s="108"/>
      <c r="B342" s="157"/>
      <c r="C342" s="81"/>
      <c r="D342" s="82"/>
      <c r="E342" s="54"/>
      <c r="F342" s="1270"/>
      <c r="G342" s="243"/>
      <c r="H342" s="81"/>
      <c r="I342" s="82"/>
      <c r="J342" s="54"/>
      <c r="K342" s="931"/>
      <c r="L342" s="243"/>
      <c r="M342" s="81"/>
      <c r="N342" s="82"/>
      <c r="O342" s="54"/>
      <c r="P342" s="931"/>
      <c r="Q342" s="243"/>
      <c r="R342" s="492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</row>
    <row r="343">
      <c r="A343" s="108"/>
      <c r="B343" s="439" t="s">
        <v>62</v>
      </c>
      <c r="C343" s="1252" t="s">
        <v>565</v>
      </c>
      <c r="D343" s="1253"/>
      <c r="E343" s="1253" t="s">
        <v>63</v>
      </c>
      <c r="F343" s="1253" t="s">
        <v>64</v>
      </c>
      <c r="G343" s="1256" t="s">
        <v>65</v>
      </c>
      <c r="H343" s="1252" t="s">
        <v>565</v>
      </c>
      <c r="I343" s="1253"/>
      <c r="J343" s="1253" t="s">
        <v>63</v>
      </c>
      <c r="K343" s="1253" t="s">
        <v>64</v>
      </c>
      <c r="L343" s="1256" t="s">
        <v>65</v>
      </c>
      <c r="M343" s="1252" t="s">
        <v>565</v>
      </c>
      <c r="N343" s="1253"/>
      <c r="O343" s="1253" t="s">
        <v>63</v>
      </c>
      <c r="P343" s="1253" t="s">
        <v>64</v>
      </c>
      <c r="Q343" s="1256" t="s">
        <v>65</v>
      </c>
      <c r="R343" s="492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</row>
    <row r="344">
      <c r="A344" s="108"/>
      <c r="B344" s="439" t="s">
        <v>66</v>
      </c>
      <c r="C344" s="1049" t="s">
        <v>128</v>
      </c>
      <c r="D344" s="1050"/>
      <c r="E344" s="1051" t="s">
        <v>220</v>
      </c>
      <c r="F344" s="1051">
        <v>31.0</v>
      </c>
      <c r="G344" s="1052">
        <v>6.0</v>
      </c>
      <c r="H344" s="1049" t="s">
        <v>69</v>
      </c>
      <c r="I344" s="1050"/>
      <c r="J344" s="1051" t="s">
        <v>68</v>
      </c>
      <c r="K344" s="1051">
        <v>31.0</v>
      </c>
      <c r="L344" s="1052">
        <v>6.0</v>
      </c>
      <c r="M344" s="1049" t="s">
        <v>126</v>
      </c>
      <c r="N344" s="1050"/>
      <c r="O344" s="1051" t="s">
        <v>129</v>
      </c>
      <c r="P344" s="1051">
        <v>31.0</v>
      </c>
      <c r="Q344" s="1052">
        <v>6.0</v>
      </c>
      <c r="R344" s="492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</row>
    <row r="345">
      <c r="A345" s="108"/>
      <c r="B345" s="439" t="s">
        <v>72</v>
      </c>
      <c r="C345" s="1049" t="s">
        <v>2602</v>
      </c>
      <c r="D345" s="1050"/>
      <c r="E345" s="1051" t="s">
        <v>692</v>
      </c>
      <c r="F345" s="1051">
        <v>31.0</v>
      </c>
      <c r="G345" s="1052">
        <v>252.0</v>
      </c>
      <c r="H345" s="1049" t="s">
        <v>731</v>
      </c>
      <c r="I345" s="1050"/>
      <c r="J345" s="1051" t="s">
        <v>1340</v>
      </c>
      <c r="K345" s="1051">
        <v>31.0</v>
      </c>
      <c r="L345" s="1052">
        <v>0.0</v>
      </c>
      <c r="M345" s="1049" t="s">
        <v>861</v>
      </c>
      <c r="N345" s="1050"/>
      <c r="O345" s="1051" t="s">
        <v>998</v>
      </c>
      <c r="P345" s="1051">
        <v>31.0</v>
      </c>
      <c r="Q345" s="1052">
        <v>0.0</v>
      </c>
      <c r="R345" s="492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</row>
    <row r="346">
      <c r="A346" s="108"/>
      <c r="B346" s="439" t="s">
        <v>79</v>
      </c>
      <c r="C346" s="1049" t="s">
        <v>1359</v>
      </c>
      <c r="D346" s="1050"/>
      <c r="E346" s="1051" t="s">
        <v>670</v>
      </c>
      <c r="F346" s="1051">
        <v>31.0</v>
      </c>
      <c r="G346" s="1052">
        <v>0.0</v>
      </c>
      <c r="H346" s="1049" t="s">
        <v>293</v>
      </c>
      <c r="I346" s="1050"/>
      <c r="J346" s="1051" t="s">
        <v>1342</v>
      </c>
      <c r="K346" s="1051">
        <v>31.0</v>
      </c>
      <c r="L346" s="1052">
        <v>0.0</v>
      </c>
      <c r="M346" s="1049" t="s">
        <v>260</v>
      </c>
      <c r="N346" s="1050"/>
      <c r="O346" s="1051" t="s">
        <v>385</v>
      </c>
      <c r="P346" s="1051">
        <v>31.0</v>
      </c>
      <c r="Q346" s="1052">
        <v>0.0</v>
      </c>
      <c r="R346" s="492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</row>
    <row r="347">
      <c r="A347" s="108"/>
      <c r="B347" s="446" t="s">
        <v>85</v>
      </c>
      <c r="C347" s="1257" t="s">
        <v>359</v>
      </c>
      <c r="D347" s="1258"/>
      <c r="E347" s="451" t="s">
        <v>203</v>
      </c>
      <c r="F347" s="451">
        <v>31.0</v>
      </c>
      <c r="G347" s="1259">
        <v>0.0</v>
      </c>
      <c r="H347" s="1257" t="s">
        <v>335</v>
      </c>
      <c r="I347" s="1258"/>
      <c r="J347" s="451" t="s">
        <v>1346</v>
      </c>
      <c r="K347" s="451">
        <v>31.0</v>
      </c>
      <c r="L347" s="1259">
        <v>252.0</v>
      </c>
      <c r="M347" s="1257" t="s">
        <v>873</v>
      </c>
      <c r="N347" s="1258"/>
      <c r="O347" s="451" t="s">
        <v>1992</v>
      </c>
      <c r="P347" s="451">
        <v>31.0</v>
      </c>
      <c r="Q347" s="1259">
        <v>252.0</v>
      </c>
      <c r="R347" s="492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</row>
    <row r="348">
      <c r="A348" s="101"/>
      <c r="B348" s="481"/>
      <c r="C348" s="1257" t="s">
        <v>366</v>
      </c>
      <c r="D348" s="1258"/>
      <c r="E348" s="451" t="s">
        <v>117</v>
      </c>
      <c r="F348" s="451">
        <v>31.0</v>
      </c>
      <c r="G348" s="1259">
        <v>0.0</v>
      </c>
      <c r="H348" s="1257" t="s">
        <v>435</v>
      </c>
      <c r="I348" s="1258"/>
      <c r="J348" s="451" t="s">
        <v>1348</v>
      </c>
      <c r="K348" s="451">
        <v>31.0</v>
      </c>
      <c r="L348" s="1259">
        <v>0.0</v>
      </c>
      <c r="M348" s="1257" t="s">
        <v>413</v>
      </c>
      <c r="N348" s="1258"/>
      <c r="O348" s="451" t="s">
        <v>206</v>
      </c>
      <c r="P348" s="451">
        <v>31.0</v>
      </c>
      <c r="Q348" s="1259">
        <v>0.0</v>
      </c>
      <c r="R348" s="492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</row>
    <row r="349">
      <c r="A349" s="101"/>
      <c r="B349" s="481"/>
      <c r="C349" s="1257" t="s">
        <v>371</v>
      </c>
      <c r="D349" s="1258"/>
      <c r="E349" s="451" t="s">
        <v>311</v>
      </c>
      <c r="F349" s="451">
        <v>31.0</v>
      </c>
      <c r="G349" s="1259">
        <v>252.0</v>
      </c>
      <c r="H349" s="1257" t="s">
        <v>497</v>
      </c>
      <c r="I349" s="1258"/>
      <c r="J349" s="451" t="s">
        <v>471</v>
      </c>
      <c r="K349" s="451">
        <v>31.0</v>
      </c>
      <c r="L349" s="1259">
        <v>252.0</v>
      </c>
      <c r="M349" s="1257" t="s">
        <v>2603</v>
      </c>
      <c r="N349" s="1258"/>
      <c r="O349" s="451" t="s">
        <v>274</v>
      </c>
      <c r="P349" s="451">
        <v>31.0</v>
      </c>
      <c r="Q349" s="1259">
        <v>252.0</v>
      </c>
      <c r="R349" s="492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</row>
    <row r="350">
      <c r="A350" s="101"/>
      <c r="B350" s="481"/>
      <c r="C350" s="1257" t="s">
        <v>419</v>
      </c>
      <c r="D350" s="1258"/>
      <c r="E350" s="482"/>
      <c r="F350" s="1260" t="s">
        <v>2580</v>
      </c>
      <c r="G350" s="80"/>
      <c r="H350" s="1261" t="s">
        <v>541</v>
      </c>
      <c r="I350" s="1258"/>
      <c r="J350" s="482"/>
      <c r="K350" s="1260" t="s">
        <v>2604</v>
      </c>
      <c r="L350" s="80"/>
      <c r="M350" s="1261" t="s">
        <v>198</v>
      </c>
      <c r="N350" s="1258"/>
      <c r="O350" s="482"/>
      <c r="P350" s="1260" t="s">
        <v>2605</v>
      </c>
      <c r="Q350" s="80"/>
      <c r="R350" s="441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</row>
    <row r="351">
      <c r="A351" s="101"/>
      <c r="B351" s="481"/>
      <c r="C351" s="1262" t="s">
        <v>2564</v>
      </c>
      <c r="D351" s="1263"/>
      <c r="E351" s="1264"/>
      <c r="F351" s="1260"/>
      <c r="G351" s="1126"/>
      <c r="H351" s="1265" t="s">
        <v>2564</v>
      </c>
      <c r="I351" s="1263"/>
      <c r="J351" s="1264"/>
      <c r="K351" s="1260"/>
      <c r="L351" s="1126"/>
      <c r="M351" s="1265" t="s">
        <v>2564</v>
      </c>
      <c r="N351" s="1263"/>
      <c r="O351" s="1264"/>
      <c r="P351" s="1260"/>
      <c r="Q351" s="1126"/>
      <c r="R351" s="468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</row>
    <row r="352">
      <c r="A352" s="101"/>
      <c r="B352" s="923"/>
      <c r="C352" s="901"/>
      <c r="D352" s="77"/>
      <c r="E352" s="104"/>
      <c r="F352" s="903" t="s">
        <v>689</v>
      </c>
      <c r="G352" s="78"/>
      <c r="H352" s="901"/>
      <c r="I352" s="77"/>
      <c r="J352" s="104"/>
      <c r="K352" s="903" t="s">
        <v>617</v>
      </c>
      <c r="L352" s="78"/>
      <c r="M352" s="901"/>
      <c r="N352" s="77"/>
      <c r="O352" s="104"/>
      <c r="P352" s="903" t="s">
        <v>2589</v>
      </c>
      <c r="Q352" s="78"/>
      <c r="R352" s="101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</row>
    <row r="353">
      <c r="A353" s="101"/>
      <c r="B353" s="79"/>
      <c r="C353" s="79"/>
      <c r="E353" s="106"/>
      <c r="G353" s="80"/>
      <c r="H353" s="79"/>
      <c r="J353" s="106"/>
      <c r="L353" s="80"/>
      <c r="M353" s="79"/>
      <c r="O353" s="106"/>
      <c r="Q353" s="80"/>
      <c r="R353" s="101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</row>
    <row r="354">
      <c r="A354" s="101"/>
      <c r="B354" s="79"/>
      <c r="C354" s="79"/>
      <c r="E354" s="106"/>
      <c r="G354" s="80"/>
      <c r="H354" s="79"/>
      <c r="J354" s="106"/>
      <c r="L354" s="80"/>
      <c r="M354" s="79"/>
      <c r="O354" s="106"/>
      <c r="Q354" s="80"/>
      <c r="R354" s="101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</row>
    <row r="355">
      <c r="A355" s="108"/>
      <c r="B355" s="906" t="s">
        <v>60</v>
      </c>
      <c r="C355" s="79"/>
      <c r="E355" s="106"/>
      <c r="F355" s="110"/>
      <c r="G355" s="111"/>
      <c r="H355" s="79"/>
      <c r="J355" s="106"/>
      <c r="K355" s="110"/>
      <c r="L355" s="111"/>
      <c r="M355" s="79"/>
      <c r="O355" s="106"/>
      <c r="P355" s="110"/>
      <c r="Q355" s="111"/>
      <c r="R355" s="101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</row>
    <row r="356">
      <c r="A356" s="108"/>
      <c r="B356" s="906" t="s">
        <v>61</v>
      </c>
      <c r="C356" s="79"/>
      <c r="E356" s="106"/>
      <c r="F356" s="907"/>
      <c r="G356" s="140"/>
      <c r="H356" s="79"/>
      <c r="J356" s="106"/>
      <c r="K356" s="907"/>
      <c r="L356" s="140"/>
      <c r="M356" s="79"/>
      <c r="O356" s="106"/>
      <c r="P356" s="907"/>
      <c r="Q356" s="140"/>
      <c r="R356" s="101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</row>
    <row r="357">
      <c r="A357" s="108"/>
      <c r="B357" s="79"/>
      <c r="C357" s="81"/>
      <c r="D357" s="82"/>
      <c r="E357" s="54"/>
      <c r="F357" s="931"/>
      <c r="G357" s="243"/>
      <c r="H357" s="81"/>
      <c r="I357" s="82"/>
      <c r="J357" s="54"/>
      <c r="K357" s="931"/>
      <c r="L357" s="243"/>
      <c r="M357" s="81"/>
      <c r="N357" s="82"/>
      <c r="O357" s="54"/>
      <c r="P357" s="931"/>
      <c r="Q357" s="243"/>
      <c r="R357" s="101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</row>
    <row r="358">
      <c r="A358" s="108"/>
      <c r="B358" s="439" t="s">
        <v>62</v>
      </c>
      <c r="C358" s="1252" t="s">
        <v>565</v>
      </c>
      <c r="D358" s="1253"/>
      <c r="E358" s="1253" t="s">
        <v>63</v>
      </c>
      <c r="F358" s="1253" t="s">
        <v>64</v>
      </c>
      <c r="G358" s="1256" t="s">
        <v>65</v>
      </c>
      <c r="H358" s="1252" t="s">
        <v>565</v>
      </c>
      <c r="I358" s="1253"/>
      <c r="J358" s="1253" t="s">
        <v>63</v>
      </c>
      <c r="K358" s="1253" t="s">
        <v>64</v>
      </c>
      <c r="L358" s="1256" t="s">
        <v>65</v>
      </c>
      <c r="M358" s="1252" t="s">
        <v>565</v>
      </c>
      <c r="N358" s="1253"/>
      <c r="O358" s="1253" t="s">
        <v>63</v>
      </c>
      <c r="P358" s="1253" t="s">
        <v>64</v>
      </c>
      <c r="Q358" s="1256" t="s">
        <v>65</v>
      </c>
      <c r="R358" s="101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</row>
    <row r="359">
      <c r="A359" s="108"/>
      <c r="B359" s="439" t="s">
        <v>66</v>
      </c>
      <c r="C359" s="1049" t="s">
        <v>67</v>
      </c>
      <c r="D359" s="1050"/>
      <c r="E359" s="1051" t="s">
        <v>380</v>
      </c>
      <c r="F359" s="1051">
        <v>31.0</v>
      </c>
      <c r="G359" s="1052">
        <v>6.0</v>
      </c>
      <c r="H359" s="1049" t="s">
        <v>128</v>
      </c>
      <c r="I359" s="1050"/>
      <c r="J359" s="1051" t="s">
        <v>625</v>
      </c>
      <c r="K359" s="1051">
        <v>31.0</v>
      </c>
      <c r="L359" s="1052">
        <v>6.0</v>
      </c>
      <c r="M359" s="1049" t="s">
        <v>128</v>
      </c>
      <c r="N359" s="1050"/>
      <c r="O359" s="1051" t="s">
        <v>129</v>
      </c>
      <c r="P359" s="1051">
        <v>31.0</v>
      </c>
      <c r="Q359" s="1052">
        <v>6.0</v>
      </c>
      <c r="R359" s="101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</row>
    <row r="360">
      <c r="A360" s="108"/>
      <c r="B360" s="439" t="s">
        <v>72</v>
      </c>
      <c r="C360" s="1049" t="s">
        <v>2152</v>
      </c>
      <c r="D360" s="1050"/>
      <c r="E360" s="1051" t="s">
        <v>694</v>
      </c>
      <c r="F360" s="1051">
        <v>31.0</v>
      </c>
      <c r="G360" s="1052">
        <v>252.0</v>
      </c>
      <c r="H360" s="1049" t="s">
        <v>455</v>
      </c>
      <c r="I360" s="1050"/>
      <c r="J360" s="1051" t="s">
        <v>431</v>
      </c>
      <c r="K360" s="1051">
        <v>31.0</v>
      </c>
      <c r="L360" s="1052">
        <v>252.0</v>
      </c>
      <c r="M360" s="1049" t="s">
        <v>455</v>
      </c>
      <c r="N360" s="1050"/>
      <c r="O360" s="1051" t="s">
        <v>431</v>
      </c>
      <c r="P360" s="1051">
        <v>31.0</v>
      </c>
      <c r="Q360" s="1052">
        <v>252.0</v>
      </c>
      <c r="R360" s="101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</row>
    <row r="361">
      <c r="A361" s="108"/>
      <c r="B361" s="439" t="s">
        <v>79</v>
      </c>
      <c r="C361" s="1049" t="s">
        <v>384</v>
      </c>
      <c r="D361" s="1050"/>
      <c r="E361" s="1051" t="s">
        <v>138</v>
      </c>
      <c r="F361" s="1051">
        <v>31.0</v>
      </c>
      <c r="G361" s="1052">
        <v>0.0</v>
      </c>
      <c r="H361" s="1049" t="s">
        <v>328</v>
      </c>
      <c r="I361" s="1050"/>
      <c r="J361" s="1051" t="s">
        <v>140</v>
      </c>
      <c r="K361" s="1051">
        <v>31.0</v>
      </c>
      <c r="L361" s="1052">
        <v>0.0</v>
      </c>
      <c r="M361" s="1049" t="s">
        <v>1482</v>
      </c>
      <c r="N361" s="1050"/>
      <c r="O361" s="1051" t="s">
        <v>388</v>
      </c>
      <c r="P361" s="1051">
        <v>31.0</v>
      </c>
      <c r="Q361" s="1052">
        <v>0.0</v>
      </c>
      <c r="R361" s="101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</row>
    <row r="362">
      <c r="A362" s="108"/>
      <c r="B362" s="446" t="s">
        <v>85</v>
      </c>
      <c r="C362" s="1257" t="s">
        <v>372</v>
      </c>
      <c r="D362" s="1258"/>
      <c r="E362" s="451" t="s">
        <v>362</v>
      </c>
      <c r="F362" s="451">
        <v>31.0</v>
      </c>
      <c r="G362" s="1259">
        <v>0.0</v>
      </c>
      <c r="H362" s="1257" t="s">
        <v>2227</v>
      </c>
      <c r="I362" s="1258"/>
      <c r="J362" s="451" t="s">
        <v>543</v>
      </c>
      <c r="K362" s="451">
        <v>31.0</v>
      </c>
      <c r="L362" s="1259">
        <v>0.0</v>
      </c>
      <c r="M362" s="1257" t="s">
        <v>1345</v>
      </c>
      <c r="N362" s="1258"/>
      <c r="O362" s="451" t="s">
        <v>362</v>
      </c>
      <c r="P362" s="451">
        <v>31.0</v>
      </c>
      <c r="Q362" s="1259">
        <v>0.0</v>
      </c>
      <c r="R362" s="101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</row>
    <row r="363">
      <c r="A363" s="101"/>
      <c r="B363" s="481"/>
      <c r="C363" s="1257" t="s">
        <v>179</v>
      </c>
      <c r="D363" s="1258"/>
      <c r="E363" s="451" t="s">
        <v>695</v>
      </c>
      <c r="F363" s="451">
        <v>31.0</v>
      </c>
      <c r="G363" s="1259">
        <v>0.0</v>
      </c>
      <c r="H363" s="1257" t="s">
        <v>468</v>
      </c>
      <c r="I363" s="1258"/>
      <c r="J363" s="451" t="s">
        <v>440</v>
      </c>
      <c r="K363" s="451">
        <v>31.0</v>
      </c>
      <c r="L363" s="1259">
        <v>0.0</v>
      </c>
      <c r="M363" s="1257" t="s">
        <v>647</v>
      </c>
      <c r="N363" s="1258"/>
      <c r="O363" s="451" t="s">
        <v>267</v>
      </c>
      <c r="P363" s="451">
        <v>31.0</v>
      </c>
      <c r="Q363" s="1259">
        <v>0.0</v>
      </c>
      <c r="R363" s="101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</row>
    <row r="364">
      <c r="A364" s="101"/>
      <c r="B364" s="481"/>
      <c r="C364" s="1257" t="s">
        <v>698</v>
      </c>
      <c r="D364" s="1258"/>
      <c r="E364" s="451" t="s">
        <v>176</v>
      </c>
      <c r="F364" s="451">
        <v>31.0</v>
      </c>
      <c r="G364" s="1259">
        <v>252.0</v>
      </c>
      <c r="H364" s="1257" t="s">
        <v>1064</v>
      </c>
      <c r="I364" s="1258"/>
      <c r="J364" s="451" t="s">
        <v>414</v>
      </c>
      <c r="K364" s="451">
        <v>31.0</v>
      </c>
      <c r="L364" s="1259">
        <v>252.0</v>
      </c>
      <c r="M364" s="1257" t="s">
        <v>1282</v>
      </c>
      <c r="N364" s="1258"/>
      <c r="O364" s="451" t="s">
        <v>102</v>
      </c>
      <c r="P364" s="451">
        <v>31.0</v>
      </c>
      <c r="Q364" s="1259">
        <v>252.0</v>
      </c>
      <c r="R364" s="101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</row>
    <row r="365">
      <c r="A365" s="101"/>
      <c r="B365" s="481"/>
      <c r="C365" s="1257" t="s">
        <v>1177</v>
      </c>
      <c r="D365" s="1258"/>
      <c r="E365" s="482"/>
      <c r="F365" s="1260" t="s">
        <v>518</v>
      </c>
      <c r="G365" s="80"/>
      <c r="H365" s="1261" t="s">
        <v>500</v>
      </c>
      <c r="I365" s="1258"/>
      <c r="J365" s="482"/>
      <c r="K365" s="1260" t="s">
        <v>2606</v>
      </c>
      <c r="L365" s="80"/>
      <c r="M365" s="1261" t="s">
        <v>500</v>
      </c>
      <c r="N365" s="1258"/>
      <c r="O365" s="482"/>
      <c r="P365" s="1260" t="s">
        <v>498</v>
      </c>
      <c r="Q365" s="80"/>
      <c r="R365" s="101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</row>
    <row r="366">
      <c r="A366" s="101"/>
      <c r="B366" s="481"/>
      <c r="C366" s="1262" t="s">
        <v>2564</v>
      </c>
      <c r="D366" s="1263"/>
      <c r="E366" s="1264"/>
      <c r="F366" s="1266"/>
      <c r="G366" s="1126"/>
      <c r="H366" s="1265" t="s">
        <v>2564</v>
      </c>
      <c r="I366" s="1263"/>
      <c r="J366" s="1264"/>
      <c r="K366" s="1266"/>
      <c r="L366" s="1126"/>
      <c r="M366" s="1265" t="s">
        <v>2564</v>
      </c>
      <c r="N366" s="1263"/>
      <c r="O366" s="1264"/>
      <c r="P366" s="1266"/>
      <c r="Q366" s="1126"/>
      <c r="R366" s="101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</row>
    <row r="367">
      <c r="A367" s="1043"/>
      <c r="B367" s="1019" t="s">
        <v>2607</v>
      </c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5"/>
      <c r="R367" s="101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</row>
    <row r="369">
      <c r="A369" s="101"/>
      <c r="B369" s="1240"/>
      <c r="C369" s="1241" t="s">
        <v>2608</v>
      </c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8"/>
      <c r="R369" s="1401" t="s">
        <v>526</v>
      </c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</row>
    <row r="370">
      <c r="A370" s="101"/>
      <c r="B370" s="157"/>
      <c r="C370" s="81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3"/>
      <c r="R370" s="488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</row>
    <row r="371">
      <c r="A371" s="101"/>
      <c r="B371" s="157"/>
      <c r="C371" s="901"/>
      <c r="D371" s="77"/>
      <c r="E371" s="104"/>
      <c r="F371" s="903" t="s">
        <v>2427</v>
      </c>
      <c r="G371" s="78"/>
      <c r="H371" s="901"/>
      <c r="I371" s="77"/>
      <c r="J371" s="104"/>
      <c r="K371" s="903" t="s">
        <v>1642</v>
      </c>
      <c r="L371" s="78"/>
      <c r="M371" s="901"/>
      <c r="N371" s="77"/>
      <c r="O371" s="104"/>
      <c r="P371" s="903" t="s">
        <v>483</v>
      </c>
      <c r="Q371" s="78"/>
      <c r="R371" s="1402" t="s">
        <v>2609</v>
      </c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</row>
    <row r="372">
      <c r="A372" s="101"/>
      <c r="B372" s="157"/>
      <c r="C372" s="79"/>
      <c r="E372" s="106"/>
      <c r="G372" s="80"/>
      <c r="H372" s="79"/>
      <c r="J372" s="106"/>
      <c r="L372" s="80"/>
      <c r="M372" s="79"/>
      <c r="O372" s="106"/>
      <c r="Q372" s="80"/>
      <c r="R372" s="49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</row>
    <row r="373">
      <c r="A373" s="101"/>
      <c r="B373" s="160"/>
      <c r="C373" s="79"/>
      <c r="E373" s="106"/>
      <c r="G373" s="80"/>
      <c r="H373" s="79"/>
      <c r="J373" s="106"/>
      <c r="L373" s="80"/>
      <c r="M373" s="79"/>
      <c r="O373" s="106"/>
      <c r="Q373" s="80"/>
      <c r="R373" s="49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</row>
    <row r="374">
      <c r="A374" s="108"/>
      <c r="B374" s="1245" t="s">
        <v>60</v>
      </c>
      <c r="C374" s="79"/>
      <c r="E374" s="106"/>
      <c r="F374" s="110"/>
      <c r="G374" s="111"/>
      <c r="H374" s="79"/>
      <c r="J374" s="106"/>
      <c r="K374" s="110"/>
      <c r="L374" s="111"/>
      <c r="M374" s="79"/>
      <c r="O374" s="106"/>
      <c r="P374" s="110"/>
      <c r="Q374" s="111"/>
      <c r="R374" s="49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</row>
    <row r="375">
      <c r="A375" s="108"/>
      <c r="B375" s="1245" t="s">
        <v>61</v>
      </c>
      <c r="C375" s="79"/>
      <c r="E375" s="106"/>
      <c r="F375" s="907"/>
      <c r="G375" s="140"/>
      <c r="H375" s="79"/>
      <c r="J375" s="106"/>
      <c r="K375" s="907"/>
      <c r="L375" s="140"/>
      <c r="M375" s="79"/>
      <c r="O375" s="106"/>
      <c r="P375" s="907"/>
      <c r="Q375" s="140"/>
      <c r="R375" s="49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</row>
    <row r="376">
      <c r="A376" s="108"/>
      <c r="B376" s="157"/>
      <c r="C376" s="81"/>
      <c r="D376" s="82"/>
      <c r="E376" s="54"/>
      <c r="F376" s="931"/>
      <c r="G376" s="243"/>
      <c r="H376" s="81"/>
      <c r="I376" s="82"/>
      <c r="J376" s="54"/>
      <c r="K376" s="931"/>
      <c r="L376" s="243"/>
      <c r="M376" s="81"/>
      <c r="N376" s="82"/>
      <c r="O376" s="54"/>
      <c r="P376" s="931"/>
      <c r="Q376" s="243"/>
      <c r="R376" s="492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</row>
    <row r="377">
      <c r="A377" s="108"/>
      <c r="B377" s="439" t="s">
        <v>62</v>
      </c>
      <c r="C377" s="1252" t="s">
        <v>565</v>
      </c>
      <c r="D377" s="1253"/>
      <c r="E377" s="1253" t="s">
        <v>63</v>
      </c>
      <c r="F377" s="1253" t="s">
        <v>64</v>
      </c>
      <c r="G377" s="1256" t="s">
        <v>65</v>
      </c>
      <c r="H377" s="1252" t="s">
        <v>565</v>
      </c>
      <c r="I377" s="1253"/>
      <c r="J377" s="1253" t="s">
        <v>63</v>
      </c>
      <c r="K377" s="1253" t="s">
        <v>64</v>
      </c>
      <c r="L377" s="1256" t="s">
        <v>65</v>
      </c>
      <c r="M377" s="1252" t="s">
        <v>565</v>
      </c>
      <c r="N377" s="1253"/>
      <c r="O377" s="1253" t="s">
        <v>63</v>
      </c>
      <c r="P377" s="1253" t="s">
        <v>64</v>
      </c>
      <c r="Q377" s="1256" t="s">
        <v>65</v>
      </c>
      <c r="R377" s="492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</row>
    <row r="378">
      <c r="A378" s="108"/>
      <c r="B378" s="439" t="s">
        <v>66</v>
      </c>
      <c r="C378" s="1049" t="s">
        <v>128</v>
      </c>
      <c r="D378" s="1050"/>
      <c r="E378" s="1051" t="s">
        <v>860</v>
      </c>
      <c r="F378" s="1051">
        <v>31.0</v>
      </c>
      <c r="G378" s="1052">
        <v>6.0</v>
      </c>
      <c r="H378" s="1049" t="s">
        <v>128</v>
      </c>
      <c r="I378" s="1050"/>
      <c r="J378" s="1051" t="s">
        <v>68</v>
      </c>
      <c r="K378" s="1051">
        <v>31.0</v>
      </c>
      <c r="L378" s="1052">
        <v>6.0</v>
      </c>
      <c r="M378" s="1049" t="s">
        <v>128</v>
      </c>
      <c r="N378" s="1050"/>
      <c r="O378" s="1051" t="s">
        <v>71</v>
      </c>
      <c r="P378" s="1051">
        <v>31.0</v>
      </c>
      <c r="Q378" s="1052">
        <v>6.0</v>
      </c>
      <c r="R378" s="492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</row>
    <row r="379">
      <c r="A379" s="108"/>
      <c r="B379" s="439" t="s">
        <v>72</v>
      </c>
      <c r="C379" s="1049" t="s">
        <v>729</v>
      </c>
      <c r="D379" s="1050"/>
      <c r="E379" s="1051" t="s">
        <v>166</v>
      </c>
      <c r="F379" s="1051">
        <v>31.0</v>
      </c>
      <c r="G379" s="1052">
        <v>252.0</v>
      </c>
      <c r="H379" s="1049" t="s">
        <v>1537</v>
      </c>
      <c r="I379" s="1050"/>
      <c r="J379" s="1051" t="s">
        <v>223</v>
      </c>
      <c r="K379" s="1051">
        <v>31.0</v>
      </c>
      <c r="L379" s="1052">
        <v>252.0</v>
      </c>
      <c r="M379" s="1049" t="s">
        <v>486</v>
      </c>
      <c r="N379" s="1050"/>
      <c r="O379" s="1051" t="s">
        <v>323</v>
      </c>
      <c r="P379" s="1051">
        <v>31.0</v>
      </c>
      <c r="Q379" s="1052">
        <v>252.0</v>
      </c>
      <c r="R379" s="492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</row>
    <row r="380">
      <c r="A380" s="108"/>
      <c r="B380" s="439" t="s">
        <v>79</v>
      </c>
      <c r="C380" s="1049" t="s">
        <v>2610</v>
      </c>
      <c r="D380" s="1050"/>
      <c r="E380" s="1051" t="s">
        <v>257</v>
      </c>
      <c r="F380" s="1051">
        <v>31.0</v>
      </c>
      <c r="G380" s="1052">
        <v>0.0</v>
      </c>
      <c r="H380" s="1049" t="s">
        <v>488</v>
      </c>
      <c r="I380" s="1050"/>
      <c r="J380" s="1051" t="s">
        <v>170</v>
      </c>
      <c r="K380" s="1051">
        <v>31.0</v>
      </c>
      <c r="L380" s="1052">
        <v>0.0</v>
      </c>
      <c r="M380" s="1049" t="s">
        <v>1482</v>
      </c>
      <c r="N380" s="1050"/>
      <c r="O380" s="1051" t="s">
        <v>385</v>
      </c>
      <c r="P380" s="1051">
        <v>31.0</v>
      </c>
      <c r="Q380" s="1052">
        <v>0.0</v>
      </c>
      <c r="R380" s="492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</row>
    <row r="381">
      <c r="A381" s="108"/>
      <c r="B381" s="446" t="s">
        <v>85</v>
      </c>
      <c r="C381" s="1257" t="s">
        <v>419</v>
      </c>
      <c r="D381" s="1258"/>
      <c r="E381" s="451" t="s">
        <v>392</v>
      </c>
      <c r="F381" s="451">
        <v>31.0</v>
      </c>
      <c r="G381" s="1259">
        <v>0.0</v>
      </c>
      <c r="H381" s="1257" t="s">
        <v>673</v>
      </c>
      <c r="I381" s="1258"/>
      <c r="J381" s="451" t="s">
        <v>172</v>
      </c>
      <c r="K381" s="451">
        <v>31.0</v>
      </c>
      <c r="L381" s="1259">
        <v>0.0</v>
      </c>
      <c r="M381" s="1257" t="s">
        <v>1768</v>
      </c>
      <c r="N381" s="1258"/>
      <c r="O381" s="451" t="s">
        <v>491</v>
      </c>
      <c r="P381" s="451">
        <v>31.0</v>
      </c>
      <c r="Q381" s="1259">
        <v>0.0</v>
      </c>
      <c r="R381" s="492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</row>
    <row r="382">
      <c r="A382" s="101"/>
      <c r="B382" s="481"/>
      <c r="C382" s="1257" t="s">
        <v>2431</v>
      </c>
      <c r="D382" s="1258"/>
      <c r="E382" s="451" t="s">
        <v>232</v>
      </c>
      <c r="F382" s="451">
        <v>31.0</v>
      </c>
      <c r="G382" s="1259">
        <v>0.0</v>
      </c>
      <c r="H382" s="1257" t="s">
        <v>1648</v>
      </c>
      <c r="I382" s="1258"/>
      <c r="J382" s="451" t="s">
        <v>305</v>
      </c>
      <c r="K382" s="451">
        <v>31.0</v>
      </c>
      <c r="L382" s="1259">
        <v>0.0</v>
      </c>
      <c r="M382" s="1257" t="s">
        <v>980</v>
      </c>
      <c r="N382" s="1258"/>
      <c r="O382" s="451" t="s">
        <v>305</v>
      </c>
      <c r="P382" s="451">
        <v>31.0</v>
      </c>
      <c r="Q382" s="1259">
        <v>0.0</v>
      </c>
      <c r="R382" s="492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</row>
    <row r="383">
      <c r="A383" s="101"/>
      <c r="B383" s="481"/>
      <c r="C383" s="1257" t="s">
        <v>950</v>
      </c>
      <c r="D383" s="1258"/>
      <c r="E383" s="451" t="s">
        <v>2432</v>
      </c>
      <c r="F383" s="451">
        <v>31.0</v>
      </c>
      <c r="G383" s="1259">
        <v>252.0</v>
      </c>
      <c r="H383" s="1257" t="s">
        <v>171</v>
      </c>
      <c r="I383" s="1258"/>
      <c r="J383" s="451" t="s">
        <v>311</v>
      </c>
      <c r="K383" s="451">
        <v>31.0</v>
      </c>
      <c r="L383" s="1259">
        <v>252.0</v>
      </c>
      <c r="M383" s="1257" t="s">
        <v>364</v>
      </c>
      <c r="N383" s="1258"/>
      <c r="O383" s="451" t="s">
        <v>209</v>
      </c>
      <c r="P383" s="451">
        <v>31.0</v>
      </c>
      <c r="Q383" s="1259">
        <v>252.0</v>
      </c>
      <c r="R383" s="492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</row>
    <row r="384">
      <c r="A384" s="101"/>
      <c r="B384" s="481"/>
      <c r="C384" s="1257" t="s">
        <v>647</v>
      </c>
      <c r="D384" s="1258"/>
      <c r="E384" s="482"/>
      <c r="F384" s="1260" t="s">
        <v>2563</v>
      </c>
      <c r="G384" s="80"/>
      <c r="H384" s="1261" t="s">
        <v>500</v>
      </c>
      <c r="I384" s="1258"/>
      <c r="J384" s="482"/>
      <c r="K384" s="1260" t="s">
        <v>2580</v>
      </c>
      <c r="L384" s="80"/>
      <c r="M384" s="1261" t="s">
        <v>496</v>
      </c>
      <c r="N384" s="1258"/>
      <c r="O384" s="482"/>
      <c r="P384" s="1260" t="s">
        <v>501</v>
      </c>
      <c r="Q384" s="80"/>
      <c r="R384" s="441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</row>
    <row r="385">
      <c r="A385" s="101"/>
      <c r="B385" s="481"/>
      <c r="C385" s="1262" t="s">
        <v>2564</v>
      </c>
      <c r="D385" s="1263"/>
      <c r="E385" s="1264"/>
      <c r="F385" s="1260"/>
      <c r="G385" s="1126"/>
      <c r="H385" s="1265" t="s">
        <v>2564</v>
      </c>
      <c r="I385" s="1263"/>
      <c r="J385" s="1264"/>
      <c r="K385" s="1260"/>
      <c r="L385" s="1126"/>
      <c r="M385" s="1265" t="s">
        <v>2564</v>
      </c>
      <c r="N385" s="1263"/>
      <c r="O385" s="1264"/>
      <c r="P385" s="1260"/>
      <c r="Q385" s="1126"/>
      <c r="R385" s="468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</row>
    <row r="386">
      <c r="A386" s="101"/>
      <c r="B386" s="923"/>
      <c r="C386" s="901"/>
      <c r="D386" s="77"/>
      <c r="E386" s="104"/>
      <c r="F386" s="903" t="s">
        <v>2611</v>
      </c>
      <c r="G386" s="78"/>
      <c r="H386" s="901"/>
      <c r="I386" s="77"/>
      <c r="J386" s="104"/>
      <c r="K386" s="903" t="s">
        <v>2178</v>
      </c>
      <c r="L386" s="78"/>
      <c r="M386" s="901"/>
      <c r="N386" s="77"/>
      <c r="O386" s="104"/>
      <c r="P386" s="903" t="s">
        <v>2215</v>
      </c>
      <c r="Q386" s="78"/>
      <c r="R386" s="101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</row>
    <row r="387">
      <c r="A387" s="101"/>
      <c r="B387" s="79"/>
      <c r="C387" s="79"/>
      <c r="E387" s="106"/>
      <c r="G387" s="80"/>
      <c r="H387" s="79"/>
      <c r="J387" s="106"/>
      <c r="L387" s="80"/>
      <c r="M387" s="79"/>
      <c r="O387" s="106"/>
      <c r="Q387" s="80"/>
      <c r="R387" s="101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</row>
    <row r="388">
      <c r="A388" s="101"/>
      <c r="B388" s="79"/>
      <c r="C388" s="79"/>
      <c r="E388" s="106"/>
      <c r="G388" s="80"/>
      <c r="H388" s="79"/>
      <c r="J388" s="106"/>
      <c r="L388" s="80"/>
      <c r="M388" s="79"/>
      <c r="O388" s="106"/>
      <c r="Q388" s="80"/>
      <c r="R388" s="101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</row>
    <row r="389">
      <c r="A389" s="108"/>
      <c r="B389" s="906" t="s">
        <v>60</v>
      </c>
      <c r="C389" s="79"/>
      <c r="E389" s="106"/>
      <c r="F389" s="110"/>
      <c r="G389" s="111"/>
      <c r="H389" s="79"/>
      <c r="J389" s="106"/>
      <c r="K389" s="110"/>
      <c r="L389" s="111"/>
      <c r="M389" s="79"/>
      <c r="O389" s="106"/>
      <c r="P389" s="110"/>
      <c r="Q389" s="111"/>
      <c r="R389" s="101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</row>
    <row r="390">
      <c r="A390" s="108"/>
      <c r="B390" s="906" t="s">
        <v>61</v>
      </c>
      <c r="C390" s="79"/>
      <c r="E390" s="106"/>
      <c r="F390" s="907"/>
      <c r="G390" s="140"/>
      <c r="H390" s="79"/>
      <c r="J390" s="106"/>
      <c r="K390" s="907"/>
      <c r="L390" s="140"/>
      <c r="M390" s="79"/>
      <c r="O390" s="106"/>
      <c r="P390" s="907"/>
      <c r="Q390" s="140"/>
      <c r="R390" s="101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</row>
    <row r="391">
      <c r="A391" s="108"/>
      <c r="B391" s="79"/>
      <c r="C391" s="81"/>
      <c r="D391" s="82"/>
      <c r="E391" s="54"/>
      <c r="F391" s="931"/>
      <c r="G391" s="243"/>
      <c r="H391" s="81"/>
      <c r="I391" s="82"/>
      <c r="J391" s="54"/>
      <c r="K391" s="931"/>
      <c r="L391" s="243"/>
      <c r="M391" s="81"/>
      <c r="N391" s="82"/>
      <c r="O391" s="54"/>
      <c r="P391" s="931"/>
      <c r="Q391" s="243"/>
      <c r="R391" s="101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</row>
    <row r="392">
      <c r="A392" s="108"/>
      <c r="B392" s="439" t="s">
        <v>62</v>
      </c>
      <c r="C392" s="1252" t="s">
        <v>565</v>
      </c>
      <c r="D392" s="1253"/>
      <c r="E392" s="1253" t="s">
        <v>63</v>
      </c>
      <c r="F392" s="1253" t="s">
        <v>64</v>
      </c>
      <c r="G392" s="1256" t="s">
        <v>65</v>
      </c>
      <c r="H392" s="1252" t="s">
        <v>565</v>
      </c>
      <c r="I392" s="1253"/>
      <c r="J392" s="1253" t="s">
        <v>63</v>
      </c>
      <c r="K392" s="1253" t="s">
        <v>64</v>
      </c>
      <c r="L392" s="1256" t="s">
        <v>65</v>
      </c>
      <c r="M392" s="1252" t="s">
        <v>565</v>
      </c>
      <c r="N392" s="1253"/>
      <c r="O392" s="1253" t="s">
        <v>63</v>
      </c>
      <c r="P392" s="1253" t="s">
        <v>64</v>
      </c>
      <c r="Q392" s="1256" t="s">
        <v>65</v>
      </c>
      <c r="R392" s="101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</row>
    <row r="393">
      <c r="A393" s="108"/>
      <c r="B393" s="439" t="s">
        <v>66</v>
      </c>
      <c r="C393" s="1049" t="s">
        <v>67</v>
      </c>
      <c r="D393" s="1050"/>
      <c r="E393" s="1051" t="s">
        <v>1779</v>
      </c>
      <c r="F393" s="1051">
        <v>31.0</v>
      </c>
      <c r="G393" s="1052">
        <v>6.0</v>
      </c>
      <c r="H393" s="1049" t="s">
        <v>128</v>
      </c>
      <c r="I393" s="1050"/>
      <c r="J393" s="1051" t="s">
        <v>380</v>
      </c>
      <c r="K393" s="1051">
        <v>31.0</v>
      </c>
      <c r="L393" s="1052">
        <v>6.0</v>
      </c>
      <c r="M393" s="1049" t="s">
        <v>128</v>
      </c>
      <c r="N393" s="1050"/>
      <c r="O393" s="1051" t="s">
        <v>1498</v>
      </c>
      <c r="P393" s="1051">
        <v>31.0</v>
      </c>
      <c r="Q393" s="1052">
        <v>6.0</v>
      </c>
      <c r="R393" s="101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</row>
    <row r="394">
      <c r="A394" s="108"/>
      <c r="B394" s="439" t="s">
        <v>72</v>
      </c>
      <c r="C394" s="1049" t="s">
        <v>535</v>
      </c>
      <c r="D394" s="1050"/>
      <c r="E394" s="1051" t="s">
        <v>223</v>
      </c>
      <c r="F394" s="1051">
        <v>31.0</v>
      </c>
      <c r="G394" s="1052">
        <v>252.0</v>
      </c>
      <c r="H394" s="1049" t="s">
        <v>730</v>
      </c>
      <c r="I394" s="1050"/>
      <c r="J394" s="1051" t="s">
        <v>223</v>
      </c>
      <c r="K394" s="1051">
        <v>31.0</v>
      </c>
      <c r="L394" s="1052">
        <v>252.0</v>
      </c>
      <c r="M394" s="1049" t="s">
        <v>2217</v>
      </c>
      <c r="N394" s="1050"/>
      <c r="O394" s="1051" t="s">
        <v>1109</v>
      </c>
      <c r="P394" s="1051">
        <v>31.0</v>
      </c>
      <c r="Q394" s="1052">
        <v>252.0</v>
      </c>
      <c r="R394" s="101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</row>
    <row r="395">
      <c r="A395" s="108"/>
      <c r="B395" s="439" t="s">
        <v>79</v>
      </c>
      <c r="C395" s="1049" t="s">
        <v>2612</v>
      </c>
      <c r="D395" s="1050"/>
      <c r="E395" s="1051" t="s">
        <v>388</v>
      </c>
      <c r="F395" s="1051">
        <v>31.0</v>
      </c>
      <c r="G395" s="1052">
        <v>0.0</v>
      </c>
      <c r="H395" s="1049" t="s">
        <v>260</v>
      </c>
      <c r="I395" s="1050"/>
      <c r="J395" s="1051" t="s">
        <v>434</v>
      </c>
      <c r="K395" s="1051">
        <v>31.0</v>
      </c>
      <c r="L395" s="1052">
        <v>0.0</v>
      </c>
      <c r="M395" s="1049" t="s">
        <v>2204</v>
      </c>
      <c r="N395" s="1050"/>
      <c r="O395" s="1051" t="s">
        <v>1432</v>
      </c>
      <c r="P395" s="1051">
        <v>31.0</v>
      </c>
      <c r="Q395" s="1052">
        <v>0.0</v>
      </c>
      <c r="R395" s="101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</row>
    <row r="396">
      <c r="A396" s="108"/>
      <c r="B396" s="446" t="s">
        <v>85</v>
      </c>
      <c r="C396" s="1257" t="s">
        <v>371</v>
      </c>
      <c r="D396" s="1258"/>
      <c r="E396" s="451" t="s">
        <v>463</v>
      </c>
      <c r="F396" s="451">
        <v>31.0</v>
      </c>
      <c r="G396" s="1259">
        <v>0.0</v>
      </c>
      <c r="H396" s="1257" t="s">
        <v>306</v>
      </c>
      <c r="I396" s="1258"/>
      <c r="J396" s="451" t="s">
        <v>733</v>
      </c>
      <c r="K396" s="451">
        <v>31.0</v>
      </c>
      <c r="L396" s="1259">
        <v>0.0</v>
      </c>
      <c r="M396" s="1257" t="s">
        <v>500</v>
      </c>
      <c r="N396" s="1258"/>
      <c r="O396" s="451" t="s">
        <v>231</v>
      </c>
      <c r="P396" s="451">
        <v>31.0</v>
      </c>
      <c r="Q396" s="1259">
        <v>0.0</v>
      </c>
      <c r="R396" s="101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</row>
    <row r="397">
      <c r="A397" s="101"/>
      <c r="B397" s="481"/>
      <c r="C397" s="1257" t="s">
        <v>143</v>
      </c>
      <c r="D397" s="1258"/>
      <c r="E397" s="451" t="s">
        <v>174</v>
      </c>
      <c r="F397" s="451">
        <v>31.0</v>
      </c>
      <c r="G397" s="1259">
        <v>0.0</v>
      </c>
      <c r="H397" s="1257" t="s">
        <v>2005</v>
      </c>
      <c r="I397" s="1258"/>
      <c r="J397" s="451" t="s">
        <v>174</v>
      </c>
      <c r="K397" s="451">
        <v>31.0</v>
      </c>
      <c r="L397" s="1259">
        <v>0.0</v>
      </c>
      <c r="M397" s="1257" t="s">
        <v>698</v>
      </c>
      <c r="N397" s="1258"/>
      <c r="O397" s="451" t="s">
        <v>268</v>
      </c>
      <c r="P397" s="451">
        <v>31.0</v>
      </c>
      <c r="Q397" s="1259">
        <v>0.0</v>
      </c>
      <c r="R397" s="101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</row>
    <row r="398">
      <c r="A398" s="101"/>
      <c r="B398" s="481"/>
      <c r="C398" s="1257" t="s">
        <v>1175</v>
      </c>
      <c r="D398" s="1258"/>
      <c r="E398" s="451" t="s">
        <v>414</v>
      </c>
      <c r="F398" s="451">
        <v>31.0</v>
      </c>
      <c r="G398" s="1259">
        <v>252.0</v>
      </c>
      <c r="H398" s="1257" t="s">
        <v>372</v>
      </c>
      <c r="I398" s="1258"/>
      <c r="J398" s="451" t="s">
        <v>738</v>
      </c>
      <c r="K398" s="451">
        <v>31.0</v>
      </c>
      <c r="L398" s="1259">
        <v>252.0</v>
      </c>
      <c r="M398" s="1257" t="s">
        <v>903</v>
      </c>
      <c r="N398" s="1258"/>
      <c r="O398" s="451" t="s">
        <v>311</v>
      </c>
      <c r="P398" s="451">
        <v>31.0</v>
      </c>
      <c r="Q398" s="1259">
        <v>252.0</v>
      </c>
      <c r="R398" s="101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</row>
    <row r="399">
      <c r="A399" s="101"/>
      <c r="B399" s="481"/>
      <c r="C399" s="1257" t="s">
        <v>494</v>
      </c>
      <c r="D399" s="1258"/>
      <c r="E399" s="482"/>
      <c r="F399" s="1260" t="s">
        <v>2613</v>
      </c>
      <c r="G399" s="80"/>
      <c r="H399" s="1261" t="s">
        <v>500</v>
      </c>
      <c r="I399" s="1258"/>
      <c r="J399" s="482"/>
      <c r="K399" s="1260" t="s">
        <v>2562</v>
      </c>
      <c r="L399" s="80"/>
      <c r="M399" s="1261" t="s">
        <v>1111</v>
      </c>
      <c r="N399" s="1258"/>
      <c r="O399" s="482"/>
      <c r="P399" s="1260" t="s">
        <v>2580</v>
      </c>
      <c r="Q399" s="80"/>
      <c r="R399" s="101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</row>
    <row r="400">
      <c r="A400" s="101"/>
      <c r="B400" s="481"/>
      <c r="C400" s="1262" t="s">
        <v>2564</v>
      </c>
      <c r="D400" s="1263"/>
      <c r="E400" s="1264"/>
      <c r="F400" s="1266"/>
      <c r="G400" s="1126"/>
      <c r="H400" s="1265" t="s">
        <v>2564</v>
      </c>
      <c r="I400" s="1263"/>
      <c r="J400" s="1264"/>
      <c r="K400" s="1266"/>
      <c r="L400" s="1126"/>
      <c r="M400" s="1265" t="s">
        <v>2564</v>
      </c>
      <c r="N400" s="1263"/>
      <c r="O400" s="1264"/>
      <c r="P400" s="1266"/>
      <c r="Q400" s="1126"/>
      <c r="R400" s="101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</row>
    <row r="401">
      <c r="A401" s="1043"/>
      <c r="B401" s="1019" t="s">
        <v>2614</v>
      </c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5"/>
      <c r="R401" s="101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</row>
    <row r="403">
      <c r="A403" s="101"/>
      <c r="B403" s="1240"/>
      <c r="C403" s="1241" t="s">
        <v>2615</v>
      </c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8"/>
      <c r="R403" s="1401" t="s">
        <v>526</v>
      </c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</row>
    <row r="404">
      <c r="A404" s="101"/>
      <c r="B404" s="157"/>
      <c r="C404" s="81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3"/>
      <c r="R404" s="488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</row>
    <row r="405">
      <c r="A405" s="101"/>
      <c r="B405" s="157"/>
      <c r="C405" s="901"/>
      <c r="D405" s="77"/>
      <c r="E405" s="104"/>
      <c r="F405" s="903" t="s">
        <v>706</v>
      </c>
      <c r="G405" s="78"/>
      <c r="H405" s="901"/>
      <c r="I405" s="77"/>
      <c r="J405" s="104"/>
      <c r="K405" s="903" t="s">
        <v>2232</v>
      </c>
      <c r="L405" s="78"/>
      <c r="M405" s="901"/>
      <c r="N405" s="77"/>
      <c r="O405" s="104"/>
      <c r="P405" s="903" t="s">
        <v>2428</v>
      </c>
      <c r="Q405" s="78"/>
      <c r="R405" s="1402" t="s">
        <v>2616</v>
      </c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</row>
    <row r="406">
      <c r="A406" s="101"/>
      <c r="B406" s="157"/>
      <c r="C406" s="79"/>
      <c r="E406" s="106"/>
      <c r="G406" s="80"/>
      <c r="H406" s="79"/>
      <c r="J406" s="106"/>
      <c r="L406" s="80"/>
      <c r="M406" s="79"/>
      <c r="O406" s="106"/>
      <c r="Q406" s="80"/>
      <c r="R406" s="49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</row>
    <row r="407">
      <c r="A407" s="101"/>
      <c r="B407" s="160"/>
      <c r="C407" s="79"/>
      <c r="E407" s="106"/>
      <c r="G407" s="80"/>
      <c r="H407" s="79"/>
      <c r="J407" s="106"/>
      <c r="L407" s="80"/>
      <c r="M407" s="79"/>
      <c r="O407" s="106"/>
      <c r="Q407" s="80"/>
      <c r="R407" s="49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</row>
    <row r="408">
      <c r="A408" s="108"/>
      <c r="B408" s="1245" t="s">
        <v>60</v>
      </c>
      <c r="C408" s="79"/>
      <c r="E408" s="106"/>
      <c r="F408" s="110"/>
      <c r="G408" s="111"/>
      <c r="H408" s="79"/>
      <c r="J408" s="106"/>
      <c r="K408" s="110"/>
      <c r="L408" s="111"/>
      <c r="M408" s="79"/>
      <c r="O408" s="106"/>
      <c r="P408" s="110"/>
      <c r="Q408" s="111"/>
      <c r="R408" s="49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</row>
    <row r="409">
      <c r="A409" s="108"/>
      <c r="B409" s="1245" t="s">
        <v>61</v>
      </c>
      <c r="C409" s="79"/>
      <c r="E409" s="106"/>
      <c r="F409" s="907"/>
      <c r="G409" s="140"/>
      <c r="H409" s="79"/>
      <c r="J409" s="106"/>
      <c r="K409" s="907"/>
      <c r="L409" s="140"/>
      <c r="M409" s="79"/>
      <c r="O409" s="106"/>
      <c r="P409" s="907"/>
      <c r="Q409" s="140"/>
      <c r="R409" s="49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</row>
    <row r="410">
      <c r="A410" s="108"/>
      <c r="B410" s="157"/>
      <c r="C410" s="81"/>
      <c r="D410" s="82"/>
      <c r="E410" s="54"/>
      <c r="F410" s="909"/>
      <c r="G410" s="243"/>
      <c r="H410" s="81"/>
      <c r="I410" s="82"/>
      <c r="J410" s="54"/>
      <c r="K410" s="931"/>
      <c r="L410" s="243"/>
      <c r="M410" s="81"/>
      <c r="N410" s="82"/>
      <c r="O410" s="54"/>
      <c r="P410" s="931"/>
      <c r="Q410" s="243"/>
      <c r="R410" s="492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</row>
    <row r="411">
      <c r="A411" s="108"/>
      <c r="B411" s="439" t="s">
        <v>62</v>
      </c>
      <c r="C411" s="1252" t="s">
        <v>565</v>
      </c>
      <c r="D411" s="1253"/>
      <c r="E411" s="1253" t="s">
        <v>63</v>
      </c>
      <c r="F411" s="1253" t="s">
        <v>64</v>
      </c>
      <c r="G411" s="1256" t="s">
        <v>65</v>
      </c>
      <c r="H411" s="1252" t="s">
        <v>565</v>
      </c>
      <c r="I411" s="1253"/>
      <c r="J411" s="1253" t="s">
        <v>63</v>
      </c>
      <c r="K411" s="1253" t="s">
        <v>64</v>
      </c>
      <c r="L411" s="1256" t="s">
        <v>65</v>
      </c>
      <c r="M411" s="1252" t="s">
        <v>565</v>
      </c>
      <c r="N411" s="1253"/>
      <c r="O411" s="1253" t="s">
        <v>63</v>
      </c>
      <c r="P411" s="1253" t="s">
        <v>64</v>
      </c>
      <c r="Q411" s="1256" t="s">
        <v>65</v>
      </c>
      <c r="R411" s="492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</row>
    <row r="412">
      <c r="A412" s="108"/>
      <c r="B412" s="439" t="s">
        <v>66</v>
      </c>
      <c r="C412" s="1049" t="s">
        <v>128</v>
      </c>
      <c r="D412" s="1050"/>
      <c r="E412" s="1051" t="s">
        <v>220</v>
      </c>
      <c r="F412" s="1051">
        <v>31.0</v>
      </c>
      <c r="G412" s="1052">
        <v>6.0</v>
      </c>
      <c r="H412" s="1049" t="s">
        <v>126</v>
      </c>
      <c r="I412" s="1050"/>
      <c r="J412" s="1051" t="s">
        <v>1588</v>
      </c>
      <c r="K412" s="1051">
        <v>31.0</v>
      </c>
      <c r="L412" s="1052">
        <v>6.0</v>
      </c>
      <c r="M412" s="1049" t="s">
        <v>67</v>
      </c>
      <c r="N412" s="1050"/>
      <c r="O412" s="1051" t="s">
        <v>68</v>
      </c>
      <c r="P412" s="1051">
        <v>31.0</v>
      </c>
      <c r="Q412" s="1052">
        <v>6.0</v>
      </c>
      <c r="R412" s="492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</row>
    <row r="413">
      <c r="A413" s="108"/>
      <c r="B413" s="439" t="s">
        <v>72</v>
      </c>
      <c r="C413" s="1049" t="s">
        <v>381</v>
      </c>
      <c r="D413" s="1050"/>
      <c r="E413" s="1051" t="s">
        <v>431</v>
      </c>
      <c r="F413" s="1051">
        <v>31.0</v>
      </c>
      <c r="G413" s="1052">
        <v>252.0</v>
      </c>
      <c r="H413" s="1049" t="s">
        <v>2235</v>
      </c>
      <c r="I413" s="1050"/>
      <c r="J413" s="1051" t="s">
        <v>349</v>
      </c>
      <c r="K413" s="1051">
        <v>31.0</v>
      </c>
      <c r="L413" s="1052">
        <v>0.0</v>
      </c>
      <c r="M413" s="1049" t="s">
        <v>978</v>
      </c>
      <c r="N413" s="1050"/>
      <c r="O413" s="1051" t="s">
        <v>166</v>
      </c>
      <c r="P413" s="1051">
        <v>31.0</v>
      </c>
      <c r="Q413" s="1052">
        <v>252.0</v>
      </c>
      <c r="R413" s="492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</row>
    <row r="414">
      <c r="A414" s="108"/>
      <c r="B414" s="439" t="s">
        <v>79</v>
      </c>
      <c r="C414" s="1049" t="s">
        <v>1034</v>
      </c>
      <c r="D414" s="1050"/>
      <c r="E414" s="1051" t="s">
        <v>227</v>
      </c>
      <c r="F414" s="1051">
        <v>31.0</v>
      </c>
      <c r="G414" s="1052">
        <v>0.0</v>
      </c>
      <c r="H414" s="1049" t="s">
        <v>1034</v>
      </c>
      <c r="I414" s="1050"/>
      <c r="J414" s="1051" t="s">
        <v>2132</v>
      </c>
      <c r="K414" s="1051">
        <v>31.0</v>
      </c>
      <c r="L414" s="1052">
        <v>0.0</v>
      </c>
      <c r="M414" s="1049" t="s">
        <v>328</v>
      </c>
      <c r="N414" s="1050"/>
      <c r="O414" s="1051" t="s">
        <v>385</v>
      </c>
      <c r="P414" s="1051">
        <v>31.0</v>
      </c>
      <c r="Q414" s="1052">
        <v>0.0</v>
      </c>
      <c r="R414" s="492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</row>
    <row r="415">
      <c r="A415" s="108"/>
      <c r="B415" s="446" t="s">
        <v>85</v>
      </c>
      <c r="C415" s="1257" t="s">
        <v>241</v>
      </c>
      <c r="D415" s="1258"/>
      <c r="E415" s="451" t="s">
        <v>362</v>
      </c>
      <c r="F415" s="451">
        <v>31.0</v>
      </c>
      <c r="G415" s="1259">
        <v>0.0</v>
      </c>
      <c r="H415" s="1257" t="s">
        <v>715</v>
      </c>
      <c r="I415" s="1258"/>
      <c r="J415" s="451" t="s">
        <v>1484</v>
      </c>
      <c r="K415" s="451">
        <v>31.0</v>
      </c>
      <c r="L415" s="1259">
        <v>252.0</v>
      </c>
      <c r="M415" s="1257" t="s">
        <v>2617</v>
      </c>
      <c r="N415" s="1258"/>
      <c r="O415" s="451" t="s">
        <v>231</v>
      </c>
      <c r="P415" s="451">
        <v>31.0</v>
      </c>
      <c r="Q415" s="1259">
        <v>0.0</v>
      </c>
      <c r="R415" s="492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</row>
    <row r="416">
      <c r="A416" s="101"/>
      <c r="B416" s="481"/>
      <c r="C416" s="1257" t="s">
        <v>363</v>
      </c>
      <c r="D416" s="1258"/>
      <c r="E416" s="451" t="s">
        <v>267</v>
      </c>
      <c r="F416" s="451">
        <v>31.0</v>
      </c>
      <c r="G416" s="1259">
        <v>0.0</v>
      </c>
      <c r="H416" s="1257" t="s">
        <v>541</v>
      </c>
      <c r="I416" s="1258"/>
      <c r="J416" s="451" t="s">
        <v>677</v>
      </c>
      <c r="K416" s="451">
        <v>31.0</v>
      </c>
      <c r="L416" s="1259">
        <v>0.0</v>
      </c>
      <c r="M416" s="1257" t="s">
        <v>396</v>
      </c>
      <c r="N416" s="1258"/>
      <c r="O416" s="451" t="s">
        <v>206</v>
      </c>
      <c r="P416" s="451">
        <v>31.0</v>
      </c>
      <c r="Q416" s="1259">
        <v>0.0</v>
      </c>
      <c r="R416" s="492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</row>
    <row r="417">
      <c r="A417" s="101"/>
      <c r="B417" s="481"/>
      <c r="C417" s="1257" t="s">
        <v>444</v>
      </c>
      <c r="D417" s="1258"/>
      <c r="E417" s="451" t="s">
        <v>718</v>
      </c>
      <c r="F417" s="451">
        <v>31.0</v>
      </c>
      <c r="G417" s="1259">
        <v>252.0</v>
      </c>
      <c r="H417" s="1257" t="s">
        <v>1161</v>
      </c>
      <c r="I417" s="1258"/>
      <c r="J417" s="451" t="s">
        <v>2134</v>
      </c>
      <c r="K417" s="451">
        <v>31.0</v>
      </c>
      <c r="L417" s="1259">
        <v>252.0</v>
      </c>
      <c r="M417" s="1257" t="s">
        <v>1091</v>
      </c>
      <c r="N417" s="1258"/>
      <c r="O417" s="451" t="s">
        <v>414</v>
      </c>
      <c r="P417" s="451">
        <v>31.0</v>
      </c>
      <c r="Q417" s="1259">
        <v>252.0</v>
      </c>
      <c r="R417" s="492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</row>
    <row r="418">
      <c r="A418" s="101"/>
      <c r="B418" s="481"/>
      <c r="C418" s="1257" t="s">
        <v>927</v>
      </c>
      <c r="D418" s="1258"/>
      <c r="E418" s="482"/>
      <c r="F418" s="1260" t="s">
        <v>2618</v>
      </c>
      <c r="G418" s="80"/>
      <c r="H418" s="1261" t="s">
        <v>986</v>
      </c>
      <c r="I418" s="1258"/>
      <c r="J418" s="482"/>
      <c r="K418" s="1260" t="s">
        <v>2619</v>
      </c>
      <c r="L418" s="80"/>
      <c r="M418" s="1261" t="s">
        <v>96</v>
      </c>
      <c r="N418" s="1258"/>
      <c r="O418" s="482"/>
      <c r="P418" s="1260" t="s">
        <v>2613</v>
      </c>
      <c r="Q418" s="80"/>
      <c r="R418" s="441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</row>
    <row r="419">
      <c r="A419" s="101"/>
      <c r="B419" s="481"/>
      <c r="C419" s="1262" t="s">
        <v>2564</v>
      </c>
      <c r="D419" s="1263"/>
      <c r="E419" s="1264"/>
      <c r="F419" s="1260"/>
      <c r="G419" s="1126"/>
      <c r="H419" s="1265" t="s">
        <v>2564</v>
      </c>
      <c r="I419" s="1263"/>
      <c r="J419" s="1264"/>
      <c r="K419" s="1260"/>
      <c r="L419" s="1126"/>
      <c r="M419" s="1265" t="s">
        <v>2564</v>
      </c>
      <c r="N419" s="1263"/>
      <c r="O419" s="1264"/>
      <c r="P419" s="1260"/>
      <c r="Q419" s="1126"/>
      <c r="R419" s="468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</row>
    <row r="420">
      <c r="A420" s="101"/>
      <c r="B420" s="923"/>
      <c r="C420" s="901"/>
      <c r="D420" s="77"/>
      <c r="E420" s="104"/>
      <c r="F420" s="903" t="s">
        <v>2620</v>
      </c>
      <c r="G420" s="78"/>
      <c r="H420" s="901"/>
      <c r="I420" s="77"/>
      <c r="J420" s="104"/>
      <c r="K420" s="903" t="s">
        <v>2178</v>
      </c>
      <c r="L420" s="78"/>
      <c r="M420" s="901"/>
      <c r="N420" s="77"/>
      <c r="O420" s="104"/>
      <c r="P420" s="903" t="s">
        <v>218</v>
      </c>
      <c r="Q420" s="78"/>
      <c r="R420" s="101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</row>
    <row r="421">
      <c r="A421" s="101"/>
      <c r="B421" s="79"/>
      <c r="C421" s="79"/>
      <c r="E421" s="106"/>
      <c r="G421" s="80"/>
      <c r="H421" s="79"/>
      <c r="J421" s="106"/>
      <c r="L421" s="80"/>
      <c r="M421" s="79"/>
      <c r="O421" s="106"/>
      <c r="Q421" s="80"/>
      <c r="R421" s="101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</row>
    <row r="422">
      <c r="A422" s="101"/>
      <c r="B422" s="79"/>
      <c r="C422" s="79"/>
      <c r="E422" s="106"/>
      <c r="G422" s="80"/>
      <c r="H422" s="79"/>
      <c r="J422" s="106"/>
      <c r="L422" s="80"/>
      <c r="M422" s="79"/>
      <c r="O422" s="106"/>
      <c r="Q422" s="80"/>
      <c r="R422" s="101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</row>
    <row r="423">
      <c r="A423" s="108"/>
      <c r="B423" s="906" t="s">
        <v>60</v>
      </c>
      <c r="C423" s="79"/>
      <c r="E423" s="106"/>
      <c r="F423" s="110"/>
      <c r="G423" s="111"/>
      <c r="H423" s="79"/>
      <c r="J423" s="106"/>
      <c r="K423" s="110"/>
      <c r="L423" s="111"/>
      <c r="M423" s="79"/>
      <c r="O423" s="106"/>
      <c r="P423" s="110"/>
      <c r="Q423" s="111"/>
      <c r="R423" s="101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</row>
    <row r="424">
      <c r="A424" s="108"/>
      <c r="B424" s="906" t="s">
        <v>61</v>
      </c>
      <c r="C424" s="79"/>
      <c r="E424" s="106"/>
      <c r="F424" s="907"/>
      <c r="G424" s="140"/>
      <c r="H424" s="79"/>
      <c r="J424" s="106"/>
      <c r="K424" s="907"/>
      <c r="L424" s="140"/>
      <c r="M424" s="79"/>
      <c r="O424" s="106"/>
      <c r="P424" s="907"/>
      <c r="Q424" s="140"/>
      <c r="R424" s="101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</row>
    <row r="425">
      <c r="A425" s="108"/>
      <c r="B425" s="79"/>
      <c r="C425" s="81"/>
      <c r="D425" s="82"/>
      <c r="E425" s="54"/>
      <c r="F425" s="931"/>
      <c r="G425" s="243"/>
      <c r="H425" s="81"/>
      <c r="I425" s="82"/>
      <c r="J425" s="54"/>
      <c r="K425" s="931"/>
      <c r="L425" s="243"/>
      <c r="M425" s="81"/>
      <c r="N425" s="82"/>
      <c r="O425" s="54"/>
      <c r="P425" s="931"/>
      <c r="Q425" s="243"/>
      <c r="R425" s="101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</row>
    <row r="426">
      <c r="A426" s="108"/>
      <c r="B426" s="439" t="s">
        <v>62</v>
      </c>
      <c r="C426" s="1252" t="s">
        <v>565</v>
      </c>
      <c r="D426" s="1253"/>
      <c r="E426" s="1253" t="s">
        <v>63</v>
      </c>
      <c r="F426" s="1253" t="s">
        <v>64</v>
      </c>
      <c r="G426" s="1256" t="s">
        <v>65</v>
      </c>
      <c r="H426" s="1252" t="s">
        <v>565</v>
      </c>
      <c r="I426" s="1253"/>
      <c r="J426" s="1253" t="s">
        <v>63</v>
      </c>
      <c r="K426" s="1253" t="s">
        <v>64</v>
      </c>
      <c r="L426" s="1256" t="s">
        <v>65</v>
      </c>
      <c r="M426" s="1252" t="s">
        <v>565</v>
      </c>
      <c r="N426" s="1253"/>
      <c r="O426" s="1253" t="s">
        <v>63</v>
      </c>
      <c r="P426" s="1253" t="s">
        <v>64</v>
      </c>
      <c r="Q426" s="1256" t="s">
        <v>65</v>
      </c>
      <c r="R426" s="101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</row>
    <row r="427">
      <c r="A427" s="108"/>
      <c r="B427" s="439" t="s">
        <v>66</v>
      </c>
      <c r="C427" s="1049" t="s">
        <v>128</v>
      </c>
      <c r="D427" s="1050"/>
      <c r="E427" s="1051" t="s">
        <v>427</v>
      </c>
      <c r="F427" s="1051">
        <v>31.0</v>
      </c>
      <c r="G427" s="1052">
        <v>6.0</v>
      </c>
      <c r="H427" s="1049" t="s">
        <v>128</v>
      </c>
      <c r="I427" s="1050"/>
      <c r="J427" s="1051" t="s">
        <v>380</v>
      </c>
      <c r="K427" s="1051">
        <v>31.0</v>
      </c>
      <c r="L427" s="1052">
        <v>6.0</v>
      </c>
      <c r="M427" s="1049" t="s">
        <v>128</v>
      </c>
      <c r="N427" s="1050"/>
      <c r="O427" s="1051" t="s">
        <v>220</v>
      </c>
      <c r="P427" s="1051">
        <v>31.0</v>
      </c>
      <c r="Q427" s="1052">
        <v>6.0</v>
      </c>
      <c r="R427" s="101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</row>
    <row r="428">
      <c r="A428" s="108"/>
      <c r="B428" s="439" t="s">
        <v>72</v>
      </c>
      <c r="C428" s="1049" t="s">
        <v>252</v>
      </c>
      <c r="D428" s="1050"/>
      <c r="E428" s="1051" t="s">
        <v>2237</v>
      </c>
      <c r="F428" s="1051">
        <v>31.0</v>
      </c>
      <c r="G428" s="1052">
        <v>252.0</v>
      </c>
      <c r="H428" s="1049" t="s">
        <v>730</v>
      </c>
      <c r="I428" s="1050"/>
      <c r="J428" s="1051" t="s">
        <v>223</v>
      </c>
      <c r="K428" s="1051">
        <v>31.0</v>
      </c>
      <c r="L428" s="1052">
        <v>252.0</v>
      </c>
      <c r="M428" s="1049" t="s">
        <v>2621</v>
      </c>
      <c r="N428" s="1050"/>
      <c r="O428" s="1051" t="s">
        <v>223</v>
      </c>
      <c r="P428" s="1051">
        <v>31.0</v>
      </c>
      <c r="Q428" s="1052">
        <v>252.0</v>
      </c>
      <c r="R428" s="101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</row>
    <row r="429">
      <c r="A429" s="108"/>
      <c r="B429" s="439" t="s">
        <v>79</v>
      </c>
      <c r="C429" s="1049" t="s">
        <v>327</v>
      </c>
      <c r="D429" s="1050"/>
      <c r="E429" s="1051" t="s">
        <v>1551</v>
      </c>
      <c r="F429" s="1051">
        <v>31.0</v>
      </c>
      <c r="G429" s="1052">
        <v>0.0</v>
      </c>
      <c r="H429" s="1049" t="s">
        <v>260</v>
      </c>
      <c r="I429" s="1050"/>
      <c r="J429" s="1051" t="s">
        <v>434</v>
      </c>
      <c r="K429" s="1051">
        <v>31.0</v>
      </c>
      <c r="L429" s="1052">
        <v>0.0</v>
      </c>
      <c r="M429" s="1049" t="s">
        <v>2622</v>
      </c>
      <c r="N429" s="1050"/>
      <c r="O429" s="1051" t="s">
        <v>227</v>
      </c>
      <c r="P429" s="1051">
        <v>31.0</v>
      </c>
      <c r="Q429" s="1052">
        <v>0.0</v>
      </c>
      <c r="R429" s="101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</row>
    <row r="430">
      <c r="A430" s="108"/>
      <c r="B430" s="446" t="s">
        <v>85</v>
      </c>
      <c r="C430" s="1257" t="s">
        <v>474</v>
      </c>
      <c r="D430" s="1258"/>
      <c r="E430" s="451" t="s">
        <v>145</v>
      </c>
      <c r="F430" s="451">
        <v>31.0</v>
      </c>
      <c r="G430" s="1259">
        <v>0.0</v>
      </c>
      <c r="H430" s="1257" t="s">
        <v>2521</v>
      </c>
      <c r="I430" s="1258"/>
      <c r="J430" s="451" t="s">
        <v>733</v>
      </c>
      <c r="K430" s="451">
        <v>31.0</v>
      </c>
      <c r="L430" s="1259">
        <v>0.0</v>
      </c>
      <c r="M430" s="1257" t="s">
        <v>230</v>
      </c>
      <c r="N430" s="1258"/>
      <c r="O430" s="451" t="s">
        <v>231</v>
      </c>
      <c r="P430" s="451">
        <v>31.0</v>
      </c>
      <c r="Q430" s="1259">
        <v>0.0</v>
      </c>
      <c r="R430" s="101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</row>
    <row r="431">
      <c r="A431" s="101"/>
      <c r="B431" s="481"/>
      <c r="C431" s="1257" t="s">
        <v>366</v>
      </c>
      <c r="D431" s="1258"/>
      <c r="E431" s="451" t="s">
        <v>2094</v>
      </c>
      <c r="F431" s="451">
        <v>31.0</v>
      </c>
      <c r="G431" s="1259">
        <v>0.0</v>
      </c>
      <c r="H431" s="1257" t="s">
        <v>2005</v>
      </c>
      <c r="I431" s="1258"/>
      <c r="J431" s="451" t="s">
        <v>174</v>
      </c>
      <c r="K431" s="451">
        <v>31.0</v>
      </c>
      <c r="L431" s="1259">
        <v>0.0</v>
      </c>
      <c r="M431" s="1257" t="s">
        <v>444</v>
      </c>
      <c r="N431" s="1258"/>
      <c r="O431" s="451" t="s">
        <v>234</v>
      </c>
      <c r="P431" s="451">
        <v>31.0</v>
      </c>
      <c r="Q431" s="1259">
        <v>0.0</v>
      </c>
      <c r="R431" s="101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</row>
    <row r="432">
      <c r="A432" s="101"/>
      <c r="B432" s="481"/>
      <c r="C432" s="1257" t="s">
        <v>630</v>
      </c>
      <c r="D432" s="1258"/>
      <c r="E432" s="451" t="s">
        <v>2402</v>
      </c>
      <c r="F432" s="451">
        <v>31.0</v>
      </c>
      <c r="G432" s="1259">
        <v>252.0</v>
      </c>
      <c r="H432" s="1257" t="s">
        <v>698</v>
      </c>
      <c r="I432" s="1258"/>
      <c r="J432" s="451" t="s">
        <v>738</v>
      </c>
      <c r="K432" s="451">
        <v>31.0</v>
      </c>
      <c r="L432" s="1259">
        <v>252.0</v>
      </c>
      <c r="M432" s="1257" t="s">
        <v>2623</v>
      </c>
      <c r="N432" s="1258"/>
      <c r="O432" s="451" t="s">
        <v>238</v>
      </c>
      <c r="P432" s="451">
        <v>31.0</v>
      </c>
      <c r="Q432" s="1259">
        <v>252.0</v>
      </c>
      <c r="R432" s="101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</row>
    <row r="433">
      <c r="A433" s="101"/>
      <c r="B433" s="481"/>
      <c r="C433" s="1257" t="s">
        <v>965</v>
      </c>
      <c r="D433" s="1258"/>
      <c r="E433" s="482"/>
      <c r="F433" s="1260" t="s">
        <v>2566</v>
      </c>
      <c r="G433" s="80"/>
      <c r="H433" s="1261" t="s">
        <v>1083</v>
      </c>
      <c r="I433" s="1258"/>
      <c r="J433" s="482"/>
      <c r="K433" s="1260" t="s">
        <v>2562</v>
      </c>
      <c r="L433" s="80"/>
      <c r="M433" s="1261" t="s">
        <v>928</v>
      </c>
      <c r="N433" s="1258"/>
      <c r="O433" s="482"/>
      <c r="P433" s="1260" t="s">
        <v>2585</v>
      </c>
      <c r="Q433" s="80"/>
      <c r="R433" s="101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</row>
    <row r="434">
      <c r="A434" s="101"/>
      <c r="B434" s="481"/>
      <c r="C434" s="1262" t="s">
        <v>2564</v>
      </c>
      <c r="D434" s="1263"/>
      <c r="E434" s="1264"/>
      <c r="F434" s="1266"/>
      <c r="G434" s="1126"/>
      <c r="H434" s="1265" t="s">
        <v>2564</v>
      </c>
      <c r="I434" s="1263"/>
      <c r="J434" s="1264"/>
      <c r="K434" s="1266"/>
      <c r="L434" s="1126"/>
      <c r="M434" s="1265" t="s">
        <v>2564</v>
      </c>
      <c r="N434" s="1263"/>
      <c r="O434" s="1264"/>
      <c r="P434" s="1266"/>
      <c r="Q434" s="1126"/>
      <c r="R434" s="101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</row>
    <row r="435">
      <c r="A435" s="1043"/>
      <c r="B435" s="1019" t="s">
        <v>2624</v>
      </c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5"/>
      <c r="R435" s="101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</row>
    <row r="437">
      <c r="A437" s="100"/>
      <c r="B437" s="1240"/>
      <c r="C437" s="1241" t="s">
        <v>2625</v>
      </c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8"/>
      <c r="R437" s="1401" t="s">
        <v>526</v>
      </c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</row>
    <row r="438">
      <c r="A438" s="100"/>
      <c r="B438" s="157"/>
      <c r="C438" s="81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3"/>
      <c r="R438" s="488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</row>
    <row r="439">
      <c r="A439" s="100"/>
      <c r="B439" s="157"/>
      <c r="C439" s="901"/>
      <c r="D439" s="77"/>
      <c r="E439" s="104"/>
      <c r="F439" s="903" t="s">
        <v>2626</v>
      </c>
      <c r="G439" s="78"/>
      <c r="H439" s="901"/>
      <c r="I439" s="77"/>
      <c r="J439" s="104"/>
      <c r="K439" s="903" t="s">
        <v>2627</v>
      </c>
      <c r="L439" s="78"/>
      <c r="M439" s="901"/>
      <c r="N439" s="77"/>
      <c r="O439" s="104"/>
      <c r="P439" s="903" t="s">
        <v>1336</v>
      </c>
      <c r="Q439" s="78"/>
      <c r="R439" s="1402" t="s">
        <v>2628</v>
      </c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</row>
    <row r="440">
      <c r="A440" s="100"/>
      <c r="B440" s="157"/>
      <c r="C440" s="79"/>
      <c r="E440" s="106"/>
      <c r="G440" s="80"/>
      <c r="H440" s="79"/>
      <c r="J440" s="106"/>
      <c r="L440" s="80"/>
      <c r="M440" s="79"/>
      <c r="O440" s="106"/>
      <c r="Q440" s="80"/>
      <c r="R440" s="49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</row>
    <row r="441">
      <c r="A441" s="100"/>
      <c r="B441" s="160"/>
      <c r="C441" s="79"/>
      <c r="E441" s="106"/>
      <c r="G441" s="80"/>
      <c r="H441" s="79"/>
      <c r="J441" s="106"/>
      <c r="L441" s="80"/>
      <c r="M441" s="79"/>
      <c r="O441" s="106"/>
      <c r="Q441" s="80"/>
      <c r="R441" s="49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</row>
    <row r="442">
      <c r="A442" s="100"/>
      <c r="B442" s="1245" t="s">
        <v>60</v>
      </c>
      <c r="C442" s="79"/>
      <c r="E442" s="106"/>
      <c r="F442" s="110"/>
      <c r="G442" s="111"/>
      <c r="H442" s="79"/>
      <c r="J442" s="106"/>
      <c r="K442" s="110"/>
      <c r="L442" s="111"/>
      <c r="M442" s="79"/>
      <c r="O442" s="106"/>
      <c r="P442" s="110"/>
      <c r="Q442" s="111"/>
      <c r="R442" s="49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</row>
    <row r="443">
      <c r="A443" s="100"/>
      <c r="B443" s="1245" t="s">
        <v>61</v>
      </c>
      <c r="C443" s="79"/>
      <c r="E443" s="106"/>
      <c r="F443" s="907"/>
      <c r="G443" s="140"/>
      <c r="H443" s="79"/>
      <c r="J443" s="106"/>
      <c r="K443" s="907"/>
      <c r="L443" s="140"/>
      <c r="M443" s="79"/>
      <c r="O443" s="106"/>
      <c r="P443" s="907"/>
      <c r="Q443" s="140"/>
      <c r="R443" s="49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</row>
    <row r="444">
      <c r="A444" s="100"/>
      <c r="B444" s="157"/>
      <c r="C444" s="81"/>
      <c r="D444" s="82"/>
      <c r="E444" s="54"/>
      <c r="F444" s="909"/>
      <c r="G444" s="243"/>
      <c r="H444" s="81"/>
      <c r="I444" s="82"/>
      <c r="J444" s="54"/>
      <c r="K444" s="931"/>
      <c r="L444" s="243"/>
      <c r="M444" s="81"/>
      <c r="N444" s="82"/>
      <c r="O444" s="54"/>
      <c r="P444" s="931"/>
      <c r="Q444" s="243"/>
      <c r="R444" s="492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</row>
    <row r="445">
      <c r="A445" s="100"/>
      <c r="B445" s="439" t="s">
        <v>62</v>
      </c>
      <c r="C445" s="1252" t="s">
        <v>565</v>
      </c>
      <c r="D445" s="1253"/>
      <c r="E445" s="1253" t="s">
        <v>63</v>
      </c>
      <c r="F445" s="1253" t="s">
        <v>64</v>
      </c>
      <c r="G445" s="1256" t="s">
        <v>65</v>
      </c>
      <c r="H445" s="1252" t="s">
        <v>565</v>
      </c>
      <c r="I445" s="1253"/>
      <c r="J445" s="1253" t="s">
        <v>63</v>
      </c>
      <c r="K445" s="1253" t="s">
        <v>64</v>
      </c>
      <c r="L445" s="1256" t="s">
        <v>65</v>
      </c>
      <c r="M445" s="1252" t="s">
        <v>565</v>
      </c>
      <c r="N445" s="1253"/>
      <c r="O445" s="1253" t="s">
        <v>63</v>
      </c>
      <c r="P445" s="1253" t="s">
        <v>64</v>
      </c>
      <c r="Q445" s="1256" t="s">
        <v>65</v>
      </c>
      <c r="R445" s="492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</row>
    <row r="446">
      <c r="A446" s="100"/>
      <c r="B446" s="439" t="s">
        <v>66</v>
      </c>
      <c r="C446" s="1049" t="s">
        <v>663</v>
      </c>
      <c r="D446" s="1050"/>
      <c r="E446" s="1051" t="s">
        <v>288</v>
      </c>
      <c r="F446" s="1051">
        <v>31.0</v>
      </c>
      <c r="G446" s="1052">
        <v>0.0</v>
      </c>
      <c r="H446" s="1049" t="s">
        <v>128</v>
      </c>
      <c r="I446" s="1050"/>
      <c r="J446" s="1051" t="s">
        <v>427</v>
      </c>
      <c r="K446" s="1051">
        <v>31.0</v>
      </c>
      <c r="L446" s="1052">
        <v>6.0</v>
      </c>
      <c r="M446" s="1049" t="s">
        <v>531</v>
      </c>
      <c r="N446" s="1050"/>
      <c r="O446" s="1051" t="s">
        <v>68</v>
      </c>
      <c r="P446" s="1051">
        <v>31.0</v>
      </c>
      <c r="Q446" s="1052">
        <v>252.0</v>
      </c>
      <c r="R446" s="492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</row>
    <row r="447">
      <c r="A447" s="100"/>
      <c r="B447" s="439" t="s">
        <v>72</v>
      </c>
      <c r="C447" s="1049" t="s">
        <v>163</v>
      </c>
      <c r="D447" s="1050"/>
      <c r="E447" s="1051" t="s">
        <v>292</v>
      </c>
      <c r="F447" s="1051">
        <v>31.0</v>
      </c>
      <c r="G447" s="1052">
        <v>252.0</v>
      </c>
      <c r="H447" s="1049" t="s">
        <v>252</v>
      </c>
      <c r="I447" s="1050"/>
      <c r="J447" s="1051" t="s">
        <v>1011</v>
      </c>
      <c r="K447" s="1051">
        <v>31.0</v>
      </c>
      <c r="L447" s="1052">
        <v>252.0</v>
      </c>
      <c r="M447" s="1049" t="s">
        <v>731</v>
      </c>
      <c r="N447" s="1050"/>
      <c r="O447" s="1051" t="s">
        <v>1340</v>
      </c>
      <c r="P447" s="1051">
        <v>31.0</v>
      </c>
      <c r="Q447" s="1052">
        <v>0.0</v>
      </c>
      <c r="R447" s="492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</row>
    <row r="448">
      <c r="A448" s="100"/>
      <c r="B448" s="439" t="s">
        <v>79</v>
      </c>
      <c r="C448" s="1049" t="s">
        <v>297</v>
      </c>
      <c r="D448" s="1050"/>
      <c r="E448" s="1051" t="s">
        <v>298</v>
      </c>
      <c r="F448" s="1051">
        <v>31.0</v>
      </c>
      <c r="G448" s="1052">
        <v>0.0</v>
      </c>
      <c r="H448" s="1049" t="s">
        <v>293</v>
      </c>
      <c r="I448" s="1050"/>
      <c r="J448" s="1051" t="s">
        <v>2549</v>
      </c>
      <c r="K448" s="1051">
        <v>31.0</v>
      </c>
      <c r="L448" s="1052">
        <v>0.0</v>
      </c>
      <c r="M448" s="1049" t="s">
        <v>386</v>
      </c>
      <c r="N448" s="1050"/>
      <c r="O448" s="1051" t="s">
        <v>1342</v>
      </c>
      <c r="P448" s="1051">
        <v>31.0</v>
      </c>
      <c r="Q448" s="1052">
        <v>0.0</v>
      </c>
      <c r="R448" s="492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</row>
    <row r="449">
      <c r="A449" s="100"/>
      <c r="B449" s="446" t="s">
        <v>85</v>
      </c>
      <c r="C449" s="1257" t="s">
        <v>141</v>
      </c>
      <c r="D449" s="1258"/>
      <c r="E449" s="451" t="s">
        <v>301</v>
      </c>
      <c r="F449" s="451">
        <v>31.0</v>
      </c>
      <c r="G449" s="1259">
        <v>6.0</v>
      </c>
      <c r="H449" s="1257" t="s">
        <v>2629</v>
      </c>
      <c r="I449" s="1258"/>
      <c r="J449" s="451" t="s">
        <v>543</v>
      </c>
      <c r="K449" s="451">
        <v>31.0</v>
      </c>
      <c r="L449" s="1259">
        <v>0.0</v>
      </c>
      <c r="M449" s="1257" t="s">
        <v>497</v>
      </c>
      <c r="N449" s="1258"/>
      <c r="O449" s="451" t="s">
        <v>1346</v>
      </c>
      <c r="P449" s="451">
        <v>31.0</v>
      </c>
      <c r="Q449" s="1259">
        <v>6.0</v>
      </c>
      <c r="R449" s="492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</row>
    <row r="450">
      <c r="A450" s="100"/>
      <c r="B450" s="481"/>
      <c r="C450" s="1257" t="s">
        <v>302</v>
      </c>
      <c r="D450" s="1258"/>
      <c r="E450" s="451" t="s">
        <v>307</v>
      </c>
      <c r="F450" s="451">
        <v>31.0</v>
      </c>
      <c r="G450" s="1259">
        <v>0.0</v>
      </c>
      <c r="H450" s="1257" t="s">
        <v>366</v>
      </c>
      <c r="I450" s="1258"/>
      <c r="J450" s="451" t="s">
        <v>2552</v>
      </c>
      <c r="K450" s="451">
        <v>31.0</v>
      </c>
      <c r="L450" s="1259">
        <v>0.0</v>
      </c>
      <c r="M450" s="1257" t="s">
        <v>435</v>
      </c>
      <c r="N450" s="1258"/>
      <c r="O450" s="451" t="s">
        <v>1348</v>
      </c>
      <c r="P450" s="451">
        <v>31.0</v>
      </c>
      <c r="Q450" s="1259">
        <v>252.0</v>
      </c>
      <c r="R450" s="492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</row>
    <row r="451">
      <c r="A451" s="100"/>
      <c r="B451" s="481"/>
      <c r="C451" s="1257" t="s">
        <v>306</v>
      </c>
      <c r="D451" s="1258"/>
      <c r="E451" s="451" t="s">
        <v>311</v>
      </c>
      <c r="F451" s="451">
        <v>31.0</v>
      </c>
      <c r="G451" s="1259">
        <v>252.0</v>
      </c>
      <c r="H451" s="1257" t="s">
        <v>2630</v>
      </c>
      <c r="I451" s="1258"/>
      <c r="J451" s="451" t="s">
        <v>2553</v>
      </c>
      <c r="K451" s="451">
        <v>31.0</v>
      </c>
      <c r="L451" s="1259">
        <v>252.0</v>
      </c>
      <c r="M451" s="1257" t="s">
        <v>410</v>
      </c>
      <c r="N451" s="1258"/>
      <c r="O451" s="451" t="s">
        <v>471</v>
      </c>
      <c r="P451" s="451">
        <v>31.0</v>
      </c>
      <c r="Q451" s="1259">
        <v>0.0</v>
      </c>
      <c r="R451" s="492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</row>
    <row r="452">
      <c r="A452" s="100"/>
      <c r="B452" s="481"/>
      <c r="C452" s="1257" t="s">
        <v>179</v>
      </c>
      <c r="D452" s="1258"/>
      <c r="E452" s="482"/>
      <c r="F452" s="1260" t="s">
        <v>2575</v>
      </c>
      <c r="G452" s="80"/>
      <c r="H452" s="1261" t="s">
        <v>2631</v>
      </c>
      <c r="I452" s="1258"/>
      <c r="J452" s="482"/>
      <c r="K452" s="1260" t="s">
        <v>2632</v>
      </c>
      <c r="L452" s="80"/>
      <c r="M452" s="1261" t="s">
        <v>335</v>
      </c>
      <c r="N452" s="1258"/>
      <c r="O452" s="482"/>
      <c r="P452" s="1260" t="s">
        <v>2633</v>
      </c>
      <c r="Q452" s="80"/>
      <c r="R452" s="441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</row>
    <row r="453">
      <c r="A453" s="100"/>
      <c r="B453" s="481"/>
      <c r="C453" s="1262" t="s">
        <v>2564</v>
      </c>
      <c r="D453" s="1263"/>
      <c r="E453" s="1264"/>
      <c r="F453" s="1260"/>
      <c r="G453" s="1126"/>
      <c r="H453" s="1265" t="s">
        <v>2564</v>
      </c>
      <c r="I453" s="1263"/>
      <c r="J453" s="1264"/>
      <c r="K453" s="1260"/>
      <c r="L453" s="1126"/>
      <c r="M453" s="1265" t="s">
        <v>2564</v>
      </c>
      <c r="N453" s="1263"/>
      <c r="O453" s="1264"/>
      <c r="P453" s="1260"/>
      <c r="Q453" s="1126"/>
      <c r="R453" s="468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</row>
    <row r="454">
      <c r="A454" s="100"/>
      <c r="B454" s="923"/>
      <c r="C454" s="901"/>
      <c r="D454" s="77"/>
      <c r="E454" s="104"/>
      <c r="F454" s="903" t="s">
        <v>2634</v>
      </c>
      <c r="G454" s="78"/>
      <c r="H454" s="901"/>
      <c r="I454" s="77"/>
      <c r="J454" s="104"/>
      <c r="K454" s="903" t="s">
        <v>2635</v>
      </c>
      <c r="L454" s="78"/>
      <c r="M454" s="901"/>
      <c r="N454" s="77"/>
      <c r="O454" s="104"/>
      <c r="P454" s="903" t="s">
        <v>2636</v>
      </c>
      <c r="Q454" s="78"/>
      <c r="R454" s="101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</row>
    <row r="455">
      <c r="A455" s="100"/>
      <c r="B455" s="79"/>
      <c r="C455" s="79"/>
      <c r="E455" s="106"/>
      <c r="G455" s="80"/>
      <c r="H455" s="79"/>
      <c r="J455" s="106"/>
      <c r="L455" s="80"/>
      <c r="M455" s="79"/>
      <c r="O455" s="106"/>
      <c r="Q455" s="80"/>
      <c r="R455" s="101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</row>
    <row r="456">
      <c r="A456" s="100"/>
      <c r="B456" s="79"/>
      <c r="C456" s="79"/>
      <c r="E456" s="106"/>
      <c r="G456" s="80"/>
      <c r="H456" s="79"/>
      <c r="J456" s="106"/>
      <c r="L456" s="80"/>
      <c r="M456" s="79"/>
      <c r="O456" s="106"/>
      <c r="Q456" s="80"/>
      <c r="R456" s="101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</row>
    <row r="457">
      <c r="A457" s="100"/>
      <c r="B457" s="906" t="s">
        <v>60</v>
      </c>
      <c r="C457" s="79"/>
      <c r="E457" s="106"/>
      <c r="F457" s="110"/>
      <c r="G457" s="111"/>
      <c r="H457" s="79"/>
      <c r="J457" s="106"/>
      <c r="K457" s="110"/>
      <c r="L457" s="111"/>
      <c r="M457" s="79"/>
      <c r="O457" s="106"/>
      <c r="P457" s="110"/>
      <c r="Q457" s="111"/>
      <c r="R457" s="101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</row>
    <row r="458">
      <c r="A458" s="100"/>
      <c r="B458" s="906" t="s">
        <v>61</v>
      </c>
      <c r="C458" s="79"/>
      <c r="E458" s="106"/>
      <c r="F458" s="907"/>
      <c r="G458" s="140"/>
      <c r="H458" s="79"/>
      <c r="J458" s="106"/>
      <c r="K458" s="907"/>
      <c r="L458" s="140"/>
      <c r="M458" s="79"/>
      <c r="O458" s="106"/>
      <c r="P458" s="907"/>
      <c r="Q458" s="140"/>
      <c r="R458" s="101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</row>
    <row r="459">
      <c r="A459" s="100"/>
      <c r="B459" s="79"/>
      <c r="C459" s="81"/>
      <c r="D459" s="82"/>
      <c r="E459" s="54"/>
      <c r="F459" s="931"/>
      <c r="G459" s="243"/>
      <c r="H459" s="81"/>
      <c r="I459" s="82"/>
      <c r="J459" s="54"/>
      <c r="K459" s="931"/>
      <c r="L459" s="243"/>
      <c r="M459" s="81"/>
      <c r="N459" s="82"/>
      <c r="O459" s="54"/>
      <c r="P459" s="1444"/>
      <c r="Q459" s="243"/>
      <c r="R459" s="101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</row>
    <row r="460">
      <c r="A460" s="100"/>
      <c r="B460" s="439" t="s">
        <v>62</v>
      </c>
      <c r="C460" s="1252" t="s">
        <v>565</v>
      </c>
      <c r="D460" s="1253"/>
      <c r="E460" s="1253" t="s">
        <v>63</v>
      </c>
      <c r="F460" s="1253" t="s">
        <v>64</v>
      </c>
      <c r="G460" s="1256" t="s">
        <v>65</v>
      </c>
      <c r="H460" s="1252" t="s">
        <v>565</v>
      </c>
      <c r="I460" s="1253"/>
      <c r="J460" s="1253" t="s">
        <v>63</v>
      </c>
      <c r="K460" s="1253" t="s">
        <v>64</v>
      </c>
      <c r="L460" s="1256" t="s">
        <v>65</v>
      </c>
      <c r="M460" s="1252" t="s">
        <v>565</v>
      </c>
      <c r="N460" s="1253"/>
      <c r="O460" s="1253" t="s">
        <v>63</v>
      </c>
      <c r="P460" s="1253" t="s">
        <v>64</v>
      </c>
      <c r="Q460" s="1256" t="s">
        <v>65</v>
      </c>
      <c r="R460" s="101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</row>
    <row r="461">
      <c r="A461" s="100"/>
      <c r="B461" s="439" t="s">
        <v>66</v>
      </c>
      <c r="C461" s="1049" t="s">
        <v>128</v>
      </c>
      <c r="D461" s="1050"/>
      <c r="E461" s="1051" t="s">
        <v>220</v>
      </c>
      <c r="F461" s="1051">
        <v>31.0</v>
      </c>
      <c r="G461" s="1052">
        <v>0.0</v>
      </c>
      <c r="H461" s="1049" t="s">
        <v>67</v>
      </c>
      <c r="I461" s="1050"/>
      <c r="J461" s="1051" t="s">
        <v>380</v>
      </c>
      <c r="K461" s="1051">
        <v>31.0</v>
      </c>
      <c r="L461" s="1052">
        <v>0.0</v>
      </c>
      <c r="M461" s="1049" t="s">
        <v>67</v>
      </c>
      <c r="N461" s="1050"/>
      <c r="O461" s="1051" t="s">
        <v>161</v>
      </c>
      <c r="P461" s="1051">
        <v>31.0</v>
      </c>
      <c r="Q461" s="1052">
        <v>6.0</v>
      </c>
      <c r="R461" s="101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</row>
    <row r="462">
      <c r="A462" s="100"/>
      <c r="B462" s="439" t="s">
        <v>72</v>
      </c>
      <c r="C462" s="1049" t="s">
        <v>381</v>
      </c>
      <c r="D462" s="1050"/>
      <c r="E462" s="1051" t="s">
        <v>431</v>
      </c>
      <c r="F462" s="1051">
        <v>31.0</v>
      </c>
      <c r="G462" s="1052">
        <v>252.0</v>
      </c>
      <c r="H462" s="1049" t="s">
        <v>2152</v>
      </c>
      <c r="I462" s="1050"/>
      <c r="J462" s="1051" t="s">
        <v>694</v>
      </c>
      <c r="K462" s="1051">
        <v>31.0</v>
      </c>
      <c r="L462" s="1052">
        <v>252.0</v>
      </c>
      <c r="M462" s="1049" t="s">
        <v>2508</v>
      </c>
      <c r="N462" s="1050"/>
      <c r="O462" s="1051" t="s">
        <v>2070</v>
      </c>
      <c r="P462" s="1051">
        <v>31.0</v>
      </c>
      <c r="Q462" s="1052">
        <v>252.0</v>
      </c>
      <c r="R462" s="101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</row>
    <row r="463">
      <c r="A463" s="100"/>
      <c r="B463" s="439" t="s">
        <v>79</v>
      </c>
      <c r="C463" s="1049" t="s">
        <v>1374</v>
      </c>
      <c r="D463" s="1050"/>
      <c r="E463" s="1051" t="s">
        <v>227</v>
      </c>
      <c r="F463" s="1051">
        <v>31.0</v>
      </c>
      <c r="G463" s="1052">
        <v>0.0</v>
      </c>
      <c r="H463" s="1049" t="s">
        <v>326</v>
      </c>
      <c r="I463" s="1050"/>
      <c r="J463" s="1051" t="s">
        <v>138</v>
      </c>
      <c r="K463" s="1051">
        <v>31.0</v>
      </c>
      <c r="L463" s="1052">
        <v>0.0</v>
      </c>
      <c r="M463" s="1049" t="s">
        <v>260</v>
      </c>
      <c r="N463" s="1050"/>
      <c r="O463" s="1051" t="s">
        <v>1706</v>
      </c>
      <c r="P463" s="1051">
        <v>31.0</v>
      </c>
      <c r="Q463" s="1052">
        <v>0.0</v>
      </c>
      <c r="R463" s="101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</row>
    <row r="464">
      <c r="A464" s="100"/>
      <c r="B464" s="446" t="s">
        <v>85</v>
      </c>
      <c r="C464" s="1257" t="s">
        <v>363</v>
      </c>
      <c r="D464" s="1258"/>
      <c r="E464" s="451" t="s">
        <v>362</v>
      </c>
      <c r="F464" s="451">
        <v>31.0</v>
      </c>
      <c r="G464" s="1259">
        <v>6.0</v>
      </c>
      <c r="H464" s="1257" t="s">
        <v>2440</v>
      </c>
      <c r="I464" s="1258"/>
      <c r="J464" s="451" t="s">
        <v>362</v>
      </c>
      <c r="K464" s="451">
        <v>31.0</v>
      </c>
      <c r="L464" s="1259">
        <v>6.0</v>
      </c>
      <c r="M464" s="1257" t="s">
        <v>1375</v>
      </c>
      <c r="N464" s="1258"/>
      <c r="O464" s="451" t="s">
        <v>2637</v>
      </c>
      <c r="P464" s="451">
        <v>31.0</v>
      </c>
      <c r="Q464" s="1259">
        <v>0.0</v>
      </c>
      <c r="R464" s="101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</row>
    <row r="465">
      <c r="A465" s="100"/>
      <c r="B465" s="481"/>
      <c r="C465" s="1257" t="s">
        <v>241</v>
      </c>
      <c r="D465" s="1258"/>
      <c r="E465" s="451" t="s">
        <v>267</v>
      </c>
      <c r="F465" s="451">
        <v>31.0</v>
      </c>
      <c r="G465" s="1259">
        <v>0.0</v>
      </c>
      <c r="H465" s="1257" t="s">
        <v>698</v>
      </c>
      <c r="I465" s="1258"/>
      <c r="J465" s="451" t="s">
        <v>695</v>
      </c>
      <c r="K465" s="451">
        <v>31.0</v>
      </c>
      <c r="L465" s="1259">
        <v>0.0</v>
      </c>
      <c r="M465" s="1257" t="s">
        <v>2638</v>
      </c>
      <c r="N465" s="1258"/>
      <c r="O465" s="451" t="s">
        <v>2378</v>
      </c>
      <c r="P465" s="451">
        <v>31.0</v>
      </c>
      <c r="Q465" s="1259">
        <v>0.0</v>
      </c>
      <c r="R465" s="101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</row>
    <row r="466">
      <c r="A466" s="100"/>
      <c r="B466" s="481"/>
      <c r="C466" s="1257" t="s">
        <v>371</v>
      </c>
      <c r="D466" s="1258"/>
      <c r="E466" s="451" t="s">
        <v>718</v>
      </c>
      <c r="F466" s="451">
        <v>31.0</v>
      </c>
      <c r="G466" s="1259">
        <v>252.0</v>
      </c>
      <c r="H466" s="1257" t="s">
        <v>372</v>
      </c>
      <c r="I466" s="1258"/>
      <c r="J466" s="451" t="s">
        <v>176</v>
      </c>
      <c r="K466" s="451">
        <v>31.0</v>
      </c>
      <c r="L466" s="1259">
        <v>252.0</v>
      </c>
      <c r="M466" s="1257" t="s">
        <v>361</v>
      </c>
      <c r="N466" s="1258"/>
      <c r="O466" s="451" t="s">
        <v>681</v>
      </c>
      <c r="P466" s="451">
        <v>31.0</v>
      </c>
      <c r="Q466" s="1259">
        <v>252.0</v>
      </c>
      <c r="R466" s="101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</row>
    <row r="467">
      <c r="A467" s="100"/>
      <c r="B467" s="481"/>
      <c r="C467" s="1257" t="s">
        <v>444</v>
      </c>
      <c r="D467" s="1258"/>
      <c r="E467" s="482"/>
      <c r="F467" s="1260" t="s">
        <v>2639</v>
      </c>
      <c r="G467" s="80"/>
      <c r="H467" s="1261" t="s">
        <v>448</v>
      </c>
      <c r="I467" s="1258"/>
      <c r="J467" s="482"/>
      <c r="K467" s="1260" t="s">
        <v>518</v>
      </c>
      <c r="L467" s="80"/>
      <c r="M467" s="1261" t="s">
        <v>86</v>
      </c>
      <c r="N467" s="1258"/>
      <c r="O467" s="482"/>
      <c r="P467" s="1260" t="s">
        <v>2640</v>
      </c>
      <c r="Q467" s="80"/>
      <c r="R467" s="101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</row>
    <row r="468">
      <c r="A468" s="100"/>
      <c r="B468" s="481"/>
      <c r="C468" s="1262" t="s">
        <v>2564</v>
      </c>
      <c r="D468" s="1263"/>
      <c r="E468" s="1264"/>
      <c r="F468" s="1266"/>
      <c r="G468" s="1126"/>
      <c r="H468" s="1265" t="s">
        <v>2564</v>
      </c>
      <c r="I468" s="1263"/>
      <c r="J468" s="1264"/>
      <c r="K468" s="1266"/>
      <c r="L468" s="1126"/>
      <c r="M468" s="1265" t="s">
        <v>2564</v>
      </c>
      <c r="N468" s="1263"/>
      <c r="O468" s="1264"/>
      <c r="P468" s="1266"/>
      <c r="Q468" s="1126"/>
      <c r="R468" s="101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</row>
    <row r="469">
      <c r="A469" s="100"/>
      <c r="B469" s="1019" t="s">
        <v>2641</v>
      </c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5"/>
      <c r="R469" s="101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</row>
    <row r="471">
      <c r="A471" s="100"/>
      <c r="B471" s="382"/>
      <c r="C471" s="1445" t="s">
        <v>480</v>
      </c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8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</row>
    <row r="472">
      <c r="A472" s="100"/>
      <c r="B472" s="79"/>
      <c r="C472" s="81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3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</row>
    <row r="473">
      <c r="A473" s="100"/>
      <c r="B473" s="79"/>
      <c r="C473" s="384"/>
      <c r="E473" s="106"/>
      <c r="F473" s="385" t="s">
        <v>481</v>
      </c>
      <c r="G473" s="80"/>
      <c r="H473" s="384"/>
      <c r="J473" s="106"/>
      <c r="K473" s="385" t="s">
        <v>482</v>
      </c>
      <c r="L473" s="80"/>
      <c r="M473" s="384"/>
      <c r="O473" s="106"/>
      <c r="P473" s="385" t="s">
        <v>483</v>
      </c>
      <c r="Q473" s="8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</row>
    <row r="474">
      <c r="A474" s="100"/>
      <c r="B474" s="79"/>
      <c r="C474" s="79"/>
      <c r="E474" s="106"/>
      <c r="G474" s="80"/>
      <c r="H474" s="79"/>
      <c r="J474" s="106"/>
      <c r="L474" s="80"/>
      <c r="M474" s="79"/>
      <c r="O474" s="106"/>
      <c r="Q474" s="8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</row>
    <row r="475">
      <c r="A475" s="100"/>
      <c r="B475" s="107"/>
      <c r="C475" s="79"/>
      <c r="E475" s="106"/>
      <c r="G475" s="80"/>
      <c r="H475" s="79"/>
      <c r="J475" s="106"/>
      <c r="L475" s="80"/>
      <c r="M475" s="79"/>
      <c r="O475" s="106"/>
      <c r="Q475" s="8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</row>
    <row r="476">
      <c r="A476" s="100"/>
      <c r="B476" s="356" t="s">
        <v>60</v>
      </c>
      <c r="C476" s="79"/>
      <c r="E476" s="106"/>
      <c r="F476" s="110"/>
      <c r="G476" s="111"/>
      <c r="H476" s="79"/>
      <c r="J476" s="106"/>
      <c r="K476" s="110"/>
      <c r="L476" s="111"/>
      <c r="M476" s="79"/>
      <c r="O476" s="106"/>
      <c r="P476" s="110"/>
      <c r="Q476" s="111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</row>
    <row r="477">
      <c r="A477" s="100"/>
      <c r="B477" s="356" t="s">
        <v>61</v>
      </c>
      <c r="C477" s="79"/>
      <c r="E477" s="106"/>
      <c r="F477" s="1446"/>
      <c r="G477" s="140"/>
      <c r="H477" s="79"/>
      <c r="J477" s="106"/>
      <c r="K477" s="1446"/>
      <c r="L477" s="140"/>
      <c r="M477" s="79"/>
      <c r="O477" s="106"/>
      <c r="P477" s="1446"/>
      <c r="Q477" s="14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</row>
    <row r="478">
      <c r="A478" s="100"/>
      <c r="B478" s="79"/>
      <c r="C478" s="107"/>
      <c r="D478" s="110"/>
      <c r="E478" s="49"/>
      <c r="F478" s="1447"/>
      <c r="G478" s="138"/>
      <c r="H478" s="107"/>
      <c r="I478" s="110"/>
      <c r="J478" s="49"/>
      <c r="K478" s="1447"/>
      <c r="L478" s="138"/>
      <c r="M478" s="107"/>
      <c r="N478" s="110"/>
      <c r="O478" s="49"/>
      <c r="P478" s="1447"/>
      <c r="Q478" s="138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</row>
    <row r="479">
      <c r="A479" s="100"/>
      <c r="B479" s="335" t="s">
        <v>62</v>
      </c>
      <c r="C479" s="387">
        <v>82.0</v>
      </c>
      <c r="D479" s="388"/>
      <c r="E479" s="388" t="s">
        <v>63</v>
      </c>
      <c r="F479" s="388" t="s">
        <v>64</v>
      </c>
      <c r="G479" s="389" t="s">
        <v>65</v>
      </c>
      <c r="H479" s="387">
        <v>82.0</v>
      </c>
      <c r="I479" s="388"/>
      <c r="J479" s="388" t="s">
        <v>63</v>
      </c>
      <c r="K479" s="388" t="s">
        <v>64</v>
      </c>
      <c r="L479" s="389" t="s">
        <v>65</v>
      </c>
      <c r="M479" s="387">
        <v>82.0</v>
      </c>
      <c r="N479" s="388"/>
      <c r="O479" s="388" t="s">
        <v>63</v>
      </c>
      <c r="P479" s="388" t="s">
        <v>64</v>
      </c>
      <c r="Q479" s="389" t="s">
        <v>65</v>
      </c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</row>
    <row r="480">
      <c r="A480" s="100"/>
      <c r="B480" s="335" t="s">
        <v>66</v>
      </c>
      <c r="C480" s="390" t="s">
        <v>126</v>
      </c>
      <c r="D480" s="391"/>
      <c r="E480" s="338" t="s">
        <v>187</v>
      </c>
      <c r="F480" s="338">
        <v>31.0</v>
      </c>
      <c r="G480" s="339">
        <v>6.0</v>
      </c>
      <c r="H480" s="390" t="s">
        <v>128</v>
      </c>
      <c r="I480" s="391"/>
      <c r="J480" s="338" t="s">
        <v>161</v>
      </c>
      <c r="K480" s="338">
        <v>31.0</v>
      </c>
      <c r="L480" s="339">
        <v>6.0</v>
      </c>
      <c r="M480" s="390" t="s">
        <v>128</v>
      </c>
      <c r="N480" s="391"/>
      <c r="O480" s="338" t="s">
        <v>71</v>
      </c>
      <c r="P480" s="338">
        <v>31.0</v>
      </c>
      <c r="Q480" s="339">
        <v>6.0</v>
      </c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</row>
    <row r="481">
      <c r="A481" s="100"/>
      <c r="B481" s="335" t="s">
        <v>72</v>
      </c>
      <c r="C481" s="390" t="s">
        <v>484</v>
      </c>
      <c r="D481" s="391"/>
      <c r="E481" s="338" t="s">
        <v>78</v>
      </c>
      <c r="F481" s="338">
        <v>31.0</v>
      </c>
      <c r="G481" s="339">
        <v>0.0</v>
      </c>
      <c r="H481" s="390" t="s">
        <v>485</v>
      </c>
      <c r="I481" s="391"/>
      <c r="J481" s="338" t="s">
        <v>74</v>
      </c>
      <c r="K481" s="338">
        <v>31.0</v>
      </c>
      <c r="L481" s="339">
        <v>252.0</v>
      </c>
      <c r="M481" s="390" t="s">
        <v>486</v>
      </c>
      <c r="N481" s="391"/>
      <c r="O481" s="338" t="s">
        <v>323</v>
      </c>
      <c r="P481" s="338">
        <v>31.0</v>
      </c>
      <c r="Q481" s="339">
        <v>252.0</v>
      </c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</row>
    <row r="482">
      <c r="A482" s="100"/>
      <c r="B482" s="335" t="s">
        <v>79</v>
      </c>
      <c r="C482" s="390" t="s">
        <v>195</v>
      </c>
      <c r="D482" s="391"/>
      <c r="E482" s="338" t="s">
        <v>487</v>
      </c>
      <c r="F482" s="338">
        <v>31.0</v>
      </c>
      <c r="G482" s="339">
        <v>0.0</v>
      </c>
      <c r="H482" s="390" t="s">
        <v>488</v>
      </c>
      <c r="I482" s="391"/>
      <c r="J482" s="338" t="s">
        <v>489</v>
      </c>
      <c r="K482" s="338">
        <v>31.0</v>
      </c>
      <c r="L482" s="339">
        <v>0.0</v>
      </c>
      <c r="M482" s="390" t="s">
        <v>260</v>
      </c>
      <c r="N482" s="391"/>
      <c r="O482" s="338" t="s">
        <v>385</v>
      </c>
      <c r="P482" s="338">
        <v>31.0</v>
      </c>
      <c r="Q482" s="339">
        <v>0.0</v>
      </c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</row>
    <row r="483">
      <c r="A483" s="100"/>
      <c r="B483" s="327" t="s">
        <v>85</v>
      </c>
      <c r="C483" s="392" t="s">
        <v>435</v>
      </c>
      <c r="D483" s="393"/>
      <c r="E483" s="333" t="s">
        <v>360</v>
      </c>
      <c r="F483" s="333">
        <v>31.0</v>
      </c>
      <c r="G483" s="334">
        <v>252.0</v>
      </c>
      <c r="H483" s="392" t="s">
        <v>490</v>
      </c>
      <c r="I483" s="393"/>
      <c r="J483" s="333" t="s">
        <v>463</v>
      </c>
      <c r="K483" s="333">
        <v>31.0</v>
      </c>
      <c r="L483" s="334">
        <v>0.0</v>
      </c>
      <c r="M483" s="392" t="s">
        <v>309</v>
      </c>
      <c r="N483" s="393"/>
      <c r="O483" s="333" t="s">
        <v>491</v>
      </c>
      <c r="P483" s="333">
        <v>31.0</v>
      </c>
      <c r="Q483" s="334">
        <v>0.0</v>
      </c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</row>
    <row r="484">
      <c r="A484" s="100"/>
      <c r="B484" s="394"/>
      <c r="C484" s="392" t="s">
        <v>410</v>
      </c>
      <c r="D484" s="393"/>
      <c r="E484" s="333" t="s">
        <v>492</v>
      </c>
      <c r="F484" s="333">
        <v>31.0</v>
      </c>
      <c r="G484" s="334">
        <v>0.0</v>
      </c>
      <c r="H484" s="392" t="s">
        <v>364</v>
      </c>
      <c r="I484" s="393"/>
      <c r="J484" s="333" t="s">
        <v>412</v>
      </c>
      <c r="K484" s="333">
        <v>31.0</v>
      </c>
      <c r="L484" s="334">
        <v>0.0</v>
      </c>
      <c r="M484" s="392" t="s">
        <v>364</v>
      </c>
      <c r="N484" s="393"/>
      <c r="O484" s="333" t="s">
        <v>305</v>
      </c>
      <c r="P484" s="333">
        <v>31.0</v>
      </c>
      <c r="Q484" s="334">
        <v>0.0</v>
      </c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</row>
    <row r="485">
      <c r="A485" s="100"/>
      <c r="B485" s="394"/>
      <c r="C485" s="392" t="s">
        <v>493</v>
      </c>
      <c r="D485" s="393"/>
      <c r="E485" s="333" t="s">
        <v>102</v>
      </c>
      <c r="F485" s="333">
        <v>31.0</v>
      </c>
      <c r="G485" s="334">
        <v>252.0</v>
      </c>
      <c r="H485" s="392" t="s">
        <v>494</v>
      </c>
      <c r="I485" s="393"/>
      <c r="J485" s="333" t="s">
        <v>495</v>
      </c>
      <c r="K485" s="333">
        <v>31.0</v>
      </c>
      <c r="L485" s="334">
        <v>252.0</v>
      </c>
      <c r="M485" s="392" t="s">
        <v>496</v>
      </c>
      <c r="N485" s="393"/>
      <c r="O485" s="333" t="s">
        <v>209</v>
      </c>
      <c r="P485" s="333">
        <v>31.0</v>
      </c>
      <c r="Q485" s="334">
        <v>252.0</v>
      </c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</row>
    <row r="486">
      <c r="A486" s="100"/>
      <c r="B486" s="394"/>
      <c r="C486" s="395" t="s">
        <v>497</v>
      </c>
      <c r="D486" s="396"/>
      <c r="E486" s="397"/>
      <c r="F486" s="755" t="s">
        <v>498</v>
      </c>
      <c r="G486" s="83"/>
      <c r="H486" s="395" t="s">
        <v>448</v>
      </c>
      <c r="I486" s="396"/>
      <c r="J486" s="397"/>
      <c r="K486" s="755" t="s">
        <v>499</v>
      </c>
      <c r="L486" s="83"/>
      <c r="M486" s="395" t="s">
        <v>500</v>
      </c>
      <c r="N486" s="396"/>
      <c r="O486" s="397"/>
      <c r="P486" s="755" t="s">
        <v>501</v>
      </c>
      <c r="Q486" s="83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</row>
    <row r="487">
      <c r="A487" s="100"/>
      <c r="B487" s="399"/>
      <c r="C487" s="382"/>
      <c r="D487" s="77"/>
      <c r="E487" s="104"/>
      <c r="F487" s="400" t="s">
        <v>2642</v>
      </c>
      <c r="G487" s="78"/>
      <c r="H487" s="382"/>
      <c r="I487" s="77"/>
      <c r="J487" s="104"/>
      <c r="K487" s="400" t="s">
        <v>503</v>
      </c>
      <c r="L487" s="78"/>
      <c r="M487" s="382"/>
      <c r="N487" s="77"/>
      <c r="O487" s="104"/>
      <c r="P487" s="400" t="s">
        <v>504</v>
      </c>
      <c r="Q487" s="78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</row>
    <row r="488">
      <c r="A488" s="100"/>
      <c r="B488" s="79"/>
      <c r="C488" s="79"/>
      <c r="E488" s="106"/>
      <c r="G488" s="80"/>
      <c r="H488" s="79"/>
      <c r="J488" s="106"/>
      <c r="L488" s="80"/>
      <c r="M488" s="79"/>
      <c r="O488" s="106"/>
      <c r="Q488" s="8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</row>
    <row r="489">
      <c r="A489" s="100"/>
      <c r="B489" s="79"/>
      <c r="C489" s="79"/>
      <c r="E489" s="106"/>
      <c r="G489" s="80"/>
      <c r="H489" s="79"/>
      <c r="J489" s="106"/>
      <c r="L489" s="80"/>
      <c r="M489" s="79"/>
      <c r="O489" s="106"/>
      <c r="Q489" s="8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</row>
    <row r="490">
      <c r="A490" s="100"/>
      <c r="B490" s="356" t="s">
        <v>60</v>
      </c>
      <c r="C490" s="79"/>
      <c r="E490" s="106"/>
      <c r="F490" s="110"/>
      <c r="G490" s="111"/>
      <c r="H490" s="79"/>
      <c r="J490" s="106"/>
      <c r="K490" s="110"/>
      <c r="L490" s="111"/>
      <c r="M490" s="79"/>
      <c r="O490" s="106"/>
      <c r="P490" s="110"/>
      <c r="Q490" s="111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</row>
    <row r="491">
      <c r="A491" s="100"/>
      <c r="B491" s="356" t="s">
        <v>61</v>
      </c>
      <c r="C491" s="79"/>
      <c r="E491" s="106"/>
      <c r="F491" s="1448"/>
      <c r="G491" s="140"/>
      <c r="H491" s="79"/>
      <c r="J491" s="106"/>
      <c r="K491" s="1446"/>
      <c r="L491" s="140"/>
      <c r="M491" s="79"/>
      <c r="O491" s="106"/>
      <c r="P491" s="1446"/>
      <c r="Q491" s="14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</row>
    <row r="492">
      <c r="A492" s="100"/>
      <c r="B492" s="79"/>
      <c r="C492" s="107"/>
      <c r="D492" s="110"/>
      <c r="E492" s="49"/>
      <c r="F492" s="1447"/>
      <c r="G492" s="138"/>
      <c r="H492" s="107"/>
      <c r="I492" s="110"/>
      <c r="J492" s="49"/>
      <c r="K492" s="1447"/>
      <c r="L492" s="138"/>
      <c r="M492" s="107"/>
      <c r="N492" s="110"/>
      <c r="O492" s="49"/>
      <c r="P492" s="1447"/>
      <c r="Q492" s="138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</row>
    <row r="493">
      <c r="A493" s="100"/>
      <c r="B493" s="335" t="s">
        <v>62</v>
      </c>
      <c r="C493" s="387">
        <v>82.0</v>
      </c>
      <c r="D493" s="388"/>
      <c r="E493" s="388" t="s">
        <v>63</v>
      </c>
      <c r="F493" s="388" t="s">
        <v>64</v>
      </c>
      <c r="G493" s="389" t="s">
        <v>65</v>
      </c>
      <c r="H493" s="387">
        <v>82.0</v>
      </c>
      <c r="I493" s="388"/>
      <c r="J493" s="388" t="s">
        <v>63</v>
      </c>
      <c r="K493" s="388" t="s">
        <v>64</v>
      </c>
      <c r="L493" s="389" t="s">
        <v>65</v>
      </c>
      <c r="M493" s="387">
        <v>82.0</v>
      </c>
      <c r="N493" s="388"/>
      <c r="O493" s="388" t="s">
        <v>63</v>
      </c>
      <c r="P493" s="388" t="s">
        <v>64</v>
      </c>
      <c r="Q493" s="389" t="s">
        <v>65</v>
      </c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</row>
    <row r="494">
      <c r="A494" s="100"/>
      <c r="B494" s="335" t="s">
        <v>66</v>
      </c>
      <c r="C494" s="390" t="s">
        <v>67</v>
      </c>
      <c r="D494" s="391"/>
      <c r="E494" s="338" t="s">
        <v>505</v>
      </c>
      <c r="F494" s="338">
        <v>31.0</v>
      </c>
      <c r="G494" s="339">
        <v>6.0</v>
      </c>
      <c r="H494" s="390" t="s">
        <v>126</v>
      </c>
      <c r="I494" s="391"/>
      <c r="J494" s="338" t="s">
        <v>70</v>
      </c>
      <c r="K494" s="338">
        <v>31.0</v>
      </c>
      <c r="L494" s="339">
        <v>6.0</v>
      </c>
      <c r="M494" s="390" t="s">
        <v>126</v>
      </c>
      <c r="N494" s="391"/>
      <c r="O494" s="338" t="s">
        <v>188</v>
      </c>
      <c r="P494" s="338">
        <v>31.0</v>
      </c>
      <c r="Q494" s="339">
        <v>6.0</v>
      </c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</row>
    <row r="495">
      <c r="A495" s="100"/>
      <c r="B495" s="335" t="s">
        <v>72</v>
      </c>
      <c r="C495" s="402" t="s">
        <v>165</v>
      </c>
      <c r="D495" s="391"/>
      <c r="E495" s="338" t="s">
        <v>507</v>
      </c>
      <c r="F495" s="338">
        <v>31.0</v>
      </c>
      <c r="G495" s="339">
        <v>252.0</v>
      </c>
      <c r="H495" s="390" t="s">
        <v>252</v>
      </c>
      <c r="I495" s="391"/>
      <c r="J495" s="338" t="s">
        <v>130</v>
      </c>
      <c r="K495" s="338">
        <v>31.0</v>
      </c>
      <c r="L495" s="339">
        <v>0.0</v>
      </c>
      <c r="M495" s="390" t="s">
        <v>508</v>
      </c>
      <c r="N495" s="391"/>
      <c r="O495" s="338" t="s">
        <v>351</v>
      </c>
      <c r="P495" s="338">
        <v>31.0</v>
      </c>
      <c r="Q495" s="339">
        <v>0.0</v>
      </c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</row>
    <row r="496">
      <c r="A496" s="100"/>
      <c r="B496" s="335" t="s">
        <v>79</v>
      </c>
      <c r="C496" s="390" t="s">
        <v>386</v>
      </c>
      <c r="D496" s="391"/>
      <c r="E496" s="338" t="s">
        <v>84</v>
      </c>
      <c r="F496" s="338">
        <v>31.0</v>
      </c>
      <c r="G496" s="339">
        <v>0.0</v>
      </c>
      <c r="H496" s="390" t="s">
        <v>509</v>
      </c>
      <c r="I496" s="391"/>
      <c r="J496" s="338" t="s">
        <v>510</v>
      </c>
      <c r="K496" s="338">
        <v>31.0</v>
      </c>
      <c r="L496" s="339">
        <v>0.0</v>
      </c>
      <c r="M496" s="390" t="s">
        <v>511</v>
      </c>
      <c r="N496" s="391"/>
      <c r="O496" s="338" t="s">
        <v>296</v>
      </c>
      <c r="P496" s="338">
        <v>31.0</v>
      </c>
      <c r="Q496" s="339">
        <v>0.0</v>
      </c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</row>
    <row r="497">
      <c r="A497" s="100"/>
      <c r="B497" s="327" t="s">
        <v>85</v>
      </c>
      <c r="C497" s="403" t="s">
        <v>361</v>
      </c>
      <c r="D497" s="393"/>
      <c r="E497" s="333" t="s">
        <v>115</v>
      </c>
      <c r="F497" s="333">
        <v>31.0</v>
      </c>
      <c r="G497" s="334">
        <v>0.0</v>
      </c>
      <c r="H497" s="392" t="s">
        <v>235</v>
      </c>
      <c r="I497" s="393"/>
      <c r="J497" s="333" t="s">
        <v>512</v>
      </c>
      <c r="K497" s="333">
        <v>31.0</v>
      </c>
      <c r="L497" s="334">
        <v>252.0</v>
      </c>
      <c r="M497" s="392" t="s">
        <v>435</v>
      </c>
      <c r="N497" s="393"/>
      <c r="O497" s="333" t="s">
        <v>513</v>
      </c>
      <c r="P497" s="333">
        <v>31.0</v>
      </c>
      <c r="Q497" s="334">
        <v>252.0</v>
      </c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</row>
    <row r="498">
      <c r="A498" s="100"/>
      <c r="B498" s="394"/>
      <c r="C498" s="403" t="s">
        <v>306</v>
      </c>
      <c r="D498" s="393"/>
      <c r="E498" s="333" t="s">
        <v>305</v>
      </c>
      <c r="F498" s="333">
        <v>31.0</v>
      </c>
      <c r="G498" s="334">
        <v>0.0</v>
      </c>
      <c r="H498" s="392" t="s">
        <v>477</v>
      </c>
      <c r="I498" s="393"/>
      <c r="J498" s="333" t="s">
        <v>514</v>
      </c>
      <c r="K498" s="333">
        <v>31.0</v>
      </c>
      <c r="L498" s="334">
        <v>0.0</v>
      </c>
      <c r="M498" s="392" t="s">
        <v>515</v>
      </c>
      <c r="N498" s="393"/>
      <c r="O498" s="333" t="s">
        <v>516</v>
      </c>
      <c r="P498" s="333">
        <v>31.0</v>
      </c>
      <c r="Q498" s="334">
        <v>0.0</v>
      </c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</row>
    <row r="499">
      <c r="A499" s="100"/>
      <c r="B499" s="394"/>
      <c r="C499" s="403" t="s">
        <v>391</v>
      </c>
      <c r="D499" s="393"/>
      <c r="E499" s="333" t="s">
        <v>176</v>
      </c>
      <c r="F499" s="333">
        <v>31.0</v>
      </c>
      <c r="G499" s="334">
        <v>252.0</v>
      </c>
      <c r="H499" s="392" t="s">
        <v>435</v>
      </c>
      <c r="I499" s="393"/>
      <c r="J499" s="333" t="s">
        <v>517</v>
      </c>
      <c r="K499" s="333">
        <v>31.0</v>
      </c>
      <c r="L499" s="334">
        <v>252.0</v>
      </c>
      <c r="M499" s="392" t="s">
        <v>330</v>
      </c>
      <c r="N499" s="393"/>
      <c r="O499" s="333" t="s">
        <v>153</v>
      </c>
      <c r="P499" s="333">
        <v>31.0</v>
      </c>
      <c r="Q499" s="334">
        <v>252.0</v>
      </c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</row>
    <row r="500">
      <c r="A500" s="100"/>
      <c r="B500" s="394"/>
      <c r="C500" s="898" t="s">
        <v>364</v>
      </c>
      <c r="D500" s="396"/>
      <c r="E500" s="397"/>
      <c r="F500" s="755" t="s">
        <v>518</v>
      </c>
      <c r="G500" s="83"/>
      <c r="H500" s="395" t="s">
        <v>269</v>
      </c>
      <c r="I500" s="396"/>
      <c r="J500" s="397"/>
      <c r="K500" s="755" t="s">
        <v>519</v>
      </c>
      <c r="L500" s="83"/>
      <c r="M500" s="395" t="s">
        <v>445</v>
      </c>
      <c r="N500" s="396"/>
      <c r="O500" s="397"/>
      <c r="P500" s="755" t="s">
        <v>520</v>
      </c>
      <c r="Q500" s="83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</row>
    <row r="501">
      <c r="A501" s="100"/>
      <c r="B501" s="1449" t="s">
        <v>2643</v>
      </c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5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</row>
  </sheetData>
  <mergeCells count="539">
    <mergeCell ref="F88:G88"/>
    <mergeCell ref="F89:G89"/>
    <mergeCell ref="F97:G97"/>
    <mergeCell ref="K97:L97"/>
    <mergeCell ref="H69:J74"/>
    <mergeCell ref="K69:L72"/>
    <mergeCell ref="F82:G82"/>
    <mergeCell ref="K82:L82"/>
    <mergeCell ref="C84:E89"/>
    <mergeCell ref="F84:G87"/>
    <mergeCell ref="H84:J89"/>
    <mergeCell ref="K89:L89"/>
    <mergeCell ref="K139:L139"/>
    <mergeCell ref="K140:L140"/>
    <mergeCell ref="P140:Q140"/>
    <mergeCell ref="F148:G148"/>
    <mergeCell ref="K148:L148"/>
    <mergeCell ref="P148:Q148"/>
    <mergeCell ref="C135:E140"/>
    <mergeCell ref="F135:G138"/>
    <mergeCell ref="H135:J140"/>
    <mergeCell ref="K135:L138"/>
    <mergeCell ref="M135:O140"/>
    <mergeCell ref="F139:G139"/>
    <mergeCell ref="F140:G140"/>
    <mergeCell ref="C2:Q3"/>
    <mergeCell ref="C4:E9"/>
    <mergeCell ref="F4:G7"/>
    <mergeCell ref="H4:J9"/>
    <mergeCell ref="M4:O9"/>
    <mergeCell ref="P4:Q7"/>
    <mergeCell ref="P8:Q8"/>
    <mergeCell ref="P9:Q9"/>
    <mergeCell ref="K23:L23"/>
    <mergeCell ref="P23:Q23"/>
    <mergeCell ref="K4:L7"/>
    <mergeCell ref="K8:L8"/>
    <mergeCell ref="K17:L17"/>
    <mergeCell ref="P17:Q17"/>
    <mergeCell ref="K18:L21"/>
    <mergeCell ref="M18:O23"/>
    <mergeCell ref="K22:L22"/>
    <mergeCell ref="F8:G8"/>
    <mergeCell ref="F9:G9"/>
    <mergeCell ref="F17:G17"/>
    <mergeCell ref="C18:E23"/>
    <mergeCell ref="F18:G21"/>
    <mergeCell ref="H18:J23"/>
    <mergeCell ref="F22:G22"/>
    <mergeCell ref="P18:Q21"/>
    <mergeCell ref="P22:Q22"/>
    <mergeCell ref="P31:Q31"/>
    <mergeCell ref="P49:Q49"/>
    <mergeCell ref="P51:Q54"/>
    <mergeCell ref="P55:Q55"/>
    <mergeCell ref="P56:Q56"/>
    <mergeCell ref="H102:J107"/>
    <mergeCell ref="K102:L105"/>
    <mergeCell ref="F115:G115"/>
    <mergeCell ref="K115:L115"/>
    <mergeCell ref="C116:E121"/>
    <mergeCell ref="F116:G119"/>
    <mergeCell ref="H116:J121"/>
    <mergeCell ref="P135:Q138"/>
    <mergeCell ref="P139:Q139"/>
    <mergeCell ref="C168:E173"/>
    <mergeCell ref="B172:B173"/>
    <mergeCell ref="C183:E188"/>
    <mergeCell ref="B187:B188"/>
    <mergeCell ref="F187:G187"/>
    <mergeCell ref="F188:G188"/>
    <mergeCell ref="F196:G196"/>
    <mergeCell ref="K196:L196"/>
    <mergeCell ref="F168:G171"/>
    <mergeCell ref="H168:J173"/>
    <mergeCell ref="F172:G172"/>
    <mergeCell ref="F173:G173"/>
    <mergeCell ref="F181:G181"/>
    <mergeCell ref="F183:G186"/>
    <mergeCell ref="H183:J188"/>
    <mergeCell ref="K116:L119"/>
    <mergeCell ref="M116:O121"/>
    <mergeCell ref="K120:L120"/>
    <mergeCell ref="K121:L121"/>
    <mergeCell ref="P121:Q121"/>
    <mergeCell ref="F120:G120"/>
    <mergeCell ref="F121:G121"/>
    <mergeCell ref="F130:G130"/>
    <mergeCell ref="K130:L130"/>
    <mergeCell ref="P130:Q130"/>
    <mergeCell ref="B131:Q131"/>
    <mergeCell ref="C133:Q134"/>
    <mergeCell ref="K150:L153"/>
    <mergeCell ref="K154:L154"/>
    <mergeCell ref="F163:G163"/>
    <mergeCell ref="K163:L163"/>
    <mergeCell ref="C150:E155"/>
    <mergeCell ref="F150:G153"/>
    <mergeCell ref="H150:J155"/>
    <mergeCell ref="M150:O155"/>
    <mergeCell ref="P150:Q153"/>
    <mergeCell ref="B154:B155"/>
    <mergeCell ref="F154:G154"/>
    <mergeCell ref="K168:L171"/>
    <mergeCell ref="M168:O173"/>
    <mergeCell ref="K172:L172"/>
    <mergeCell ref="P172:Q172"/>
    <mergeCell ref="K173:L173"/>
    <mergeCell ref="P181:Q181"/>
    <mergeCell ref="P154:Q154"/>
    <mergeCell ref="K155:L155"/>
    <mergeCell ref="P155:Q155"/>
    <mergeCell ref="P163:Q163"/>
    <mergeCell ref="B164:Q164"/>
    <mergeCell ref="C166:Q167"/>
    <mergeCell ref="P168:Q171"/>
    <mergeCell ref="K181:L181"/>
    <mergeCell ref="K183:L186"/>
    <mergeCell ref="M183:O188"/>
    <mergeCell ref="P183:Q186"/>
    <mergeCell ref="K187:L187"/>
    <mergeCell ref="P187:Q187"/>
    <mergeCell ref="K188:L188"/>
    <mergeCell ref="K220:L220"/>
    <mergeCell ref="P220:Q220"/>
    <mergeCell ref="F219:G219"/>
    <mergeCell ref="F220:G220"/>
    <mergeCell ref="F228:G228"/>
    <mergeCell ref="K228:L228"/>
    <mergeCell ref="B229:Q229"/>
    <mergeCell ref="C231:Q232"/>
    <mergeCell ref="R231:R232"/>
    <mergeCell ref="B205:B206"/>
    <mergeCell ref="F206:G206"/>
    <mergeCell ref="P196:Q196"/>
    <mergeCell ref="B197:Q197"/>
    <mergeCell ref="C199:Q200"/>
    <mergeCell ref="C201:E206"/>
    <mergeCell ref="H201:J206"/>
    <mergeCell ref="K201:L204"/>
    <mergeCell ref="K205:L205"/>
    <mergeCell ref="K206:L206"/>
    <mergeCell ref="P214:Q214"/>
    <mergeCell ref="P215:Q218"/>
    <mergeCell ref="P228:Q228"/>
    <mergeCell ref="K219:L219"/>
    <mergeCell ref="P219:Q219"/>
    <mergeCell ref="F201:G204"/>
    <mergeCell ref="F205:G205"/>
    <mergeCell ref="F214:G214"/>
    <mergeCell ref="C215:E220"/>
    <mergeCell ref="F215:G218"/>
    <mergeCell ref="H215:J220"/>
    <mergeCell ref="B219:B220"/>
    <mergeCell ref="M201:O206"/>
    <mergeCell ref="P201:Q204"/>
    <mergeCell ref="P205:Q205"/>
    <mergeCell ref="P206:Q206"/>
    <mergeCell ref="K214:L214"/>
    <mergeCell ref="K215:L218"/>
    <mergeCell ref="M215:O220"/>
    <mergeCell ref="F237:G237"/>
    <mergeCell ref="F238:G238"/>
    <mergeCell ref="P238:Q238"/>
    <mergeCell ref="K268:L271"/>
    <mergeCell ref="M268:O273"/>
    <mergeCell ref="K272:L272"/>
    <mergeCell ref="K273:L273"/>
    <mergeCell ref="P268:Q271"/>
    <mergeCell ref="P272:Q272"/>
    <mergeCell ref="K252:L252"/>
    <mergeCell ref="K253:L253"/>
    <mergeCell ref="K261:L261"/>
    <mergeCell ref="B264:Q264"/>
    <mergeCell ref="C266:Q267"/>
    <mergeCell ref="R266:R267"/>
    <mergeCell ref="F272:G272"/>
    <mergeCell ref="F273:G273"/>
    <mergeCell ref="C233:E238"/>
    <mergeCell ref="F233:G236"/>
    <mergeCell ref="H233:J238"/>
    <mergeCell ref="M233:O238"/>
    <mergeCell ref="P233:Q236"/>
    <mergeCell ref="B237:B238"/>
    <mergeCell ref="P237:Q237"/>
    <mergeCell ref="K246:L246"/>
    <mergeCell ref="K248:L251"/>
    <mergeCell ref="F248:G251"/>
    <mergeCell ref="F252:G252"/>
    <mergeCell ref="F261:G261"/>
    <mergeCell ref="K233:L236"/>
    <mergeCell ref="K237:L237"/>
    <mergeCell ref="F246:G246"/>
    <mergeCell ref="C248:E253"/>
    <mergeCell ref="H248:J253"/>
    <mergeCell ref="M248:O253"/>
    <mergeCell ref="B252:B253"/>
    <mergeCell ref="C268:E273"/>
    <mergeCell ref="B272:B273"/>
    <mergeCell ref="C284:E289"/>
    <mergeCell ref="B288:B289"/>
    <mergeCell ref="F284:G287"/>
    <mergeCell ref="F288:G288"/>
    <mergeCell ref="K289:L289"/>
    <mergeCell ref="P289:Q289"/>
    <mergeCell ref="R301:R302"/>
    <mergeCell ref="P246:Q246"/>
    <mergeCell ref="P248:Q251"/>
    <mergeCell ref="P252:Q252"/>
    <mergeCell ref="P261:Q261"/>
    <mergeCell ref="P281:Q281"/>
    <mergeCell ref="P284:Q287"/>
    <mergeCell ref="P288:Q288"/>
    <mergeCell ref="K337:L340"/>
    <mergeCell ref="M337:O342"/>
    <mergeCell ref="K341:L341"/>
    <mergeCell ref="P341:Q341"/>
    <mergeCell ref="K342:L342"/>
    <mergeCell ref="P342:Q342"/>
    <mergeCell ref="C337:E342"/>
    <mergeCell ref="B341:B342"/>
    <mergeCell ref="F341:G341"/>
    <mergeCell ref="F342:G342"/>
    <mergeCell ref="F322:G322"/>
    <mergeCell ref="F323:G323"/>
    <mergeCell ref="F331:G331"/>
    <mergeCell ref="B333:Q333"/>
    <mergeCell ref="C335:Q336"/>
    <mergeCell ref="R335:R336"/>
    <mergeCell ref="P337:Q340"/>
    <mergeCell ref="F268:G271"/>
    <mergeCell ref="H268:J273"/>
    <mergeCell ref="F281:G281"/>
    <mergeCell ref="K281:L281"/>
    <mergeCell ref="H284:J289"/>
    <mergeCell ref="K284:L287"/>
    <mergeCell ref="M284:O289"/>
    <mergeCell ref="K288:L288"/>
    <mergeCell ref="F289:G289"/>
    <mergeCell ref="F297:G297"/>
    <mergeCell ref="K297:L297"/>
    <mergeCell ref="P297:Q297"/>
    <mergeCell ref="B299:Q299"/>
    <mergeCell ref="C301:Q302"/>
    <mergeCell ref="K303:L306"/>
    <mergeCell ref="K307:L307"/>
    <mergeCell ref="K316:L316"/>
    <mergeCell ref="K318:L321"/>
    <mergeCell ref="K322:L322"/>
    <mergeCell ref="K323:L323"/>
    <mergeCell ref="K331:L331"/>
    <mergeCell ref="P307:Q307"/>
    <mergeCell ref="P308:Q308"/>
    <mergeCell ref="P316:Q316"/>
    <mergeCell ref="M318:O323"/>
    <mergeCell ref="P318:Q321"/>
    <mergeCell ref="P322:Q322"/>
    <mergeCell ref="P323:Q323"/>
    <mergeCell ref="P331:Q331"/>
    <mergeCell ref="C303:E308"/>
    <mergeCell ref="F303:G306"/>
    <mergeCell ref="H303:J308"/>
    <mergeCell ref="M303:O308"/>
    <mergeCell ref="P303:Q306"/>
    <mergeCell ref="B307:B308"/>
    <mergeCell ref="K308:L308"/>
    <mergeCell ref="F307:G307"/>
    <mergeCell ref="F308:G308"/>
    <mergeCell ref="F316:G316"/>
    <mergeCell ref="C318:E323"/>
    <mergeCell ref="F318:G321"/>
    <mergeCell ref="H318:J323"/>
    <mergeCell ref="B322:B323"/>
    <mergeCell ref="P350:Q350"/>
    <mergeCell ref="P352:Q355"/>
    <mergeCell ref="R369:R370"/>
    <mergeCell ref="F390:G390"/>
    <mergeCell ref="F391:G391"/>
    <mergeCell ref="F399:G399"/>
    <mergeCell ref="K399:L399"/>
    <mergeCell ref="F371:G374"/>
    <mergeCell ref="F375:G375"/>
    <mergeCell ref="F384:G384"/>
    <mergeCell ref="C386:E391"/>
    <mergeCell ref="F386:G389"/>
    <mergeCell ref="H386:J391"/>
    <mergeCell ref="B390:B391"/>
    <mergeCell ref="K350:L350"/>
    <mergeCell ref="K352:L355"/>
    <mergeCell ref="F356:G356"/>
    <mergeCell ref="K356:L356"/>
    <mergeCell ref="P356:Q356"/>
    <mergeCell ref="F337:G340"/>
    <mergeCell ref="H337:J342"/>
    <mergeCell ref="F350:G350"/>
    <mergeCell ref="C352:E357"/>
    <mergeCell ref="F352:G355"/>
    <mergeCell ref="H352:J357"/>
    <mergeCell ref="M352:O357"/>
    <mergeCell ref="F357:G357"/>
    <mergeCell ref="K357:L357"/>
    <mergeCell ref="P357:Q357"/>
    <mergeCell ref="K365:L365"/>
    <mergeCell ref="P365:Q365"/>
    <mergeCell ref="B367:Q367"/>
    <mergeCell ref="C369:Q370"/>
    <mergeCell ref="P371:Q374"/>
    <mergeCell ref="P375:Q375"/>
    <mergeCell ref="P376:Q376"/>
    <mergeCell ref="P384:Q384"/>
    <mergeCell ref="P386:Q389"/>
    <mergeCell ref="P390:Q390"/>
    <mergeCell ref="P391:Q391"/>
    <mergeCell ref="P399:Q399"/>
    <mergeCell ref="F365:G365"/>
    <mergeCell ref="C371:E376"/>
    <mergeCell ref="H371:J376"/>
    <mergeCell ref="K371:L374"/>
    <mergeCell ref="M371:O376"/>
    <mergeCell ref="B375:B376"/>
    <mergeCell ref="F376:G376"/>
    <mergeCell ref="K375:L375"/>
    <mergeCell ref="K376:L376"/>
    <mergeCell ref="K384:L384"/>
    <mergeCell ref="K386:L389"/>
    <mergeCell ref="M386:O391"/>
    <mergeCell ref="K390:L390"/>
    <mergeCell ref="K391:L391"/>
    <mergeCell ref="K425:L425"/>
    <mergeCell ref="P425:Q425"/>
    <mergeCell ref="F424:G424"/>
    <mergeCell ref="F425:G425"/>
    <mergeCell ref="F433:G433"/>
    <mergeCell ref="K433:L433"/>
    <mergeCell ref="B435:Q435"/>
    <mergeCell ref="C437:Q438"/>
    <mergeCell ref="R437:R438"/>
    <mergeCell ref="B409:B410"/>
    <mergeCell ref="F410:G410"/>
    <mergeCell ref="B401:Q401"/>
    <mergeCell ref="C403:Q404"/>
    <mergeCell ref="R403:R404"/>
    <mergeCell ref="C405:E410"/>
    <mergeCell ref="H405:J410"/>
    <mergeCell ref="K405:L408"/>
    <mergeCell ref="K409:L409"/>
    <mergeCell ref="K410:L410"/>
    <mergeCell ref="P418:Q418"/>
    <mergeCell ref="P420:Q423"/>
    <mergeCell ref="P433:Q433"/>
    <mergeCell ref="K424:L424"/>
    <mergeCell ref="P424:Q424"/>
    <mergeCell ref="F405:G408"/>
    <mergeCell ref="F409:G409"/>
    <mergeCell ref="F418:G418"/>
    <mergeCell ref="C420:E425"/>
    <mergeCell ref="F420:G423"/>
    <mergeCell ref="H420:J425"/>
    <mergeCell ref="B424:B425"/>
    <mergeCell ref="M405:O410"/>
    <mergeCell ref="P405:Q408"/>
    <mergeCell ref="P409:Q409"/>
    <mergeCell ref="P410:Q410"/>
    <mergeCell ref="K418:L418"/>
    <mergeCell ref="K420:L423"/>
    <mergeCell ref="M420:O425"/>
    <mergeCell ref="F443:G443"/>
    <mergeCell ref="F444:G444"/>
    <mergeCell ref="K444:L444"/>
    <mergeCell ref="P444:Q444"/>
    <mergeCell ref="M36:O41"/>
    <mergeCell ref="P36:Q39"/>
    <mergeCell ref="P40:Q40"/>
    <mergeCell ref="P41:Q41"/>
    <mergeCell ref="F36:G39"/>
    <mergeCell ref="F40:G40"/>
    <mergeCell ref="B40:B41"/>
    <mergeCell ref="F41:G41"/>
    <mergeCell ref="F23:G23"/>
    <mergeCell ref="F31:G31"/>
    <mergeCell ref="K31:L31"/>
    <mergeCell ref="B32:Q32"/>
    <mergeCell ref="C34:Q35"/>
    <mergeCell ref="C36:E41"/>
    <mergeCell ref="K40:L40"/>
    <mergeCell ref="K41:L41"/>
    <mergeCell ref="F55:G55"/>
    <mergeCell ref="F56:G56"/>
    <mergeCell ref="F64:G64"/>
    <mergeCell ref="K64:L64"/>
    <mergeCell ref="H36:J41"/>
    <mergeCell ref="K36:L39"/>
    <mergeCell ref="F49:G49"/>
    <mergeCell ref="K49:L49"/>
    <mergeCell ref="C51:E56"/>
    <mergeCell ref="F51:G54"/>
    <mergeCell ref="H51:J56"/>
    <mergeCell ref="K56:L56"/>
    <mergeCell ref="M69:O74"/>
    <mergeCell ref="P69:Q72"/>
    <mergeCell ref="P73:Q73"/>
    <mergeCell ref="P74:Q74"/>
    <mergeCell ref="F69:G72"/>
    <mergeCell ref="F73:G73"/>
    <mergeCell ref="B73:B74"/>
    <mergeCell ref="F74:G74"/>
    <mergeCell ref="K51:L54"/>
    <mergeCell ref="M51:O56"/>
    <mergeCell ref="K55:L55"/>
    <mergeCell ref="B65:Q65"/>
    <mergeCell ref="C67:Q68"/>
    <mergeCell ref="C69:E74"/>
    <mergeCell ref="K73:L73"/>
    <mergeCell ref="K74:L74"/>
    <mergeCell ref="B2:B6"/>
    <mergeCell ref="B8:B9"/>
    <mergeCell ref="B18:B20"/>
    <mergeCell ref="B22:B23"/>
    <mergeCell ref="B34:B38"/>
    <mergeCell ref="B51:B53"/>
    <mergeCell ref="B55:B56"/>
    <mergeCell ref="B67:B71"/>
    <mergeCell ref="B84:B86"/>
    <mergeCell ref="B88:B89"/>
    <mergeCell ref="B100:B104"/>
    <mergeCell ref="B116:B118"/>
    <mergeCell ref="B120:B121"/>
    <mergeCell ref="B133:B137"/>
    <mergeCell ref="B139:B140"/>
    <mergeCell ref="B150:B152"/>
    <mergeCell ref="B166:B170"/>
    <mergeCell ref="B183:B185"/>
    <mergeCell ref="B199:B203"/>
    <mergeCell ref="B215:B217"/>
    <mergeCell ref="B231:B235"/>
    <mergeCell ref="B248:B250"/>
    <mergeCell ref="B266:B270"/>
    <mergeCell ref="B284:B286"/>
    <mergeCell ref="B301:B305"/>
    <mergeCell ref="B318:B320"/>
    <mergeCell ref="B335:B339"/>
    <mergeCell ref="B352:B354"/>
    <mergeCell ref="B471:B475"/>
    <mergeCell ref="B487:B489"/>
    <mergeCell ref="B356:B357"/>
    <mergeCell ref="B369:B373"/>
    <mergeCell ref="B386:B388"/>
    <mergeCell ref="B403:B407"/>
    <mergeCell ref="B420:B422"/>
    <mergeCell ref="B437:B441"/>
    <mergeCell ref="B454:B456"/>
    <mergeCell ref="M102:O107"/>
    <mergeCell ref="P102:Q105"/>
    <mergeCell ref="P106:Q106"/>
    <mergeCell ref="P107:Q107"/>
    <mergeCell ref="F102:G105"/>
    <mergeCell ref="F106:G106"/>
    <mergeCell ref="B106:B107"/>
    <mergeCell ref="F107:G107"/>
    <mergeCell ref="K84:L87"/>
    <mergeCell ref="M84:O89"/>
    <mergeCell ref="K88:L88"/>
    <mergeCell ref="B98:Q98"/>
    <mergeCell ref="C100:Q101"/>
    <mergeCell ref="C102:E107"/>
    <mergeCell ref="K106:L106"/>
    <mergeCell ref="K107:L107"/>
    <mergeCell ref="P116:Q119"/>
    <mergeCell ref="P120:Q120"/>
    <mergeCell ref="P64:Q64"/>
    <mergeCell ref="P82:Q82"/>
    <mergeCell ref="P84:Q87"/>
    <mergeCell ref="P88:Q88"/>
    <mergeCell ref="P89:Q89"/>
    <mergeCell ref="P97:Q97"/>
    <mergeCell ref="P115:Q115"/>
    <mergeCell ref="K473:L476"/>
    <mergeCell ref="M473:O478"/>
    <mergeCell ref="K477:L477"/>
    <mergeCell ref="K478:L478"/>
    <mergeCell ref="F478:G478"/>
    <mergeCell ref="P478:Q478"/>
    <mergeCell ref="B458:B459"/>
    <mergeCell ref="F459:G459"/>
    <mergeCell ref="B469:Q469"/>
    <mergeCell ref="C471:Q472"/>
    <mergeCell ref="F473:G476"/>
    <mergeCell ref="H473:J478"/>
    <mergeCell ref="F477:G477"/>
    <mergeCell ref="C439:E444"/>
    <mergeCell ref="F439:G442"/>
    <mergeCell ref="H439:J444"/>
    <mergeCell ref="M439:O444"/>
    <mergeCell ref="P439:Q442"/>
    <mergeCell ref="B443:B444"/>
    <mergeCell ref="P443:Q443"/>
    <mergeCell ref="K452:L452"/>
    <mergeCell ref="K454:L457"/>
    <mergeCell ref="K467:L467"/>
    <mergeCell ref="K486:L486"/>
    <mergeCell ref="K487:L490"/>
    <mergeCell ref="K491:L491"/>
    <mergeCell ref="K492:L492"/>
    <mergeCell ref="K500:L500"/>
    <mergeCell ref="P452:Q452"/>
    <mergeCell ref="P454:Q457"/>
    <mergeCell ref="P458:Q458"/>
    <mergeCell ref="P459:Q459"/>
    <mergeCell ref="P467:Q467"/>
    <mergeCell ref="F454:G457"/>
    <mergeCell ref="F458:G458"/>
    <mergeCell ref="F467:G467"/>
    <mergeCell ref="F486:G486"/>
    <mergeCell ref="F487:G490"/>
    <mergeCell ref="F500:G500"/>
    <mergeCell ref="K439:L442"/>
    <mergeCell ref="K443:L443"/>
    <mergeCell ref="F452:G452"/>
    <mergeCell ref="C454:E459"/>
    <mergeCell ref="H454:J459"/>
    <mergeCell ref="M454:O459"/>
    <mergeCell ref="K458:L458"/>
    <mergeCell ref="K459:L459"/>
    <mergeCell ref="C473:E478"/>
    <mergeCell ref="B477:B478"/>
    <mergeCell ref="C487:E492"/>
    <mergeCell ref="H487:J492"/>
    <mergeCell ref="B491:B492"/>
    <mergeCell ref="F491:G491"/>
    <mergeCell ref="F492:G492"/>
    <mergeCell ref="B501:Q501"/>
    <mergeCell ref="P473:Q476"/>
    <mergeCell ref="P477:Q477"/>
    <mergeCell ref="P486:Q486"/>
    <mergeCell ref="M487:O492"/>
    <mergeCell ref="P487:Q490"/>
    <mergeCell ref="P491:Q491"/>
    <mergeCell ref="P492:Q492"/>
    <mergeCell ref="P500:Q500"/>
  </mergeCells>
  <hyperlinks>
    <hyperlink r:id="rId1" ref="B32"/>
    <hyperlink r:id="rId2" ref="B65"/>
    <hyperlink r:id="rId3" ref="B98"/>
    <hyperlink r:id="rId4" ref="B131"/>
    <hyperlink r:id="rId5" ref="B164"/>
    <hyperlink r:id="rId6" ref="B197"/>
    <hyperlink r:id="rId7" ref="B229"/>
    <hyperlink r:id="rId8" ref="B264"/>
    <hyperlink r:id="rId9" ref="B299"/>
    <hyperlink r:id="rId10" ref="B333"/>
    <hyperlink r:id="rId11" ref="B367"/>
    <hyperlink r:id="rId12" ref="B401"/>
    <hyperlink r:id="rId13" ref="B435"/>
    <hyperlink r:id="rId14" ref="B469"/>
    <hyperlink r:id="rId15" ref="B501"/>
  </hyperlinks>
  <drawing r:id="rId1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5.88"/>
    <col customWidth="1" min="4" max="4" width="2.63"/>
    <col customWidth="1" min="5" max="5" width="9.5"/>
    <col customWidth="1" min="7" max="7" width="5.5"/>
    <col customWidth="1" min="8" max="8" width="15.75"/>
    <col customWidth="1" min="9" max="9" width="2.63"/>
    <col customWidth="1" min="10" max="10" width="9.75"/>
    <col customWidth="1" min="12" max="12" width="5.38"/>
    <col customWidth="1" min="13" max="13" width="14.75"/>
    <col customWidth="1" min="14" max="14" width="2.63"/>
    <col customWidth="1" min="15" max="15" width="10.13"/>
    <col customWidth="1" min="17" max="17" width="5.5"/>
    <col customWidth="1" min="18" max="18" width="19.0"/>
  </cols>
  <sheetData>
    <row r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</row>
    <row r="2">
      <c r="A2" s="101"/>
      <c r="B2" s="1002"/>
      <c r="C2" s="700" t="s">
        <v>2644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</row>
    <row r="3">
      <c r="A3" s="101"/>
      <c r="B3" s="79"/>
      <c r="C3" s="81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</row>
    <row r="4">
      <c r="A4" s="101"/>
      <c r="B4" s="79"/>
      <c r="C4" s="1002"/>
      <c r="D4" s="77"/>
      <c r="E4" s="104"/>
      <c r="F4" s="703" t="s">
        <v>2060</v>
      </c>
      <c r="G4" s="78"/>
      <c r="H4" s="1002"/>
      <c r="I4" s="77"/>
      <c r="J4" s="104"/>
      <c r="K4" s="703" t="s">
        <v>1586</v>
      </c>
      <c r="L4" s="78"/>
      <c r="M4" s="1002"/>
      <c r="N4" s="77"/>
      <c r="O4" s="104"/>
      <c r="P4" s="703" t="s">
        <v>2313</v>
      </c>
      <c r="Q4" s="78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</row>
    <row r="5">
      <c r="A5" s="101"/>
      <c r="B5" s="79"/>
      <c r="C5" s="79"/>
      <c r="E5" s="106"/>
      <c r="G5" s="80"/>
      <c r="H5" s="79"/>
      <c r="J5" s="106"/>
      <c r="L5" s="80"/>
      <c r="M5" s="79"/>
      <c r="O5" s="106"/>
      <c r="Q5" s="8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</row>
    <row r="6">
      <c r="A6" s="101"/>
      <c r="B6" s="107"/>
      <c r="C6" s="79"/>
      <c r="E6" s="106"/>
      <c r="G6" s="80"/>
      <c r="H6" s="79"/>
      <c r="J6" s="106"/>
      <c r="L6" s="80"/>
      <c r="M6" s="79"/>
      <c r="O6" s="106"/>
      <c r="Q6" s="8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</row>
    <row r="7">
      <c r="A7" s="108"/>
      <c r="B7" s="509" t="s">
        <v>60</v>
      </c>
      <c r="C7" s="79"/>
      <c r="E7" s="106"/>
      <c r="F7" s="110"/>
      <c r="G7" s="111"/>
      <c r="H7" s="79"/>
      <c r="J7" s="106"/>
      <c r="K7" s="110"/>
      <c r="L7" s="111"/>
      <c r="M7" s="79"/>
      <c r="O7" s="106"/>
      <c r="P7" s="110"/>
      <c r="Q7" s="111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</row>
    <row r="8">
      <c r="A8" s="108"/>
      <c r="B8" s="509" t="s">
        <v>61</v>
      </c>
      <c r="C8" s="79"/>
      <c r="E8" s="106"/>
      <c r="F8" s="1450"/>
      <c r="G8" s="140"/>
      <c r="H8" s="79"/>
      <c r="J8" s="106"/>
      <c r="K8" s="1451"/>
      <c r="L8" s="140"/>
      <c r="M8" s="79"/>
      <c r="O8" s="106"/>
      <c r="P8" s="1451"/>
      <c r="Q8" s="14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</row>
    <row r="9">
      <c r="A9" s="108"/>
      <c r="B9" s="79"/>
      <c r="C9" s="107"/>
      <c r="D9" s="110"/>
      <c r="E9" s="49"/>
      <c r="F9" s="1452"/>
      <c r="G9" s="138"/>
      <c r="H9" s="107"/>
      <c r="I9" s="110"/>
      <c r="J9" s="49"/>
      <c r="K9" s="1453"/>
      <c r="L9" s="138"/>
      <c r="M9" s="107"/>
      <c r="N9" s="110"/>
      <c r="O9" s="49"/>
      <c r="P9" s="1452"/>
      <c r="Q9" s="138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</row>
    <row r="10">
      <c r="A10" s="108"/>
      <c r="B10" s="520" t="s">
        <v>62</v>
      </c>
      <c r="C10" s="1454">
        <v>84.0</v>
      </c>
      <c r="D10" s="1455"/>
      <c r="E10" s="1455" t="s">
        <v>63</v>
      </c>
      <c r="F10" s="1455" t="s">
        <v>64</v>
      </c>
      <c r="G10" s="1456" t="s">
        <v>65</v>
      </c>
      <c r="H10" s="1454">
        <v>84.0</v>
      </c>
      <c r="I10" s="1455"/>
      <c r="J10" s="1455" t="s">
        <v>63</v>
      </c>
      <c r="K10" s="1455" t="s">
        <v>64</v>
      </c>
      <c r="L10" s="1456" t="s">
        <v>65</v>
      </c>
      <c r="M10" s="1454">
        <v>84.0</v>
      </c>
      <c r="N10" s="1455"/>
      <c r="O10" s="1455" t="s">
        <v>63</v>
      </c>
      <c r="P10" s="1455" t="s">
        <v>64</v>
      </c>
      <c r="Q10" s="1456" t="s">
        <v>65</v>
      </c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</row>
    <row r="11">
      <c r="A11" s="108"/>
      <c r="B11" s="520" t="s">
        <v>66</v>
      </c>
      <c r="C11" s="1006" t="s">
        <v>128</v>
      </c>
      <c r="D11" s="532"/>
      <c r="E11" s="523" t="s">
        <v>1372</v>
      </c>
      <c r="F11" s="523">
        <v>31.0</v>
      </c>
      <c r="G11" s="524">
        <v>6.0</v>
      </c>
      <c r="H11" s="1006" t="s">
        <v>126</v>
      </c>
      <c r="I11" s="532"/>
      <c r="J11" s="523" t="s">
        <v>161</v>
      </c>
      <c r="K11" s="523">
        <v>31.0</v>
      </c>
      <c r="L11" s="524">
        <v>6.0</v>
      </c>
      <c r="M11" s="1006" t="s">
        <v>128</v>
      </c>
      <c r="N11" s="532"/>
      <c r="O11" s="523" t="s">
        <v>288</v>
      </c>
      <c r="P11" s="523">
        <v>31.0</v>
      </c>
      <c r="Q11" s="524">
        <v>6.0</v>
      </c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</row>
    <row r="12">
      <c r="A12" s="108"/>
      <c r="B12" s="520" t="s">
        <v>72</v>
      </c>
      <c r="C12" s="1006" t="s">
        <v>1989</v>
      </c>
      <c r="D12" s="532"/>
      <c r="E12" s="523" t="s">
        <v>292</v>
      </c>
      <c r="F12" s="523">
        <v>31.0</v>
      </c>
      <c r="G12" s="524">
        <v>252.0</v>
      </c>
      <c r="H12" s="1006" t="s">
        <v>916</v>
      </c>
      <c r="I12" s="532"/>
      <c r="J12" s="523" t="s">
        <v>192</v>
      </c>
      <c r="K12" s="523">
        <v>31.0</v>
      </c>
      <c r="L12" s="524">
        <v>0.0</v>
      </c>
      <c r="M12" s="1006" t="s">
        <v>2235</v>
      </c>
      <c r="N12" s="532"/>
      <c r="O12" s="523" t="s">
        <v>132</v>
      </c>
      <c r="P12" s="523">
        <v>31.0</v>
      </c>
      <c r="Q12" s="524">
        <v>252.0</v>
      </c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</row>
    <row r="13">
      <c r="A13" s="108"/>
      <c r="B13" s="520" t="s">
        <v>79</v>
      </c>
      <c r="C13" s="1006" t="s">
        <v>326</v>
      </c>
      <c r="D13" s="532"/>
      <c r="E13" s="523" t="s">
        <v>2062</v>
      </c>
      <c r="F13" s="523">
        <v>31.0</v>
      </c>
      <c r="G13" s="524">
        <v>0.0</v>
      </c>
      <c r="H13" s="1006" t="s">
        <v>509</v>
      </c>
      <c r="I13" s="532"/>
      <c r="J13" s="523" t="s">
        <v>388</v>
      </c>
      <c r="K13" s="523">
        <v>31.0</v>
      </c>
      <c r="L13" s="524">
        <v>0.0</v>
      </c>
      <c r="M13" s="1006" t="s">
        <v>328</v>
      </c>
      <c r="N13" s="532"/>
      <c r="O13" s="523" t="s">
        <v>385</v>
      </c>
      <c r="P13" s="523">
        <v>31.0</v>
      </c>
      <c r="Q13" s="524">
        <v>0.0</v>
      </c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</row>
    <row r="14">
      <c r="A14" s="108"/>
      <c r="B14" s="716" t="s">
        <v>85</v>
      </c>
      <c r="C14" s="1007" t="s">
        <v>950</v>
      </c>
      <c r="D14" s="718"/>
      <c r="E14" s="720" t="s">
        <v>301</v>
      </c>
      <c r="F14" s="720">
        <v>31.0</v>
      </c>
      <c r="G14" s="724">
        <v>0.0</v>
      </c>
      <c r="H14" s="1007" t="s">
        <v>1590</v>
      </c>
      <c r="I14" s="718"/>
      <c r="J14" s="720" t="s">
        <v>864</v>
      </c>
      <c r="K14" s="720">
        <v>31.0</v>
      </c>
      <c r="L14" s="724">
        <v>252.0</v>
      </c>
      <c r="M14" s="1007" t="s">
        <v>179</v>
      </c>
      <c r="N14" s="718"/>
      <c r="O14" s="720" t="s">
        <v>262</v>
      </c>
      <c r="P14" s="720">
        <v>31.0</v>
      </c>
      <c r="Q14" s="724">
        <v>0.0</v>
      </c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</row>
    <row r="15">
      <c r="A15" s="101"/>
      <c r="B15" s="723"/>
      <c r="C15" s="1007" t="s">
        <v>1631</v>
      </c>
      <c r="D15" s="718"/>
      <c r="E15" s="720" t="s">
        <v>949</v>
      </c>
      <c r="F15" s="720">
        <v>31.0</v>
      </c>
      <c r="G15" s="724">
        <v>0.0</v>
      </c>
      <c r="H15" s="1007" t="s">
        <v>395</v>
      </c>
      <c r="I15" s="718"/>
      <c r="J15" s="720" t="s">
        <v>305</v>
      </c>
      <c r="K15" s="720">
        <v>31.0</v>
      </c>
      <c r="L15" s="724">
        <v>0.0</v>
      </c>
      <c r="M15" s="1007" t="s">
        <v>2314</v>
      </c>
      <c r="N15" s="718"/>
      <c r="O15" s="720" t="s">
        <v>206</v>
      </c>
      <c r="P15" s="720">
        <v>31.0</v>
      </c>
      <c r="Q15" s="724">
        <v>0.0</v>
      </c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</row>
    <row r="16">
      <c r="A16" s="101"/>
      <c r="B16" s="723"/>
      <c r="C16" s="1007" t="s">
        <v>1018</v>
      </c>
      <c r="D16" s="718"/>
      <c r="E16" s="720" t="s">
        <v>2063</v>
      </c>
      <c r="F16" s="720">
        <v>31.0</v>
      </c>
      <c r="G16" s="724">
        <v>252.0</v>
      </c>
      <c r="H16" s="1007" t="s">
        <v>734</v>
      </c>
      <c r="I16" s="718"/>
      <c r="J16" s="720" t="s">
        <v>1594</v>
      </c>
      <c r="K16" s="720">
        <v>31.0</v>
      </c>
      <c r="L16" s="724">
        <v>252.0</v>
      </c>
      <c r="M16" s="1007" t="s">
        <v>364</v>
      </c>
      <c r="N16" s="718"/>
      <c r="O16" s="720" t="s">
        <v>1594</v>
      </c>
      <c r="P16" s="720">
        <v>31.0</v>
      </c>
      <c r="Q16" s="724">
        <v>252.0</v>
      </c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</row>
    <row r="17">
      <c r="A17" s="101"/>
      <c r="B17" s="723"/>
      <c r="C17" s="1008" t="s">
        <v>737</v>
      </c>
      <c r="D17" s="730"/>
      <c r="E17" s="727"/>
      <c r="F17" s="1009" t="s">
        <v>2645</v>
      </c>
      <c r="G17" s="83"/>
      <c r="H17" s="1008" t="s">
        <v>275</v>
      </c>
      <c r="I17" s="730"/>
      <c r="J17" s="727"/>
      <c r="K17" s="1009" t="s">
        <v>2646</v>
      </c>
      <c r="L17" s="83"/>
      <c r="M17" s="1008" t="s">
        <v>1018</v>
      </c>
      <c r="N17" s="730"/>
      <c r="O17" s="727"/>
      <c r="P17" s="1009" t="s">
        <v>2646</v>
      </c>
      <c r="Q17" s="83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</row>
    <row r="18">
      <c r="A18" s="101"/>
      <c r="B18" s="1010"/>
      <c r="C18" s="1002"/>
      <c r="D18" s="77"/>
      <c r="E18" s="104"/>
      <c r="F18" s="703" t="s">
        <v>2647</v>
      </c>
      <c r="G18" s="78"/>
      <c r="H18" s="1002"/>
      <c r="I18" s="77"/>
      <c r="J18" s="104"/>
      <c r="K18" s="703" t="s">
        <v>2316</v>
      </c>
      <c r="L18" s="78"/>
      <c r="M18" s="1002"/>
      <c r="N18" s="77"/>
      <c r="O18" s="104"/>
      <c r="P18" s="703" t="s">
        <v>2648</v>
      </c>
      <c r="Q18" s="78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</row>
    <row r="19">
      <c r="A19" s="101"/>
      <c r="B19" s="79"/>
      <c r="C19" s="79"/>
      <c r="E19" s="106"/>
      <c r="G19" s="80"/>
      <c r="H19" s="79"/>
      <c r="J19" s="106"/>
      <c r="L19" s="80"/>
      <c r="M19" s="79"/>
      <c r="O19" s="106"/>
      <c r="Q19" s="8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</row>
    <row r="20">
      <c r="A20" s="101"/>
      <c r="B20" s="79"/>
      <c r="C20" s="79"/>
      <c r="E20" s="106"/>
      <c r="G20" s="80"/>
      <c r="H20" s="79"/>
      <c r="J20" s="106"/>
      <c r="L20" s="80"/>
      <c r="M20" s="79"/>
      <c r="O20" s="106"/>
      <c r="Q20" s="8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</row>
    <row r="21">
      <c r="A21" s="108"/>
      <c r="B21" s="509" t="s">
        <v>60</v>
      </c>
      <c r="C21" s="79"/>
      <c r="E21" s="106"/>
      <c r="F21" s="110"/>
      <c r="G21" s="111"/>
      <c r="H21" s="79"/>
      <c r="J21" s="106"/>
      <c r="K21" s="110"/>
      <c r="L21" s="111"/>
      <c r="M21" s="79"/>
      <c r="O21" s="106"/>
      <c r="P21" s="110"/>
      <c r="Q21" s="111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</row>
    <row r="22">
      <c r="A22" s="108"/>
      <c r="B22" s="509" t="s">
        <v>61</v>
      </c>
      <c r="C22" s="79"/>
      <c r="E22" s="106"/>
      <c r="F22" s="1451"/>
      <c r="G22" s="140"/>
      <c r="H22" s="79"/>
      <c r="J22" s="106"/>
      <c r="K22" s="1451"/>
      <c r="L22" s="140"/>
      <c r="M22" s="79"/>
      <c r="O22" s="106"/>
      <c r="P22" s="1451"/>
      <c r="Q22" s="14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</row>
    <row r="23">
      <c r="A23" s="108"/>
      <c r="B23" s="79"/>
      <c r="C23" s="107"/>
      <c r="D23" s="110"/>
      <c r="E23" s="49"/>
      <c r="F23" s="1452"/>
      <c r="G23" s="138"/>
      <c r="H23" s="107"/>
      <c r="I23" s="110"/>
      <c r="J23" s="49"/>
      <c r="K23" s="1452"/>
      <c r="L23" s="138"/>
      <c r="M23" s="107"/>
      <c r="N23" s="110"/>
      <c r="O23" s="49"/>
      <c r="P23" s="1452"/>
      <c r="Q23" s="138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</row>
    <row r="24">
      <c r="A24" s="108"/>
      <c r="B24" s="520" t="s">
        <v>62</v>
      </c>
      <c r="C24" s="1454">
        <v>84.0</v>
      </c>
      <c r="D24" s="1455"/>
      <c r="E24" s="1455" t="s">
        <v>63</v>
      </c>
      <c r="F24" s="1455" t="s">
        <v>64</v>
      </c>
      <c r="G24" s="1456" t="s">
        <v>65</v>
      </c>
      <c r="H24" s="1454">
        <v>84.0</v>
      </c>
      <c r="I24" s="1455"/>
      <c r="J24" s="1455" t="s">
        <v>63</v>
      </c>
      <c r="K24" s="1455" t="s">
        <v>64</v>
      </c>
      <c r="L24" s="1456" t="s">
        <v>65</v>
      </c>
      <c r="M24" s="1454">
        <v>84.0</v>
      </c>
      <c r="N24" s="1455"/>
      <c r="O24" s="1455" t="s">
        <v>63</v>
      </c>
      <c r="P24" s="1455" t="s">
        <v>64</v>
      </c>
      <c r="Q24" s="1456" t="s">
        <v>65</v>
      </c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</row>
    <row r="25">
      <c r="A25" s="108"/>
      <c r="B25" s="520" t="s">
        <v>66</v>
      </c>
      <c r="C25" s="1006" t="s">
        <v>126</v>
      </c>
      <c r="D25" s="532"/>
      <c r="E25" s="523" t="s">
        <v>913</v>
      </c>
      <c r="F25" s="523">
        <v>31.0</v>
      </c>
      <c r="G25" s="524">
        <v>6.0</v>
      </c>
      <c r="H25" s="1006" t="s">
        <v>128</v>
      </c>
      <c r="I25" s="532"/>
      <c r="J25" s="523" t="s">
        <v>453</v>
      </c>
      <c r="K25" s="523">
        <v>31.0</v>
      </c>
      <c r="L25" s="524">
        <v>6.0</v>
      </c>
      <c r="M25" s="1014" t="s">
        <v>69</v>
      </c>
      <c r="N25" s="532"/>
      <c r="O25" s="988" t="s">
        <v>1601</v>
      </c>
      <c r="P25" s="523">
        <v>31.0</v>
      </c>
      <c r="Q25" s="524">
        <v>252.0</v>
      </c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</row>
    <row r="26">
      <c r="A26" s="108"/>
      <c r="B26" s="520" t="s">
        <v>72</v>
      </c>
      <c r="C26" s="1006" t="s">
        <v>1989</v>
      </c>
      <c r="D26" s="532"/>
      <c r="E26" s="523" t="s">
        <v>2649</v>
      </c>
      <c r="F26" s="523">
        <v>31.0</v>
      </c>
      <c r="G26" s="524">
        <v>0.0</v>
      </c>
      <c r="H26" s="1006" t="s">
        <v>324</v>
      </c>
      <c r="I26" s="532"/>
      <c r="J26" s="523" t="s">
        <v>166</v>
      </c>
      <c r="K26" s="523">
        <v>31.0</v>
      </c>
      <c r="L26" s="524">
        <v>252.0</v>
      </c>
      <c r="M26" s="1006" t="s">
        <v>73</v>
      </c>
      <c r="N26" s="532"/>
      <c r="O26" s="988" t="s">
        <v>2317</v>
      </c>
      <c r="P26" s="523">
        <v>31.0</v>
      </c>
      <c r="Q26" s="524">
        <v>0.0</v>
      </c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</row>
    <row r="27">
      <c r="A27" s="108"/>
      <c r="B27" s="520" t="s">
        <v>79</v>
      </c>
      <c r="C27" s="1006" t="s">
        <v>260</v>
      </c>
      <c r="D27" s="532"/>
      <c r="E27" s="523" t="s">
        <v>920</v>
      </c>
      <c r="F27" s="523">
        <v>31.0</v>
      </c>
      <c r="G27" s="524">
        <v>0.0</v>
      </c>
      <c r="H27" s="1006" t="s">
        <v>327</v>
      </c>
      <c r="I27" s="532"/>
      <c r="J27" s="523" t="s">
        <v>388</v>
      </c>
      <c r="K27" s="523">
        <v>31.0</v>
      </c>
      <c r="L27" s="524">
        <v>0.0</v>
      </c>
      <c r="M27" s="1006" t="s">
        <v>1602</v>
      </c>
      <c r="N27" s="532"/>
      <c r="O27" s="988" t="s">
        <v>460</v>
      </c>
      <c r="P27" s="523">
        <v>31.0</v>
      </c>
      <c r="Q27" s="524">
        <v>252.0</v>
      </c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</row>
    <row r="28">
      <c r="A28" s="108"/>
      <c r="B28" s="716" t="s">
        <v>85</v>
      </c>
      <c r="C28" s="1007" t="s">
        <v>261</v>
      </c>
      <c r="D28" s="718"/>
      <c r="E28" s="720" t="s">
        <v>2650</v>
      </c>
      <c r="F28" s="720">
        <v>31.0</v>
      </c>
      <c r="G28" s="724">
        <v>252.0</v>
      </c>
      <c r="H28" s="1007" t="s">
        <v>468</v>
      </c>
      <c r="I28" s="718"/>
      <c r="J28" s="720" t="s">
        <v>807</v>
      </c>
      <c r="K28" s="720">
        <v>31.0</v>
      </c>
      <c r="L28" s="724">
        <v>0.0</v>
      </c>
      <c r="M28" s="1007" t="s">
        <v>1603</v>
      </c>
      <c r="N28" s="718"/>
      <c r="O28" s="1016" t="s">
        <v>1604</v>
      </c>
      <c r="P28" s="720">
        <v>31.0</v>
      </c>
      <c r="Q28" s="724">
        <v>6.0</v>
      </c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</row>
    <row r="29">
      <c r="A29" s="101"/>
      <c r="B29" s="723"/>
      <c r="C29" s="1007" t="s">
        <v>477</v>
      </c>
      <c r="D29" s="718"/>
      <c r="E29" s="720" t="s">
        <v>234</v>
      </c>
      <c r="F29" s="720">
        <v>31.0</v>
      </c>
      <c r="G29" s="724">
        <v>0.0</v>
      </c>
      <c r="H29" s="1007" t="s">
        <v>2318</v>
      </c>
      <c r="I29" s="718"/>
      <c r="J29" s="720" t="s">
        <v>467</v>
      </c>
      <c r="K29" s="720">
        <v>31.0</v>
      </c>
      <c r="L29" s="724">
        <v>0.0</v>
      </c>
      <c r="M29" s="1007" t="s">
        <v>442</v>
      </c>
      <c r="N29" s="718"/>
      <c r="O29" s="1016" t="s">
        <v>1605</v>
      </c>
      <c r="P29" s="720">
        <v>31.0</v>
      </c>
      <c r="Q29" s="724">
        <v>0.0</v>
      </c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</row>
    <row r="30">
      <c r="A30" s="101"/>
      <c r="B30" s="723"/>
      <c r="C30" s="1007" t="s">
        <v>439</v>
      </c>
      <c r="D30" s="718"/>
      <c r="E30" s="720" t="s">
        <v>2651</v>
      </c>
      <c r="F30" s="720">
        <v>31.0</v>
      </c>
      <c r="G30" s="724">
        <v>252.0</v>
      </c>
      <c r="H30" s="1007" t="s">
        <v>2227</v>
      </c>
      <c r="I30" s="718"/>
      <c r="J30" s="720" t="s">
        <v>1669</v>
      </c>
      <c r="K30" s="720">
        <v>31.0</v>
      </c>
      <c r="L30" s="724">
        <v>252.0</v>
      </c>
      <c r="M30" s="1018" t="s">
        <v>200</v>
      </c>
      <c r="N30" s="718"/>
      <c r="O30" s="720" t="s">
        <v>176</v>
      </c>
      <c r="P30" s="720">
        <v>31.0</v>
      </c>
      <c r="Q30" s="724">
        <v>0.0</v>
      </c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</row>
    <row r="31">
      <c r="A31" s="101"/>
      <c r="B31" s="723"/>
      <c r="C31" s="1007" t="s">
        <v>2652</v>
      </c>
      <c r="D31" s="718"/>
      <c r="E31" s="1346"/>
      <c r="F31" s="1347" t="s">
        <v>2653</v>
      </c>
      <c r="G31" s="80"/>
      <c r="H31" s="718" t="s">
        <v>1981</v>
      </c>
      <c r="I31" s="718"/>
      <c r="J31" s="1346"/>
      <c r="K31" s="1347" t="s">
        <v>2654</v>
      </c>
      <c r="L31" s="80"/>
      <c r="M31" s="718" t="s">
        <v>213</v>
      </c>
      <c r="N31" s="718"/>
      <c r="O31" s="1346"/>
      <c r="P31" s="1457" t="s">
        <v>1888</v>
      </c>
      <c r="Q31" s="8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</row>
    <row r="32">
      <c r="A32" s="101"/>
      <c r="B32" s="723"/>
      <c r="C32" s="1008"/>
      <c r="D32" s="730"/>
      <c r="E32" s="727"/>
      <c r="F32" s="1009"/>
      <c r="G32" s="1349"/>
      <c r="H32" s="730"/>
      <c r="I32" s="730"/>
      <c r="J32" s="727"/>
      <c r="K32" s="1009" t="s">
        <v>2655</v>
      </c>
      <c r="L32" s="1349"/>
      <c r="M32" s="730"/>
      <c r="N32" s="730"/>
      <c r="O32" s="727"/>
      <c r="P32" s="728"/>
      <c r="Q32" s="1458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</row>
    <row r="33">
      <c r="A33" s="1043"/>
      <c r="B33" s="1179" t="s">
        <v>2656</v>
      </c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5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</row>
    <row r="34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</row>
    <row r="35">
      <c r="A35" s="101"/>
      <c r="B35" s="926"/>
      <c r="C35" s="758" t="s">
        <v>2657</v>
      </c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8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</row>
    <row r="36">
      <c r="A36" s="101"/>
      <c r="B36" s="157"/>
      <c r="C36" s="81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3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</row>
    <row r="37">
      <c r="A37" s="101"/>
      <c r="B37" s="157"/>
      <c r="C37" s="430"/>
      <c r="D37" s="77"/>
      <c r="E37" s="104"/>
      <c r="F37" s="433" t="s">
        <v>1408</v>
      </c>
      <c r="G37" s="78"/>
      <c r="H37" s="430"/>
      <c r="I37" s="77"/>
      <c r="J37" s="104"/>
      <c r="K37" s="433" t="s">
        <v>2174</v>
      </c>
      <c r="L37" s="78"/>
      <c r="M37" s="430"/>
      <c r="N37" s="77"/>
      <c r="O37" s="104"/>
      <c r="P37" s="433" t="s">
        <v>481</v>
      </c>
      <c r="Q37" s="78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</row>
    <row r="38">
      <c r="A38" s="101"/>
      <c r="B38" s="157"/>
      <c r="C38" s="79"/>
      <c r="E38" s="106"/>
      <c r="G38" s="80"/>
      <c r="H38" s="79"/>
      <c r="J38" s="106"/>
      <c r="L38" s="80"/>
      <c r="M38" s="79"/>
      <c r="O38" s="106"/>
      <c r="Q38" s="8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</row>
    <row r="39">
      <c r="A39" s="101"/>
      <c r="B39" s="160"/>
      <c r="C39" s="79"/>
      <c r="E39" s="106"/>
      <c r="G39" s="80"/>
      <c r="H39" s="79"/>
      <c r="J39" s="106"/>
      <c r="L39" s="80"/>
      <c r="M39" s="79"/>
      <c r="O39" s="106"/>
      <c r="Q39" s="8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</row>
    <row r="40">
      <c r="A40" s="108"/>
      <c r="B40" s="927" t="s">
        <v>60</v>
      </c>
      <c r="C40" s="79"/>
      <c r="E40" s="106"/>
      <c r="F40" s="110"/>
      <c r="G40" s="111"/>
      <c r="H40" s="79"/>
      <c r="J40" s="106"/>
      <c r="K40" s="110"/>
      <c r="L40" s="111"/>
      <c r="M40" s="79"/>
      <c r="O40" s="106"/>
      <c r="P40" s="110"/>
      <c r="Q40" s="111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</row>
    <row r="41">
      <c r="A41" s="108"/>
      <c r="B41" s="927" t="s">
        <v>61</v>
      </c>
      <c r="C41" s="79"/>
      <c r="E41" s="106"/>
      <c r="F41" s="761"/>
      <c r="G41" s="140"/>
      <c r="H41" s="79"/>
      <c r="J41" s="106"/>
      <c r="K41" s="761"/>
      <c r="L41" s="140"/>
      <c r="M41" s="79"/>
      <c r="O41" s="106"/>
      <c r="P41" s="761"/>
      <c r="Q41" s="14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</row>
    <row r="42">
      <c r="A42" s="108"/>
      <c r="B42" s="157"/>
      <c r="C42" s="81"/>
      <c r="D42" s="82"/>
      <c r="E42" s="54"/>
      <c r="F42" s="928"/>
      <c r="G42" s="243"/>
      <c r="H42" s="81"/>
      <c r="I42" s="82"/>
      <c r="J42" s="54"/>
      <c r="K42" s="762"/>
      <c r="L42" s="243"/>
      <c r="M42" s="81"/>
      <c r="N42" s="82"/>
      <c r="O42" s="54"/>
      <c r="P42" s="995"/>
      <c r="Q42" s="243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</row>
    <row r="43">
      <c r="A43" s="108"/>
      <c r="B43" s="446" t="s">
        <v>62</v>
      </c>
      <c r="C43" s="1237">
        <v>84.0</v>
      </c>
      <c r="D43" s="1238"/>
      <c r="E43" s="1238" t="s">
        <v>63</v>
      </c>
      <c r="F43" s="1238" t="s">
        <v>64</v>
      </c>
      <c r="G43" s="1239" t="s">
        <v>65</v>
      </c>
      <c r="H43" s="1237">
        <v>84.0</v>
      </c>
      <c r="I43" s="1238"/>
      <c r="J43" s="1238" t="s">
        <v>63</v>
      </c>
      <c r="K43" s="1238" t="s">
        <v>64</v>
      </c>
      <c r="L43" s="1239" t="s">
        <v>65</v>
      </c>
      <c r="M43" s="1237">
        <v>84.0</v>
      </c>
      <c r="N43" s="1238"/>
      <c r="O43" s="1238" t="s">
        <v>63</v>
      </c>
      <c r="P43" s="1238" t="s">
        <v>64</v>
      </c>
      <c r="Q43" s="1239" t="s">
        <v>65</v>
      </c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</row>
    <row r="44">
      <c r="A44" s="108"/>
      <c r="B44" s="446" t="s">
        <v>66</v>
      </c>
      <c r="C44" s="449" t="s">
        <v>128</v>
      </c>
      <c r="D44" s="450"/>
      <c r="E44" s="447" t="s">
        <v>161</v>
      </c>
      <c r="F44" s="447">
        <v>31.0</v>
      </c>
      <c r="G44" s="448">
        <v>6.0</v>
      </c>
      <c r="H44" s="449" t="s">
        <v>128</v>
      </c>
      <c r="I44" s="450"/>
      <c r="J44" s="447" t="s">
        <v>2151</v>
      </c>
      <c r="K44" s="447">
        <v>31.0</v>
      </c>
      <c r="L44" s="448">
        <v>6.0</v>
      </c>
      <c r="M44" s="449" t="s">
        <v>126</v>
      </c>
      <c r="N44" s="450"/>
      <c r="O44" s="447" t="s">
        <v>187</v>
      </c>
      <c r="P44" s="447">
        <v>31.0</v>
      </c>
      <c r="Q44" s="448">
        <v>6.0</v>
      </c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</row>
    <row r="45">
      <c r="A45" s="108"/>
      <c r="B45" s="446" t="s">
        <v>72</v>
      </c>
      <c r="C45" s="449" t="s">
        <v>960</v>
      </c>
      <c r="D45" s="450"/>
      <c r="E45" s="447" t="s">
        <v>353</v>
      </c>
      <c r="F45" s="447">
        <v>31.0</v>
      </c>
      <c r="G45" s="448">
        <v>252.0</v>
      </c>
      <c r="H45" s="449" t="s">
        <v>2175</v>
      </c>
      <c r="I45" s="450"/>
      <c r="J45" s="447" t="s">
        <v>1758</v>
      </c>
      <c r="K45" s="447">
        <v>31.0</v>
      </c>
      <c r="L45" s="448">
        <v>252.0</v>
      </c>
      <c r="M45" s="449" t="s">
        <v>484</v>
      </c>
      <c r="N45" s="450"/>
      <c r="O45" s="447" t="s">
        <v>78</v>
      </c>
      <c r="P45" s="447">
        <v>31.0</v>
      </c>
      <c r="Q45" s="448">
        <v>0.0</v>
      </c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</row>
    <row r="46">
      <c r="A46" s="108"/>
      <c r="B46" s="446" t="s">
        <v>79</v>
      </c>
      <c r="C46" s="449" t="s">
        <v>1646</v>
      </c>
      <c r="D46" s="450"/>
      <c r="E46" s="447" t="s">
        <v>388</v>
      </c>
      <c r="F46" s="447">
        <v>31.0</v>
      </c>
      <c r="G46" s="448">
        <v>0.0</v>
      </c>
      <c r="H46" s="449" t="s">
        <v>1276</v>
      </c>
      <c r="I46" s="450"/>
      <c r="J46" s="447" t="s">
        <v>81</v>
      </c>
      <c r="K46" s="447">
        <v>31.0</v>
      </c>
      <c r="L46" s="448">
        <v>0.0</v>
      </c>
      <c r="M46" s="449" t="s">
        <v>2658</v>
      </c>
      <c r="N46" s="450"/>
      <c r="O46" s="447" t="s">
        <v>487</v>
      </c>
      <c r="P46" s="447">
        <v>31.0</v>
      </c>
      <c r="Q46" s="448">
        <v>0.0</v>
      </c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</row>
    <row r="47">
      <c r="A47" s="108"/>
      <c r="B47" s="452" t="s">
        <v>85</v>
      </c>
      <c r="C47" s="453" t="s">
        <v>396</v>
      </c>
      <c r="D47" s="454"/>
      <c r="E47" s="455" t="s">
        <v>610</v>
      </c>
      <c r="F47" s="455">
        <v>31.0</v>
      </c>
      <c r="G47" s="456">
        <v>0.0</v>
      </c>
      <c r="H47" s="453" t="s">
        <v>397</v>
      </c>
      <c r="I47" s="454"/>
      <c r="J47" s="455" t="s">
        <v>392</v>
      </c>
      <c r="K47" s="455">
        <v>31.0</v>
      </c>
      <c r="L47" s="456">
        <v>0.0</v>
      </c>
      <c r="M47" s="453" t="s">
        <v>410</v>
      </c>
      <c r="N47" s="454"/>
      <c r="O47" s="455" t="s">
        <v>360</v>
      </c>
      <c r="P47" s="455">
        <v>31.0</v>
      </c>
      <c r="Q47" s="456">
        <v>252.0</v>
      </c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</row>
    <row r="48">
      <c r="A48" s="101"/>
      <c r="B48" s="457"/>
      <c r="C48" s="453" t="s">
        <v>962</v>
      </c>
      <c r="D48" s="454"/>
      <c r="E48" s="455" t="s">
        <v>305</v>
      </c>
      <c r="F48" s="455">
        <v>31.0</v>
      </c>
      <c r="G48" s="456">
        <v>0.0</v>
      </c>
      <c r="H48" s="453" t="s">
        <v>366</v>
      </c>
      <c r="I48" s="454"/>
      <c r="J48" s="455" t="s">
        <v>267</v>
      </c>
      <c r="K48" s="455">
        <v>31.0</v>
      </c>
      <c r="L48" s="456">
        <v>0.0</v>
      </c>
      <c r="M48" s="453" t="s">
        <v>1702</v>
      </c>
      <c r="N48" s="454"/>
      <c r="O48" s="455" t="s">
        <v>492</v>
      </c>
      <c r="P48" s="455">
        <v>31.0</v>
      </c>
      <c r="Q48" s="456">
        <v>0.0</v>
      </c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</row>
    <row r="49">
      <c r="A49" s="101"/>
      <c r="B49" s="457"/>
      <c r="C49" s="453" t="s">
        <v>1391</v>
      </c>
      <c r="D49" s="454"/>
      <c r="E49" s="455" t="s">
        <v>238</v>
      </c>
      <c r="F49" s="455">
        <v>31.0</v>
      </c>
      <c r="G49" s="456">
        <v>252.0</v>
      </c>
      <c r="H49" s="453" t="s">
        <v>698</v>
      </c>
      <c r="I49" s="454"/>
      <c r="J49" s="455" t="s">
        <v>414</v>
      </c>
      <c r="K49" s="455">
        <v>31.0</v>
      </c>
      <c r="L49" s="456">
        <v>252.0</v>
      </c>
      <c r="M49" s="453" t="s">
        <v>2659</v>
      </c>
      <c r="N49" s="454"/>
      <c r="O49" s="455" t="s">
        <v>102</v>
      </c>
      <c r="P49" s="455">
        <v>31.0</v>
      </c>
      <c r="Q49" s="456">
        <v>252.0</v>
      </c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</row>
    <row r="50">
      <c r="A50" s="101"/>
      <c r="B50" s="457"/>
      <c r="C50" s="924" t="s">
        <v>950</v>
      </c>
      <c r="D50" s="462"/>
      <c r="E50" s="463"/>
      <c r="F50" s="464" t="s">
        <v>2660</v>
      </c>
      <c r="G50" s="83"/>
      <c r="H50" s="924" t="s">
        <v>419</v>
      </c>
      <c r="I50" s="462"/>
      <c r="J50" s="463"/>
      <c r="K50" s="464" t="s">
        <v>2661</v>
      </c>
      <c r="L50" s="83"/>
      <c r="M50" s="924" t="s">
        <v>411</v>
      </c>
      <c r="N50" s="462"/>
      <c r="O50" s="463"/>
      <c r="P50" s="464" t="s">
        <v>2662</v>
      </c>
      <c r="Q50" s="83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</row>
    <row r="51">
      <c r="A51" s="101"/>
      <c r="B51" s="469"/>
      <c r="C51" s="430"/>
      <c r="D51" s="77"/>
      <c r="E51" s="104"/>
      <c r="F51" s="433" t="s">
        <v>2178</v>
      </c>
      <c r="G51" s="78"/>
      <c r="H51" s="430"/>
      <c r="I51" s="77"/>
      <c r="J51" s="104"/>
      <c r="K51" s="433" t="s">
        <v>2663</v>
      </c>
      <c r="L51" s="78"/>
      <c r="M51" s="430"/>
      <c r="N51" s="77"/>
      <c r="O51" s="104"/>
      <c r="P51" s="433" t="s">
        <v>2664</v>
      </c>
      <c r="Q51" s="78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</row>
    <row r="52">
      <c r="A52" s="101"/>
      <c r="B52" s="79"/>
      <c r="C52" s="79"/>
      <c r="E52" s="106"/>
      <c r="G52" s="80"/>
      <c r="H52" s="79"/>
      <c r="J52" s="106"/>
      <c r="L52" s="80"/>
      <c r="M52" s="79"/>
      <c r="O52" s="106"/>
      <c r="Q52" s="8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</row>
    <row r="53">
      <c r="A53" s="101"/>
      <c r="B53" s="79"/>
      <c r="C53" s="79"/>
      <c r="E53" s="106"/>
      <c r="G53" s="80"/>
      <c r="H53" s="79"/>
      <c r="J53" s="106"/>
      <c r="L53" s="80"/>
      <c r="M53" s="79"/>
      <c r="O53" s="106"/>
      <c r="Q53" s="8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</row>
    <row r="54">
      <c r="A54" s="108"/>
      <c r="B54" s="439" t="s">
        <v>60</v>
      </c>
      <c r="C54" s="79"/>
      <c r="E54" s="106"/>
      <c r="F54" s="110"/>
      <c r="G54" s="111"/>
      <c r="H54" s="79"/>
      <c r="J54" s="106"/>
      <c r="K54" s="110"/>
      <c r="L54" s="111"/>
      <c r="M54" s="79"/>
      <c r="O54" s="106"/>
      <c r="P54" s="110"/>
      <c r="Q54" s="111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</row>
    <row r="55">
      <c r="A55" s="108"/>
      <c r="B55" s="439" t="s">
        <v>61</v>
      </c>
      <c r="C55" s="79"/>
      <c r="E55" s="106"/>
      <c r="F55" s="761"/>
      <c r="G55" s="140"/>
      <c r="H55" s="79"/>
      <c r="J55" s="106"/>
      <c r="K55" s="761"/>
      <c r="L55" s="140"/>
      <c r="M55" s="79"/>
      <c r="O55" s="106"/>
      <c r="P55" s="761"/>
      <c r="Q55" s="14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</row>
    <row r="56">
      <c r="A56" s="108"/>
      <c r="B56" s="79"/>
      <c r="C56" s="81"/>
      <c r="D56" s="82"/>
      <c r="E56" s="54"/>
      <c r="F56" s="995"/>
      <c r="G56" s="243"/>
      <c r="H56" s="81"/>
      <c r="I56" s="82"/>
      <c r="J56" s="54"/>
      <c r="K56" s="762"/>
      <c r="L56" s="243"/>
      <c r="M56" s="81"/>
      <c r="N56" s="82"/>
      <c r="O56" s="54"/>
      <c r="P56" s="995"/>
      <c r="Q56" s="243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</row>
    <row r="57">
      <c r="A57" s="108"/>
      <c r="B57" s="446" t="s">
        <v>62</v>
      </c>
      <c r="C57" s="1237">
        <v>84.0</v>
      </c>
      <c r="D57" s="1238"/>
      <c r="E57" s="1238" t="s">
        <v>63</v>
      </c>
      <c r="F57" s="1238" t="s">
        <v>64</v>
      </c>
      <c r="G57" s="1239" t="s">
        <v>65</v>
      </c>
      <c r="H57" s="1237">
        <v>84.0</v>
      </c>
      <c r="I57" s="1238"/>
      <c r="J57" s="1238" t="s">
        <v>63</v>
      </c>
      <c r="K57" s="1238" t="s">
        <v>64</v>
      </c>
      <c r="L57" s="1239" t="s">
        <v>65</v>
      </c>
      <c r="M57" s="1237">
        <v>84.0</v>
      </c>
      <c r="N57" s="1238"/>
      <c r="O57" s="1238" t="s">
        <v>63</v>
      </c>
      <c r="P57" s="1238" t="s">
        <v>64</v>
      </c>
      <c r="Q57" s="1239" t="s">
        <v>65</v>
      </c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</row>
    <row r="58">
      <c r="A58" s="108"/>
      <c r="B58" s="446" t="s">
        <v>66</v>
      </c>
      <c r="C58" s="449" t="s">
        <v>128</v>
      </c>
      <c r="D58" s="450"/>
      <c r="E58" s="447" t="s">
        <v>380</v>
      </c>
      <c r="F58" s="447">
        <v>31.0</v>
      </c>
      <c r="G58" s="448">
        <v>6.0</v>
      </c>
      <c r="H58" s="449" t="s">
        <v>126</v>
      </c>
      <c r="I58" s="450"/>
      <c r="J58" s="447" t="s">
        <v>161</v>
      </c>
      <c r="K58" s="447">
        <v>31.0</v>
      </c>
      <c r="L58" s="448">
        <v>6.0</v>
      </c>
      <c r="M58" s="449" t="s">
        <v>128</v>
      </c>
      <c r="N58" s="450"/>
      <c r="O58" s="447" t="s">
        <v>187</v>
      </c>
      <c r="P58" s="447">
        <v>31.0</v>
      </c>
      <c r="Q58" s="448">
        <v>6.0</v>
      </c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</row>
    <row r="59">
      <c r="A59" s="108"/>
      <c r="B59" s="446" t="s">
        <v>72</v>
      </c>
      <c r="C59" s="449" t="s">
        <v>730</v>
      </c>
      <c r="D59" s="450"/>
      <c r="E59" s="447" t="s">
        <v>223</v>
      </c>
      <c r="F59" s="447">
        <v>31.0</v>
      </c>
      <c r="G59" s="448">
        <v>252.0</v>
      </c>
      <c r="H59" s="449" t="s">
        <v>2665</v>
      </c>
      <c r="I59" s="450"/>
      <c r="J59" s="447" t="s">
        <v>194</v>
      </c>
      <c r="K59" s="447">
        <v>31.0</v>
      </c>
      <c r="L59" s="448">
        <v>0.0</v>
      </c>
      <c r="M59" s="449" t="s">
        <v>608</v>
      </c>
      <c r="N59" s="450"/>
      <c r="O59" s="447" t="s">
        <v>694</v>
      </c>
      <c r="P59" s="447">
        <v>31.0</v>
      </c>
      <c r="Q59" s="448">
        <v>252.0</v>
      </c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</row>
    <row r="60">
      <c r="A60" s="108"/>
      <c r="B60" s="446" t="s">
        <v>79</v>
      </c>
      <c r="C60" s="449" t="s">
        <v>328</v>
      </c>
      <c r="D60" s="450"/>
      <c r="E60" s="447" t="s">
        <v>434</v>
      </c>
      <c r="F60" s="447">
        <v>31.0</v>
      </c>
      <c r="G60" s="448">
        <v>0.0</v>
      </c>
      <c r="H60" s="449" t="s">
        <v>408</v>
      </c>
      <c r="I60" s="450"/>
      <c r="J60" s="447" t="s">
        <v>140</v>
      </c>
      <c r="K60" s="447">
        <v>31.0</v>
      </c>
      <c r="L60" s="448">
        <v>0.0</v>
      </c>
      <c r="M60" s="449" t="s">
        <v>1134</v>
      </c>
      <c r="N60" s="450"/>
      <c r="O60" s="447" t="s">
        <v>257</v>
      </c>
      <c r="P60" s="447">
        <v>31.0</v>
      </c>
      <c r="Q60" s="448">
        <v>0.0</v>
      </c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</row>
    <row r="61">
      <c r="A61" s="108"/>
      <c r="B61" s="452" t="s">
        <v>85</v>
      </c>
      <c r="C61" s="453" t="s">
        <v>306</v>
      </c>
      <c r="D61" s="454"/>
      <c r="E61" s="455" t="s">
        <v>733</v>
      </c>
      <c r="F61" s="455">
        <v>31.0</v>
      </c>
      <c r="G61" s="456">
        <v>0.0</v>
      </c>
      <c r="H61" s="453" t="s">
        <v>1973</v>
      </c>
      <c r="I61" s="454"/>
      <c r="J61" s="455" t="s">
        <v>512</v>
      </c>
      <c r="K61" s="455">
        <v>31.0</v>
      </c>
      <c r="L61" s="456">
        <v>252.0</v>
      </c>
      <c r="M61" s="453" t="s">
        <v>1135</v>
      </c>
      <c r="N61" s="454"/>
      <c r="O61" s="455" t="s">
        <v>231</v>
      </c>
      <c r="P61" s="455">
        <v>31.0</v>
      </c>
      <c r="Q61" s="456">
        <v>0.0</v>
      </c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</row>
    <row r="62">
      <c r="A62" s="101"/>
      <c r="B62" s="457"/>
      <c r="C62" s="453" t="s">
        <v>372</v>
      </c>
      <c r="D62" s="454"/>
      <c r="E62" s="455" t="s">
        <v>174</v>
      </c>
      <c r="F62" s="455">
        <v>31.0</v>
      </c>
      <c r="G62" s="456">
        <v>0.0</v>
      </c>
      <c r="H62" s="453" t="s">
        <v>228</v>
      </c>
      <c r="I62" s="454"/>
      <c r="J62" s="455" t="s">
        <v>412</v>
      </c>
      <c r="K62" s="455">
        <v>31.0</v>
      </c>
      <c r="L62" s="456">
        <v>0.0</v>
      </c>
      <c r="M62" s="453" t="s">
        <v>972</v>
      </c>
      <c r="N62" s="454"/>
      <c r="O62" s="455" t="s">
        <v>695</v>
      </c>
      <c r="P62" s="455">
        <v>31.0</v>
      </c>
      <c r="Q62" s="456">
        <v>0.0</v>
      </c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</row>
    <row r="63">
      <c r="A63" s="101"/>
      <c r="B63" s="457"/>
      <c r="C63" s="453" t="s">
        <v>2005</v>
      </c>
      <c r="D63" s="454"/>
      <c r="E63" s="455" t="s">
        <v>738</v>
      </c>
      <c r="F63" s="455">
        <v>31.0</v>
      </c>
      <c r="G63" s="456">
        <v>252.0</v>
      </c>
      <c r="H63" s="453" t="s">
        <v>415</v>
      </c>
      <c r="I63" s="454"/>
      <c r="J63" s="455" t="s">
        <v>270</v>
      </c>
      <c r="K63" s="455">
        <v>31.0</v>
      </c>
      <c r="L63" s="456">
        <v>252.0</v>
      </c>
      <c r="M63" s="453" t="s">
        <v>371</v>
      </c>
      <c r="N63" s="454"/>
      <c r="O63" s="455" t="s">
        <v>1136</v>
      </c>
      <c r="P63" s="455">
        <v>31.0</v>
      </c>
      <c r="Q63" s="456">
        <v>252.0</v>
      </c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</row>
    <row r="64">
      <c r="A64" s="101"/>
      <c r="B64" s="457"/>
      <c r="C64" s="924" t="s">
        <v>788</v>
      </c>
      <c r="D64" s="462"/>
      <c r="E64" s="463"/>
      <c r="F64" s="464" t="s">
        <v>2542</v>
      </c>
      <c r="G64" s="83"/>
      <c r="H64" s="924" t="s">
        <v>265</v>
      </c>
      <c r="I64" s="462"/>
      <c r="J64" s="463"/>
      <c r="K64" s="464" t="s">
        <v>2666</v>
      </c>
      <c r="L64" s="83"/>
      <c r="M64" s="924" t="s">
        <v>500</v>
      </c>
      <c r="N64" s="462"/>
      <c r="O64" s="463"/>
      <c r="P64" s="464" t="s">
        <v>2667</v>
      </c>
      <c r="Q64" s="83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</row>
    <row r="65">
      <c r="A65" s="643"/>
      <c r="B65" s="925" t="s">
        <v>2668</v>
      </c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5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</row>
    <row r="66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</row>
    <row r="67">
      <c r="A67" s="101"/>
      <c r="B67" s="926"/>
      <c r="C67" s="758" t="s">
        <v>2669</v>
      </c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8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</row>
    <row r="68">
      <c r="A68" s="101"/>
      <c r="B68" s="157"/>
      <c r="C68" s="81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3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</row>
    <row r="69">
      <c r="A69" s="101"/>
      <c r="B69" s="157"/>
      <c r="C69" s="430"/>
      <c r="D69" s="77"/>
      <c r="E69" s="104"/>
      <c r="F69" s="433" t="s">
        <v>1408</v>
      </c>
      <c r="G69" s="78"/>
      <c r="H69" s="430"/>
      <c r="I69" s="77"/>
      <c r="J69" s="104"/>
      <c r="K69" s="433" t="s">
        <v>2184</v>
      </c>
      <c r="L69" s="78"/>
      <c r="M69" s="430"/>
      <c r="N69" s="77"/>
      <c r="O69" s="104"/>
      <c r="P69" s="433" t="s">
        <v>2670</v>
      </c>
      <c r="Q69" s="78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</row>
    <row r="70">
      <c r="A70" s="101"/>
      <c r="B70" s="157"/>
      <c r="C70" s="79"/>
      <c r="E70" s="106"/>
      <c r="G70" s="80"/>
      <c r="H70" s="79"/>
      <c r="J70" s="106"/>
      <c r="L70" s="80"/>
      <c r="M70" s="79"/>
      <c r="O70" s="106"/>
      <c r="Q70" s="8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</row>
    <row r="71">
      <c r="A71" s="101"/>
      <c r="B71" s="160"/>
      <c r="C71" s="79"/>
      <c r="E71" s="106"/>
      <c r="G71" s="80"/>
      <c r="H71" s="79"/>
      <c r="J71" s="106"/>
      <c r="L71" s="80"/>
      <c r="M71" s="79"/>
      <c r="O71" s="106"/>
      <c r="Q71" s="8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</row>
    <row r="72">
      <c r="A72" s="108"/>
      <c r="B72" s="927" t="s">
        <v>60</v>
      </c>
      <c r="C72" s="79"/>
      <c r="E72" s="106"/>
      <c r="F72" s="110"/>
      <c r="G72" s="111"/>
      <c r="H72" s="79"/>
      <c r="J72" s="106"/>
      <c r="K72" s="110"/>
      <c r="L72" s="111"/>
      <c r="M72" s="79"/>
      <c r="O72" s="106"/>
      <c r="P72" s="110"/>
      <c r="Q72" s="111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</row>
    <row r="73">
      <c r="A73" s="108"/>
      <c r="B73" s="927" t="s">
        <v>61</v>
      </c>
      <c r="C73" s="79"/>
      <c r="E73" s="106"/>
      <c r="F73" s="761"/>
      <c r="G73" s="140"/>
      <c r="H73" s="79"/>
      <c r="J73" s="106"/>
      <c r="K73" s="761"/>
      <c r="L73" s="140"/>
      <c r="M73" s="79"/>
      <c r="O73" s="106"/>
      <c r="P73" s="761"/>
      <c r="Q73" s="14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</row>
    <row r="74">
      <c r="A74" s="108"/>
      <c r="B74" s="157"/>
      <c r="C74" s="81"/>
      <c r="D74" s="82"/>
      <c r="E74" s="54"/>
      <c r="F74" s="928"/>
      <c r="G74" s="243"/>
      <c r="H74" s="81"/>
      <c r="I74" s="82"/>
      <c r="J74" s="54"/>
      <c r="K74" s="995"/>
      <c r="L74" s="243"/>
      <c r="M74" s="81"/>
      <c r="N74" s="82"/>
      <c r="O74" s="54"/>
      <c r="P74" s="995"/>
      <c r="Q74" s="243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</row>
    <row r="75">
      <c r="A75" s="108"/>
      <c r="B75" s="446" t="s">
        <v>62</v>
      </c>
      <c r="C75" s="1237">
        <v>84.0</v>
      </c>
      <c r="D75" s="1238"/>
      <c r="E75" s="1238" t="s">
        <v>63</v>
      </c>
      <c r="F75" s="1238" t="s">
        <v>64</v>
      </c>
      <c r="G75" s="1239" t="s">
        <v>65</v>
      </c>
      <c r="H75" s="1237">
        <v>84.0</v>
      </c>
      <c r="I75" s="1238"/>
      <c r="J75" s="1238" t="s">
        <v>63</v>
      </c>
      <c r="K75" s="1238" t="s">
        <v>64</v>
      </c>
      <c r="L75" s="1239" t="s">
        <v>65</v>
      </c>
      <c r="M75" s="1237">
        <v>84.0</v>
      </c>
      <c r="N75" s="1238"/>
      <c r="O75" s="1238" t="s">
        <v>63</v>
      </c>
      <c r="P75" s="1238" t="s">
        <v>64</v>
      </c>
      <c r="Q75" s="1239" t="s">
        <v>65</v>
      </c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</row>
    <row r="76">
      <c r="A76" s="108"/>
      <c r="B76" s="446" t="s">
        <v>66</v>
      </c>
      <c r="C76" s="449" t="s">
        <v>128</v>
      </c>
      <c r="D76" s="450"/>
      <c r="E76" s="447" t="s">
        <v>161</v>
      </c>
      <c r="F76" s="447">
        <v>31.0</v>
      </c>
      <c r="G76" s="448">
        <v>6.0</v>
      </c>
      <c r="H76" s="449" t="s">
        <v>67</v>
      </c>
      <c r="I76" s="450"/>
      <c r="J76" s="447" t="s">
        <v>68</v>
      </c>
      <c r="K76" s="447">
        <v>31.0</v>
      </c>
      <c r="L76" s="448">
        <v>6.0</v>
      </c>
      <c r="M76" s="449" t="s">
        <v>128</v>
      </c>
      <c r="N76" s="450"/>
      <c r="O76" s="447" t="s">
        <v>187</v>
      </c>
      <c r="P76" s="447">
        <v>31.0</v>
      </c>
      <c r="Q76" s="448">
        <v>6.0</v>
      </c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</row>
    <row r="77">
      <c r="A77" s="108"/>
      <c r="B77" s="446" t="s">
        <v>72</v>
      </c>
      <c r="C77" s="449" t="s">
        <v>960</v>
      </c>
      <c r="D77" s="450"/>
      <c r="E77" s="447" t="s">
        <v>353</v>
      </c>
      <c r="F77" s="447">
        <v>31.0</v>
      </c>
      <c r="G77" s="448">
        <v>252.0</v>
      </c>
      <c r="H77" s="449" t="s">
        <v>133</v>
      </c>
      <c r="I77" s="450"/>
      <c r="J77" s="447" t="s">
        <v>694</v>
      </c>
      <c r="K77" s="447">
        <v>31.0</v>
      </c>
      <c r="L77" s="448">
        <v>252.0</v>
      </c>
      <c r="M77" s="449" t="s">
        <v>2207</v>
      </c>
      <c r="N77" s="450"/>
      <c r="O77" s="447" t="s">
        <v>223</v>
      </c>
      <c r="P77" s="447">
        <v>31.0</v>
      </c>
      <c r="Q77" s="448">
        <v>0.0</v>
      </c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</row>
    <row r="78">
      <c r="A78" s="108"/>
      <c r="B78" s="446" t="s">
        <v>79</v>
      </c>
      <c r="C78" s="449" t="s">
        <v>1646</v>
      </c>
      <c r="D78" s="450"/>
      <c r="E78" s="447" t="s">
        <v>388</v>
      </c>
      <c r="F78" s="447">
        <v>31.0</v>
      </c>
      <c r="G78" s="448">
        <v>0.0</v>
      </c>
      <c r="H78" s="449" t="s">
        <v>1172</v>
      </c>
      <c r="I78" s="450"/>
      <c r="J78" s="447" t="s">
        <v>670</v>
      </c>
      <c r="K78" s="447">
        <v>31.0</v>
      </c>
      <c r="L78" s="448">
        <v>0.0</v>
      </c>
      <c r="M78" s="449" t="s">
        <v>2671</v>
      </c>
      <c r="N78" s="450"/>
      <c r="O78" s="447" t="s">
        <v>487</v>
      </c>
      <c r="P78" s="447">
        <v>31.0</v>
      </c>
      <c r="Q78" s="448">
        <v>0.0</v>
      </c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</row>
    <row r="79">
      <c r="A79" s="108"/>
      <c r="B79" s="452" t="s">
        <v>85</v>
      </c>
      <c r="C79" s="453" t="s">
        <v>396</v>
      </c>
      <c r="D79" s="454"/>
      <c r="E79" s="455" t="s">
        <v>610</v>
      </c>
      <c r="F79" s="455">
        <v>31.0</v>
      </c>
      <c r="G79" s="456">
        <v>0.0</v>
      </c>
      <c r="H79" s="453" t="s">
        <v>2185</v>
      </c>
      <c r="I79" s="454"/>
      <c r="J79" s="455" t="s">
        <v>360</v>
      </c>
      <c r="K79" s="455">
        <v>31.0</v>
      </c>
      <c r="L79" s="456">
        <v>0.0</v>
      </c>
      <c r="M79" s="453" t="s">
        <v>1187</v>
      </c>
      <c r="N79" s="454"/>
      <c r="O79" s="455" t="s">
        <v>358</v>
      </c>
      <c r="P79" s="455">
        <v>31.0</v>
      </c>
      <c r="Q79" s="456">
        <v>252.0</v>
      </c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</row>
    <row r="80">
      <c r="A80" s="101"/>
      <c r="B80" s="457"/>
      <c r="C80" s="453" t="s">
        <v>962</v>
      </c>
      <c r="D80" s="454"/>
      <c r="E80" s="455" t="s">
        <v>305</v>
      </c>
      <c r="F80" s="455">
        <v>31.0</v>
      </c>
      <c r="G80" s="456">
        <v>0.0</v>
      </c>
      <c r="H80" s="453" t="s">
        <v>371</v>
      </c>
      <c r="I80" s="454"/>
      <c r="J80" s="455" t="s">
        <v>117</v>
      </c>
      <c r="K80" s="455">
        <v>31.0</v>
      </c>
      <c r="L80" s="456">
        <v>0.0</v>
      </c>
      <c r="M80" s="453" t="s">
        <v>364</v>
      </c>
      <c r="N80" s="454"/>
      <c r="O80" s="455" t="s">
        <v>716</v>
      </c>
      <c r="P80" s="455">
        <v>31.0</v>
      </c>
      <c r="Q80" s="456">
        <v>0.0</v>
      </c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</row>
    <row r="81">
      <c r="A81" s="101"/>
      <c r="B81" s="457"/>
      <c r="C81" s="453" t="s">
        <v>1391</v>
      </c>
      <c r="D81" s="454"/>
      <c r="E81" s="455" t="s">
        <v>238</v>
      </c>
      <c r="F81" s="455">
        <v>31.0</v>
      </c>
      <c r="G81" s="456">
        <v>252.0</v>
      </c>
      <c r="H81" s="453" t="s">
        <v>630</v>
      </c>
      <c r="I81" s="454"/>
      <c r="J81" s="455" t="s">
        <v>210</v>
      </c>
      <c r="K81" s="455">
        <v>31.0</v>
      </c>
      <c r="L81" s="456">
        <v>252.0</v>
      </c>
      <c r="M81" s="453" t="s">
        <v>783</v>
      </c>
      <c r="N81" s="454"/>
      <c r="O81" s="455" t="s">
        <v>274</v>
      </c>
      <c r="P81" s="455">
        <v>31.0</v>
      </c>
      <c r="Q81" s="456">
        <v>252.0</v>
      </c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</row>
    <row r="82">
      <c r="A82" s="101"/>
      <c r="B82" s="457"/>
      <c r="C82" s="924" t="s">
        <v>950</v>
      </c>
      <c r="D82" s="462"/>
      <c r="E82" s="463"/>
      <c r="F82" s="464" t="s">
        <v>2660</v>
      </c>
      <c r="G82" s="83"/>
      <c r="H82" s="924" t="s">
        <v>780</v>
      </c>
      <c r="I82" s="462"/>
      <c r="J82" s="463"/>
      <c r="K82" s="464" t="s">
        <v>2672</v>
      </c>
      <c r="L82" s="83"/>
      <c r="M82" s="924" t="s">
        <v>630</v>
      </c>
      <c r="N82" s="462"/>
      <c r="O82" s="463"/>
      <c r="P82" s="464" t="s">
        <v>2673</v>
      </c>
      <c r="Q82" s="83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</row>
    <row r="83">
      <c r="A83" s="101"/>
      <c r="B83" s="469"/>
      <c r="C83" s="430"/>
      <c r="D83" s="77"/>
      <c r="E83" s="104"/>
      <c r="F83" s="433" t="s">
        <v>2178</v>
      </c>
      <c r="G83" s="78"/>
      <c r="H83" s="430"/>
      <c r="I83" s="77"/>
      <c r="J83" s="104"/>
      <c r="K83" s="433" t="s">
        <v>2674</v>
      </c>
      <c r="L83" s="78"/>
      <c r="M83" s="430"/>
      <c r="N83" s="77"/>
      <c r="O83" s="104"/>
      <c r="P83" s="433" t="s">
        <v>2188</v>
      </c>
      <c r="Q83" s="78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</row>
    <row r="84">
      <c r="A84" s="101"/>
      <c r="B84" s="79"/>
      <c r="C84" s="79"/>
      <c r="E84" s="106"/>
      <c r="G84" s="80"/>
      <c r="H84" s="79"/>
      <c r="J84" s="106"/>
      <c r="L84" s="80"/>
      <c r="M84" s="79"/>
      <c r="O84" s="106"/>
      <c r="Q84" s="8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</row>
    <row r="85">
      <c r="A85" s="101"/>
      <c r="B85" s="79"/>
      <c r="C85" s="79"/>
      <c r="E85" s="106"/>
      <c r="G85" s="80"/>
      <c r="H85" s="79"/>
      <c r="J85" s="106"/>
      <c r="L85" s="80"/>
      <c r="M85" s="79"/>
      <c r="O85" s="106"/>
      <c r="Q85" s="8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</row>
    <row r="86">
      <c r="A86" s="108"/>
      <c r="B86" s="439" t="s">
        <v>60</v>
      </c>
      <c r="C86" s="79"/>
      <c r="E86" s="106"/>
      <c r="F86" s="110"/>
      <c r="G86" s="111"/>
      <c r="H86" s="79"/>
      <c r="J86" s="106"/>
      <c r="K86" s="110"/>
      <c r="L86" s="111"/>
      <c r="M86" s="79"/>
      <c r="O86" s="106"/>
      <c r="P86" s="110"/>
      <c r="Q86" s="111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</row>
    <row r="87">
      <c r="A87" s="108"/>
      <c r="B87" s="439" t="s">
        <v>61</v>
      </c>
      <c r="C87" s="79"/>
      <c r="E87" s="106"/>
      <c r="F87" s="761"/>
      <c r="G87" s="140"/>
      <c r="H87" s="79"/>
      <c r="J87" s="106"/>
      <c r="K87" s="994"/>
      <c r="L87" s="138"/>
      <c r="M87" s="79"/>
      <c r="O87" s="106"/>
      <c r="P87" s="761"/>
      <c r="Q87" s="14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</row>
    <row r="88">
      <c r="A88" s="108"/>
      <c r="B88" s="79"/>
      <c r="C88" s="81"/>
      <c r="D88" s="82"/>
      <c r="E88" s="54"/>
      <c r="F88" s="995"/>
      <c r="G88" s="243"/>
      <c r="H88" s="81"/>
      <c r="I88" s="82"/>
      <c r="J88" s="54"/>
      <c r="K88" s="996"/>
      <c r="L88" s="997"/>
      <c r="M88" s="81"/>
      <c r="N88" s="82"/>
      <c r="O88" s="54"/>
      <c r="P88" s="995"/>
      <c r="Q88" s="243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</row>
    <row r="89">
      <c r="A89" s="108"/>
      <c r="B89" s="446" t="s">
        <v>62</v>
      </c>
      <c r="C89" s="1237">
        <v>84.0</v>
      </c>
      <c r="D89" s="1238"/>
      <c r="E89" s="1238" t="s">
        <v>63</v>
      </c>
      <c r="F89" s="1238" t="s">
        <v>64</v>
      </c>
      <c r="G89" s="1239" t="s">
        <v>65</v>
      </c>
      <c r="H89" s="1237">
        <v>84.0</v>
      </c>
      <c r="I89" s="1238"/>
      <c r="J89" s="1238" t="s">
        <v>63</v>
      </c>
      <c r="K89" s="476" t="s">
        <v>64</v>
      </c>
      <c r="L89" s="477" t="s">
        <v>65</v>
      </c>
      <c r="M89" s="1237">
        <v>84.0</v>
      </c>
      <c r="N89" s="1238"/>
      <c r="O89" s="1238" t="s">
        <v>63</v>
      </c>
      <c r="P89" s="1238" t="s">
        <v>64</v>
      </c>
      <c r="Q89" s="1239" t="s">
        <v>65</v>
      </c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</row>
    <row r="90">
      <c r="A90" s="108"/>
      <c r="B90" s="446" t="s">
        <v>66</v>
      </c>
      <c r="C90" s="449" t="s">
        <v>128</v>
      </c>
      <c r="D90" s="450"/>
      <c r="E90" s="447" t="s">
        <v>380</v>
      </c>
      <c r="F90" s="447">
        <v>31.0</v>
      </c>
      <c r="G90" s="448">
        <v>6.0</v>
      </c>
      <c r="H90" s="449" t="s">
        <v>286</v>
      </c>
      <c r="I90" s="450"/>
      <c r="J90" s="447" t="s">
        <v>220</v>
      </c>
      <c r="K90" s="447">
        <v>31.0</v>
      </c>
      <c r="L90" s="448">
        <v>252.0</v>
      </c>
      <c r="M90" s="449" t="s">
        <v>128</v>
      </c>
      <c r="N90" s="450"/>
      <c r="O90" s="447" t="s">
        <v>68</v>
      </c>
      <c r="P90" s="447">
        <v>31.0</v>
      </c>
      <c r="Q90" s="448">
        <v>6.0</v>
      </c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</row>
    <row r="91">
      <c r="A91" s="108"/>
      <c r="B91" s="446" t="s">
        <v>72</v>
      </c>
      <c r="C91" s="449" t="s">
        <v>730</v>
      </c>
      <c r="D91" s="450"/>
      <c r="E91" s="447" t="s">
        <v>223</v>
      </c>
      <c r="F91" s="447">
        <v>31.0</v>
      </c>
      <c r="G91" s="448">
        <v>252.0</v>
      </c>
      <c r="H91" s="449" t="s">
        <v>2675</v>
      </c>
      <c r="I91" s="450"/>
      <c r="J91" s="447" t="s">
        <v>194</v>
      </c>
      <c r="K91" s="447">
        <v>31.0</v>
      </c>
      <c r="L91" s="448">
        <v>0.0</v>
      </c>
      <c r="M91" s="449" t="s">
        <v>978</v>
      </c>
      <c r="N91" s="450"/>
      <c r="O91" s="447" t="s">
        <v>351</v>
      </c>
      <c r="P91" s="447">
        <v>31.0</v>
      </c>
      <c r="Q91" s="448">
        <v>252.0</v>
      </c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</row>
    <row r="92">
      <c r="A92" s="108"/>
      <c r="B92" s="446" t="s">
        <v>79</v>
      </c>
      <c r="C92" s="449" t="s">
        <v>328</v>
      </c>
      <c r="D92" s="450"/>
      <c r="E92" s="447" t="s">
        <v>434</v>
      </c>
      <c r="F92" s="447">
        <v>31.0</v>
      </c>
      <c r="G92" s="448">
        <v>0.0</v>
      </c>
      <c r="H92" s="449" t="s">
        <v>293</v>
      </c>
      <c r="I92" s="450"/>
      <c r="J92" s="447" t="s">
        <v>1033</v>
      </c>
      <c r="K92" s="447">
        <v>31.0</v>
      </c>
      <c r="L92" s="448">
        <v>252.0</v>
      </c>
      <c r="M92" s="449" t="s">
        <v>1089</v>
      </c>
      <c r="N92" s="450"/>
      <c r="O92" s="447" t="s">
        <v>388</v>
      </c>
      <c r="P92" s="447">
        <v>31.0</v>
      </c>
      <c r="Q92" s="448">
        <v>0.0</v>
      </c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</row>
    <row r="93">
      <c r="A93" s="108"/>
      <c r="B93" s="452" t="s">
        <v>85</v>
      </c>
      <c r="C93" s="453" t="s">
        <v>306</v>
      </c>
      <c r="D93" s="454"/>
      <c r="E93" s="455" t="s">
        <v>733</v>
      </c>
      <c r="F93" s="455">
        <v>31.0</v>
      </c>
      <c r="G93" s="456">
        <v>0.0</v>
      </c>
      <c r="H93" s="453" t="s">
        <v>2676</v>
      </c>
      <c r="I93" s="454"/>
      <c r="J93" s="455" t="s">
        <v>392</v>
      </c>
      <c r="K93" s="455">
        <v>31.0</v>
      </c>
      <c r="L93" s="456">
        <v>6.0</v>
      </c>
      <c r="M93" s="453" t="s">
        <v>1090</v>
      </c>
      <c r="N93" s="454"/>
      <c r="O93" s="455" t="s">
        <v>436</v>
      </c>
      <c r="P93" s="455">
        <v>31.0</v>
      </c>
      <c r="Q93" s="456">
        <v>0.0</v>
      </c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</row>
    <row r="94">
      <c r="A94" s="101"/>
      <c r="B94" s="457"/>
      <c r="C94" s="453" t="s">
        <v>372</v>
      </c>
      <c r="D94" s="454"/>
      <c r="E94" s="455" t="s">
        <v>174</v>
      </c>
      <c r="F94" s="455">
        <v>31.0</v>
      </c>
      <c r="G94" s="456">
        <v>0.0</v>
      </c>
      <c r="H94" s="453" t="s">
        <v>410</v>
      </c>
      <c r="I94" s="454"/>
      <c r="J94" s="455" t="s">
        <v>611</v>
      </c>
      <c r="K94" s="455">
        <v>31.0</v>
      </c>
      <c r="L94" s="456">
        <v>0.0</v>
      </c>
      <c r="M94" s="453" t="s">
        <v>1091</v>
      </c>
      <c r="N94" s="454"/>
      <c r="O94" s="455" t="s">
        <v>305</v>
      </c>
      <c r="P94" s="455">
        <v>31.0</v>
      </c>
      <c r="Q94" s="456">
        <v>0.0</v>
      </c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</row>
    <row r="95">
      <c r="A95" s="101"/>
      <c r="B95" s="457"/>
      <c r="C95" s="453" t="s">
        <v>2005</v>
      </c>
      <c r="D95" s="454"/>
      <c r="E95" s="455" t="s">
        <v>738</v>
      </c>
      <c r="F95" s="455">
        <v>31.0</v>
      </c>
      <c r="G95" s="456">
        <v>252.0</v>
      </c>
      <c r="H95" s="453" t="s">
        <v>684</v>
      </c>
      <c r="I95" s="454"/>
      <c r="J95" s="455" t="s">
        <v>308</v>
      </c>
      <c r="K95" s="455">
        <v>31.0</v>
      </c>
      <c r="L95" s="456">
        <v>0.0</v>
      </c>
      <c r="M95" s="453" t="s">
        <v>177</v>
      </c>
      <c r="N95" s="454"/>
      <c r="O95" s="455" t="s">
        <v>270</v>
      </c>
      <c r="P95" s="455">
        <v>31.0</v>
      </c>
      <c r="Q95" s="456">
        <v>252.0</v>
      </c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</row>
    <row r="96">
      <c r="A96" s="101"/>
      <c r="B96" s="457"/>
      <c r="C96" s="924" t="s">
        <v>788</v>
      </c>
      <c r="D96" s="462"/>
      <c r="E96" s="463"/>
      <c r="F96" s="464" t="s">
        <v>2542</v>
      </c>
      <c r="G96" s="83"/>
      <c r="H96" s="924" t="s">
        <v>599</v>
      </c>
      <c r="I96" s="462"/>
      <c r="J96" s="463"/>
      <c r="K96" s="776" t="s">
        <v>2677</v>
      </c>
      <c r="L96" s="83"/>
      <c r="M96" s="924" t="s">
        <v>336</v>
      </c>
      <c r="N96" s="462"/>
      <c r="O96" s="463"/>
      <c r="P96" s="464" t="s">
        <v>2666</v>
      </c>
      <c r="Q96" s="83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</row>
    <row r="97">
      <c r="A97" s="643"/>
      <c r="B97" s="925" t="s">
        <v>2678</v>
      </c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5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</row>
    <row r="98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</row>
    <row r="99">
      <c r="A99" s="101"/>
      <c r="B99" s="926"/>
      <c r="C99" s="929" t="s">
        <v>2679</v>
      </c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8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</row>
    <row r="100">
      <c r="A100" s="101"/>
      <c r="B100" s="157"/>
      <c r="C100" s="81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3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</row>
    <row r="101">
      <c r="A101" s="101"/>
      <c r="B101" s="157"/>
      <c r="C101" s="430"/>
      <c r="D101" s="77"/>
      <c r="E101" s="104"/>
      <c r="F101" s="433" t="s">
        <v>1408</v>
      </c>
      <c r="G101" s="78"/>
      <c r="H101" s="430"/>
      <c r="I101" s="77"/>
      <c r="J101" s="104"/>
      <c r="K101" s="433" t="s">
        <v>2193</v>
      </c>
      <c r="L101" s="78"/>
      <c r="M101" s="430"/>
      <c r="N101" s="77"/>
      <c r="O101" s="104"/>
      <c r="P101" s="433" t="s">
        <v>2590</v>
      </c>
      <c r="Q101" s="78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</row>
    <row r="102">
      <c r="A102" s="101"/>
      <c r="B102" s="157"/>
      <c r="C102" s="79"/>
      <c r="E102" s="106"/>
      <c r="G102" s="80"/>
      <c r="H102" s="79"/>
      <c r="J102" s="106"/>
      <c r="L102" s="80"/>
      <c r="M102" s="79"/>
      <c r="O102" s="106"/>
      <c r="Q102" s="8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</row>
    <row r="103">
      <c r="A103" s="101"/>
      <c r="B103" s="160"/>
      <c r="C103" s="79"/>
      <c r="E103" s="106"/>
      <c r="G103" s="80"/>
      <c r="H103" s="79"/>
      <c r="J103" s="106"/>
      <c r="L103" s="80"/>
      <c r="M103" s="79"/>
      <c r="O103" s="106"/>
      <c r="Q103" s="8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</row>
    <row r="104">
      <c r="A104" s="108"/>
      <c r="B104" s="927" t="s">
        <v>60</v>
      </c>
      <c r="C104" s="79"/>
      <c r="E104" s="106"/>
      <c r="F104" s="110"/>
      <c r="G104" s="111"/>
      <c r="H104" s="79"/>
      <c r="J104" s="106"/>
      <c r="K104" s="110"/>
      <c r="L104" s="111"/>
      <c r="M104" s="79"/>
      <c r="O104" s="106"/>
      <c r="P104" s="110"/>
      <c r="Q104" s="111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</row>
    <row r="105">
      <c r="A105" s="108"/>
      <c r="B105" s="927" t="s">
        <v>61</v>
      </c>
      <c r="C105" s="79"/>
      <c r="E105" s="106"/>
      <c r="F105" s="761"/>
      <c r="G105" s="140"/>
      <c r="H105" s="79"/>
      <c r="J105" s="106"/>
      <c r="K105" s="761"/>
      <c r="L105" s="140"/>
      <c r="M105" s="79"/>
      <c r="O105" s="106"/>
      <c r="P105" s="761"/>
      <c r="Q105" s="14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</row>
    <row r="106">
      <c r="A106" s="108"/>
      <c r="B106" s="157"/>
      <c r="C106" s="81"/>
      <c r="D106" s="82"/>
      <c r="E106" s="54"/>
      <c r="F106" s="928"/>
      <c r="G106" s="243"/>
      <c r="H106" s="81"/>
      <c r="I106" s="82"/>
      <c r="J106" s="54"/>
      <c r="K106" s="995"/>
      <c r="L106" s="243"/>
      <c r="M106" s="81"/>
      <c r="N106" s="82"/>
      <c r="O106" s="54"/>
      <c r="P106" s="995"/>
      <c r="Q106" s="243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</row>
    <row r="107">
      <c r="A107" s="108"/>
      <c r="B107" s="446" t="s">
        <v>62</v>
      </c>
      <c r="C107" s="1237">
        <v>84.0</v>
      </c>
      <c r="D107" s="1238"/>
      <c r="E107" s="1238" t="s">
        <v>63</v>
      </c>
      <c r="F107" s="1238" t="s">
        <v>64</v>
      </c>
      <c r="G107" s="1239" t="s">
        <v>65</v>
      </c>
      <c r="H107" s="1237">
        <v>84.0</v>
      </c>
      <c r="I107" s="1238"/>
      <c r="J107" s="1238" t="s">
        <v>63</v>
      </c>
      <c r="K107" s="1238" t="s">
        <v>64</v>
      </c>
      <c r="L107" s="1239" t="s">
        <v>65</v>
      </c>
      <c r="M107" s="1237">
        <v>84.0</v>
      </c>
      <c r="N107" s="1238"/>
      <c r="O107" s="1238" t="s">
        <v>63</v>
      </c>
      <c r="P107" s="1238" t="s">
        <v>64</v>
      </c>
      <c r="Q107" s="1239" t="s">
        <v>65</v>
      </c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</row>
    <row r="108">
      <c r="A108" s="108"/>
      <c r="B108" s="446" t="s">
        <v>66</v>
      </c>
      <c r="C108" s="449" t="s">
        <v>128</v>
      </c>
      <c r="D108" s="450"/>
      <c r="E108" s="447" t="s">
        <v>161</v>
      </c>
      <c r="F108" s="447">
        <v>31.0</v>
      </c>
      <c r="G108" s="448">
        <v>6.0</v>
      </c>
      <c r="H108" s="449" t="s">
        <v>531</v>
      </c>
      <c r="I108" s="450"/>
      <c r="J108" s="447" t="s">
        <v>68</v>
      </c>
      <c r="K108" s="447">
        <v>31.0</v>
      </c>
      <c r="L108" s="448">
        <v>252.0</v>
      </c>
      <c r="M108" s="449" t="s">
        <v>128</v>
      </c>
      <c r="N108" s="450"/>
      <c r="O108" s="447" t="s">
        <v>187</v>
      </c>
      <c r="P108" s="447">
        <v>31.0</v>
      </c>
      <c r="Q108" s="448">
        <v>6.0</v>
      </c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</row>
    <row r="109">
      <c r="A109" s="108"/>
      <c r="B109" s="446" t="s">
        <v>72</v>
      </c>
      <c r="C109" s="449" t="s">
        <v>960</v>
      </c>
      <c r="D109" s="450"/>
      <c r="E109" s="447" t="s">
        <v>353</v>
      </c>
      <c r="F109" s="447">
        <v>31.0</v>
      </c>
      <c r="G109" s="448">
        <v>252.0</v>
      </c>
      <c r="H109" s="449" t="s">
        <v>1100</v>
      </c>
      <c r="I109" s="450"/>
      <c r="J109" s="447" t="s">
        <v>323</v>
      </c>
      <c r="K109" s="447">
        <v>31.0</v>
      </c>
      <c r="L109" s="448">
        <v>0.0</v>
      </c>
      <c r="M109" s="449" t="s">
        <v>189</v>
      </c>
      <c r="N109" s="450"/>
      <c r="O109" s="447" t="s">
        <v>1011</v>
      </c>
      <c r="P109" s="447">
        <v>31.0</v>
      </c>
      <c r="Q109" s="448">
        <v>252.0</v>
      </c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</row>
    <row r="110">
      <c r="A110" s="108"/>
      <c r="B110" s="446" t="s">
        <v>79</v>
      </c>
      <c r="C110" s="449" t="s">
        <v>1646</v>
      </c>
      <c r="D110" s="450"/>
      <c r="E110" s="447" t="s">
        <v>388</v>
      </c>
      <c r="F110" s="447">
        <v>31.0</v>
      </c>
      <c r="G110" s="448">
        <v>0.0</v>
      </c>
      <c r="H110" s="449" t="s">
        <v>293</v>
      </c>
      <c r="I110" s="450"/>
      <c r="J110" s="447" t="s">
        <v>434</v>
      </c>
      <c r="K110" s="447">
        <v>31.0</v>
      </c>
      <c r="L110" s="448">
        <v>0.0</v>
      </c>
      <c r="M110" s="449" t="s">
        <v>2680</v>
      </c>
      <c r="N110" s="450"/>
      <c r="O110" s="447" t="s">
        <v>168</v>
      </c>
      <c r="P110" s="447">
        <v>31.0</v>
      </c>
      <c r="Q110" s="448">
        <v>0.0</v>
      </c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</row>
    <row r="111">
      <c r="A111" s="108"/>
      <c r="B111" s="452" t="s">
        <v>85</v>
      </c>
      <c r="C111" s="453" t="s">
        <v>396</v>
      </c>
      <c r="D111" s="454"/>
      <c r="E111" s="455" t="s">
        <v>610</v>
      </c>
      <c r="F111" s="455">
        <v>31.0</v>
      </c>
      <c r="G111" s="456">
        <v>0.0</v>
      </c>
      <c r="H111" s="453" t="s">
        <v>271</v>
      </c>
      <c r="I111" s="454"/>
      <c r="J111" s="455" t="s">
        <v>231</v>
      </c>
      <c r="K111" s="455">
        <v>31.0</v>
      </c>
      <c r="L111" s="456">
        <v>6.0</v>
      </c>
      <c r="M111" s="453" t="s">
        <v>848</v>
      </c>
      <c r="N111" s="454"/>
      <c r="O111" s="455" t="s">
        <v>358</v>
      </c>
      <c r="P111" s="455">
        <v>31.0</v>
      </c>
      <c r="Q111" s="456">
        <v>0.0</v>
      </c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</row>
    <row r="112">
      <c r="A112" s="101"/>
      <c r="B112" s="457"/>
      <c r="C112" s="453" t="s">
        <v>962</v>
      </c>
      <c r="D112" s="454"/>
      <c r="E112" s="455" t="s">
        <v>305</v>
      </c>
      <c r="F112" s="455">
        <v>31.0</v>
      </c>
      <c r="G112" s="456">
        <v>0.0</v>
      </c>
      <c r="H112" s="453" t="s">
        <v>2195</v>
      </c>
      <c r="I112" s="454"/>
      <c r="J112" s="455" t="s">
        <v>1174</v>
      </c>
      <c r="K112" s="455">
        <v>31.0</v>
      </c>
      <c r="L112" s="456">
        <v>252.0</v>
      </c>
      <c r="M112" s="453" t="s">
        <v>359</v>
      </c>
      <c r="N112" s="454"/>
      <c r="O112" s="455" t="s">
        <v>716</v>
      </c>
      <c r="P112" s="455">
        <v>31.0</v>
      </c>
      <c r="Q112" s="456">
        <v>0.0</v>
      </c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</row>
    <row r="113">
      <c r="A113" s="101"/>
      <c r="B113" s="457"/>
      <c r="C113" s="453" t="s">
        <v>1391</v>
      </c>
      <c r="D113" s="454"/>
      <c r="E113" s="455" t="s">
        <v>238</v>
      </c>
      <c r="F113" s="455">
        <v>31.0</v>
      </c>
      <c r="G113" s="456">
        <v>252.0</v>
      </c>
      <c r="H113" s="453" t="s">
        <v>442</v>
      </c>
      <c r="I113" s="454"/>
      <c r="J113" s="455" t="s">
        <v>471</v>
      </c>
      <c r="K113" s="455">
        <v>31.0</v>
      </c>
      <c r="L113" s="456">
        <v>0.0</v>
      </c>
      <c r="M113" s="453" t="s">
        <v>364</v>
      </c>
      <c r="N113" s="454"/>
      <c r="O113" s="455" t="s">
        <v>238</v>
      </c>
      <c r="P113" s="455">
        <v>31.0</v>
      </c>
      <c r="Q113" s="456">
        <v>252.0</v>
      </c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</row>
    <row r="114">
      <c r="A114" s="101"/>
      <c r="B114" s="457"/>
      <c r="C114" s="924" t="s">
        <v>950</v>
      </c>
      <c r="D114" s="462"/>
      <c r="E114" s="463"/>
      <c r="F114" s="464" t="s">
        <v>2660</v>
      </c>
      <c r="G114" s="83"/>
      <c r="H114" s="924" t="s">
        <v>599</v>
      </c>
      <c r="I114" s="462"/>
      <c r="J114" s="463"/>
      <c r="K114" s="467" t="s">
        <v>2681</v>
      </c>
      <c r="L114" s="83"/>
      <c r="M114" s="924" t="s">
        <v>213</v>
      </c>
      <c r="N114" s="462"/>
      <c r="O114" s="463"/>
      <c r="P114" s="464" t="s">
        <v>2660</v>
      </c>
      <c r="Q114" s="83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</row>
    <row r="115">
      <c r="A115" s="101"/>
      <c r="B115" s="469"/>
      <c r="C115" s="430"/>
      <c r="D115" s="77"/>
      <c r="E115" s="104"/>
      <c r="F115" s="433" t="s">
        <v>2178</v>
      </c>
      <c r="G115" s="78"/>
      <c r="H115" s="430"/>
      <c r="I115" s="77"/>
      <c r="J115" s="104"/>
      <c r="K115" s="433" t="s">
        <v>2682</v>
      </c>
      <c r="L115" s="78"/>
      <c r="M115" s="430"/>
      <c r="N115" s="77"/>
      <c r="O115" s="104"/>
      <c r="P115" s="433" t="s">
        <v>2196</v>
      </c>
      <c r="Q115" s="78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</row>
    <row r="116">
      <c r="A116" s="101"/>
      <c r="B116" s="79"/>
      <c r="C116" s="79"/>
      <c r="E116" s="106"/>
      <c r="G116" s="80"/>
      <c r="H116" s="79"/>
      <c r="J116" s="106"/>
      <c r="L116" s="80"/>
      <c r="M116" s="79"/>
      <c r="O116" s="106"/>
      <c r="Q116" s="8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</row>
    <row r="117">
      <c r="A117" s="101"/>
      <c r="B117" s="79"/>
      <c r="C117" s="79"/>
      <c r="E117" s="106"/>
      <c r="G117" s="80"/>
      <c r="H117" s="79"/>
      <c r="J117" s="106"/>
      <c r="L117" s="80"/>
      <c r="M117" s="79"/>
      <c r="O117" s="106"/>
      <c r="Q117" s="8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</row>
    <row r="118">
      <c r="A118" s="108"/>
      <c r="B118" s="439" t="s">
        <v>60</v>
      </c>
      <c r="C118" s="79"/>
      <c r="E118" s="106"/>
      <c r="F118" s="110"/>
      <c r="G118" s="111"/>
      <c r="H118" s="79"/>
      <c r="J118" s="106"/>
      <c r="K118" s="110"/>
      <c r="L118" s="111"/>
      <c r="M118" s="79"/>
      <c r="O118" s="106"/>
      <c r="P118" s="110"/>
      <c r="Q118" s="111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</row>
    <row r="119">
      <c r="A119" s="108"/>
      <c r="B119" s="439" t="s">
        <v>61</v>
      </c>
      <c r="C119" s="79"/>
      <c r="E119" s="106"/>
      <c r="F119" s="761"/>
      <c r="G119" s="140"/>
      <c r="H119" s="79"/>
      <c r="J119" s="106"/>
      <c r="K119" s="761"/>
      <c r="L119" s="140"/>
      <c r="M119" s="79"/>
      <c r="O119" s="106"/>
      <c r="P119" s="761"/>
      <c r="Q119" s="14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</row>
    <row r="120">
      <c r="A120" s="108"/>
      <c r="B120" s="79"/>
      <c r="C120" s="81"/>
      <c r="D120" s="82"/>
      <c r="E120" s="54"/>
      <c r="F120" s="995"/>
      <c r="G120" s="243"/>
      <c r="H120" s="81"/>
      <c r="I120" s="82"/>
      <c r="J120" s="54"/>
      <c r="K120" s="995"/>
      <c r="L120" s="243"/>
      <c r="M120" s="81"/>
      <c r="N120" s="82"/>
      <c r="O120" s="54"/>
      <c r="P120" s="995"/>
      <c r="Q120" s="243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</row>
    <row r="121">
      <c r="A121" s="108"/>
      <c r="B121" s="446" t="s">
        <v>62</v>
      </c>
      <c r="C121" s="1237">
        <v>84.0</v>
      </c>
      <c r="D121" s="1238"/>
      <c r="E121" s="1238" t="s">
        <v>63</v>
      </c>
      <c r="F121" s="1238" t="s">
        <v>64</v>
      </c>
      <c r="G121" s="1239" t="s">
        <v>65</v>
      </c>
      <c r="H121" s="1237">
        <v>84.0</v>
      </c>
      <c r="I121" s="1238"/>
      <c r="J121" s="1238" t="s">
        <v>63</v>
      </c>
      <c r="K121" s="1238" t="s">
        <v>64</v>
      </c>
      <c r="L121" s="1239" t="s">
        <v>65</v>
      </c>
      <c r="M121" s="1237">
        <v>84.0</v>
      </c>
      <c r="N121" s="1238"/>
      <c r="O121" s="1238" t="s">
        <v>63</v>
      </c>
      <c r="P121" s="1238" t="s">
        <v>64</v>
      </c>
      <c r="Q121" s="1239" t="s">
        <v>65</v>
      </c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</row>
    <row r="122">
      <c r="A122" s="108"/>
      <c r="B122" s="446" t="s">
        <v>66</v>
      </c>
      <c r="C122" s="449" t="s">
        <v>128</v>
      </c>
      <c r="D122" s="450"/>
      <c r="E122" s="447" t="s">
        <v>380</v>
      </c>
      <c r="F122" s="447">
        <v>31.0</v>
      </c>
      <c r="G122" s="448">
        <v>6.0</v>
      </c>
      <c r="H122" s="449" t="s">
        <v>128</v>
      </c>
      <c r="I122" s="450"/>
      <c r="J122" s="447" t="s">
        <v>68</v>
      </c>
      <c r="K122" s="447">
        <v>31.0</v>
      </c>
      <c r="L122" s="448">
        <v>6.0</v>
      </c>
      <c r="M122" s="449" t="s">
        <v>67</v>
      </c>
      <c r="N122" s="450"/>
      <c r="O122" s="447" t="s">
        <v>380</v>
      </c>
      <c r="P122" s="447">
        <v>31.0</v>
      </c>
      <c r="Q122" s="448">
        <v>6.0</v>
      </c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</row>
    <row r="123">
      <c r="A123" s="108"/>
      <c r="B123" s="446" t="s">
        <v>72</v>
      </c>
      <c r="C123" s="449" t="s">
        <v>730</v>
      </c>
      <c r="D123" s="450"/>
      <c r="E123" s="447" t="s">
        <v>223</v>
      </c>
      <c r="F123" s="447">
        <v>31.0</v>
      </c>
      <c r="G123" s="448">
        <v>252.0</v>
      </c>
      <c r="H123" s="449" t="s">
        <v>1060</v>
      </c>
      <c r="I123" s="450"/>
      <c r="J123" s="447" t="s">
        <v>166</v>
      </c>
      <c r="K123" s="447">
        <v>31.0</v>
      </c>
      <c r="L123" s="448">
        <v>252.0</v>
      </c>
      <c r="M123" s="449" t="s">
        <v>713</v>
      </c>
      <c r="N123" s="450"/>
      <c r="O123" s="447" t="s">
        <v>1109</v>
      </c>
      <c r="P123" s="447">
        <v>31.0</v>
      </c>
      <c r="Q123" s="448">
        <v>252.0</v>
      </c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</row>
    <row r="124">
      <c r="A124" s="108"/>
      <c r="B124" s="446" t="s">
        <v>79</v>
      </c>
      <c r="C124" s="449" t="s">
        <v>328</v>
      </c>
      <c r="D124" s="450"/>
      <c r="E124" s="447" t="s">
        <v>434</v>
      </c>
      <c r="F124" s="447">
        <v>31.0</v>
      </c>
      <c r="G124" s="448">
        <v>0.0</v>
      </c>
      <c r="H124" s="449" t="s">
        <v>2683</v>
      </c>
      <c r="I124" s="450"/>
      <c r="J124" s="447" t="s">
        <v>1033</v>
      </c>
      <c r="K124" s="447">
        <v>31.0</v>
      </c>
      <c r="L124" s="448">
        <v>0.0</v>
      </c>
      <c r="M124" s="449" t="s">
        <v>1110</v>
      </c>
      <c r="N124" s="450"/>
      <c r="O124" s="447" t="s">
        <v>296</v>
      </c>
      <c r="P124" s="447">
        <v>31.0</v>
      </c>
      <c r="Q124" s="448">
        <v>0.0</v>
      </c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</row>
    <row r="125">
      <c r="A125" s="108"/>
      <c r="B125" s="452" t="s">
        <v>85</v>
      </c>
      <c r="C125" s="453" t="s">
        <v>306</v>
      </c>
      <c r="D125" s="454"/>
      <c r="E125" s="455" t="s">
        <v>733</v>
      </c>
      <c r="F125" s="455">
        <v>31.0</v>
      </c>
      <c r="G125" s="456">
        <v>0.0</v>
      </c>
      <c r="H125" s="453" t="s">
        <v>2133</v>
      </c>
      <c r="I125" s="454"/>
      <c r="J125" s="455" t="s">
        <v>362</v>
      </c>
      <c r="K125" s="455">
        <v>31.0</v>
      </c>
      <c r="L125" s="456">
        <v>0.0</v>
      </c>
      <c r="M125" s="453" t="s">
        <v>1111</v>
      </c>
      <c r="N125" s="454"/>
      <c r="O125" s="455" t="s">
        <v>360</v>
      </c>
      <c r="P125" s="455">
        <v>31.0</v>
      </c>
      <c r="Q125" s="456">
        <v>0.0</v>
      </c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</row>
    <row r="126">
      <c r="A126" s="101"/>
      <c r="B126" s="457"/>
      <c r="C126" s="453" t="s">
        <v>372</v>
      </c>
      <c r="D126" s="454"/>
      <c r="E126" s="455" t="s">
        <v>174</v>
      </c>
      <c r="F126" s="455">
        <v>31.0</v>
      </c>
      <c r="G126" s="456">
        <v>0.0</v>
      </c>
      <c r="H126" s="453" t="s">
        <v>1187</v>
      </c>
      <c r="I126" s="454"/>
      <c r="J126" s="455" t="s">
        <v>1592</v>
      </c>
      <c r="K126" s="455">
        <v>31.0</v>
      </c>
      <c r="L126" s="456">
        <v>0.0</v>
      </c>
      <c r="M126" s="453" t="s">
        <v>371</v>
      </c>
      <c r="N126" s="454"/>
      <c r="O126" s="455" t="s">
        <v>516</v>
      </c>
      <c r="P126" s="455">
        <v>31.0</v>
      </c>
      <c r="Q126" s="456">
        <v>0.0</v>
      </c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</row>
    <row r="127">
      <c r="A127" s="101"/>
      <c r="B127" s="457"/>
      <c r="C127" s="453" t="s">
        <v>2005</v>
      </c>
      <c r="D127" s="454"/>
      <c r="E127" s="455" t="s">
        <v>738</v>
      </c>
      <c r="F127" s="455">
        <v>31.0</v>
      </c>
      <c r="G127" s="456">
        <v>252.0</v>
      </c>
      <c r="H127" s="453" t="s">
        <v>1314</v>
      </c>
      <c r="I127" s="454"/>
      <c r="J127" s="455" t="s">
        <v>153</v>
      </c>
      <c r="K127" s="455">
        <v>31.0</v>
      </c>
      <c r="L127" s="456">
        <v>252.0</v>
      </c>
      <c r="M127" s="453" t="s">
        <v>368</v>
      </c>
      <c r="N127" s="454"/>
      <c r="O127" s="455" t="s">
        <v>210</v>
      </c>
      <c r="P127" s="455">
        <v>31.0</v>
      </c>
      <c r="Q127" s="456">
        <v>252.0</v>
      </c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</row>
    <row r="128">
      <c r="A128" s="101"/>
      <c r="B128" s="457"/>
      <c r="C128" s="924" t="s">
        <v>788</v>
      </c>
      <c r="D128" s="462"/>
      <c r="E128" s="463"/>
      <c r="F128" s="464" t="s">
        <v>2542</v>
      </c>
      <c r="G128" s="83"/>
      <c r="H128" s="924" t="s">
        <v>500</v>
      </c>
      <c r="I128" s="462"/>
      <c r="J128" s="463"/>
      <c r="K128" s="464" t="s">
        <v>2684</v>
      </c>
      <c r="L128" s="83"/>
      <c r="M128" s="924" t="s">
        <v>1112</v>
      </c>
      <c r="N128" s="462"/>
      <c r="O128" s="463"/>
      <c r="P128" s="464" t="s">
        <v>2672</v>
      </c>
      <c r="Q128" s="83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</row>
    <row r="129">
      <c r="A129" s="643"/>
      <c r="B129" s="925" t="s">
        <v>2685</v>
      </c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5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</row>
    <row r="130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</row>
    <row r="131">
      <c r="A131" s="101"/>
      <c r="B131" s="624"/>
      <c r="C131" s="625" t="s">
        <v>833</v>
      </c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8"/>
      <c r="R131" s="626" t="s">
        <v>526</v>
      </c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</row>
    <row r="132">
      <c r="A132" s="101"/>
      <c r="B132" s="157"/>
      <c r="C132" s="81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3"/>
      <c r="R132" s="488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</row>
    <row r="133">
      <c r="A133" s="101"/>
      <c r="B133" s="157"/>
      <c r="C133" s="200"/>
      <c r="D133" s="77"/>
      <c r="E133" s="104"/>
      <c r="F133" s="202" t="s">
        <v>834</v>
      </c>
      <c r="G133" s="78"/>
      <c r="H133" s="200"/>
      <c r="I133" s="77"/>
      <c r="J133" s="104"/>
      <c r="K133" s="202" t="s">
        <v>835</v>
      </c>
      <c r="L133" s="78"/>
      <c r="M133" s="200"/>
      <c r="N133" s="77"/>
      <c r="O133" s="104"/>
      <c r="P133" s="202" t="s">
        <v>836</v>
      </c>
      <c r="Q133" s="78"/>
      <c r="R133" s="627" t="s">
        <v>837</v>
      </c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</row>
    <row r="134">
      <c r="A134" s="101"/>
      <c r="B134" s="157"/>
      <c r="C134" s="79"/>
      <c r="E134" s="106"/>
      <c r="G134" s="80"/>
      <c r="H134" s="79"/>
      <c r="J134" s="106"/>
      <c r="L134" s="80"/>
      <c r="M134" s="79"/>
      <c r="O134" s="106"/>
      <c r="Q134" s="80"/>
      <c r="R134" s="627" t="s">
        <v>839</v>
      </c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</row>
    <row r="135">
      <c r="A135" s="101"/>
      <c r="B135" s="160"/>
      <c r="C135" s="79"/>
      <c r="E135" s="106"/>
      <c r="G135" s="80"/>
      <c r="H135" s="79"/>
      <c r="J135" s="106"/>
      <c r="L135" s="80"/>
      <c r="M135" s="79"/>
      <c r="O135" s="106"/>
      <c r="Q135" s="80"/>
      <c r="R135" s="628" t="s">
        <v>838</v>
      </c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</row>
    <row r="136">
      <c r="A136" s="108"/>
      <c r="B136" s="629" t="s">
        <v>60</v>
      </c>
      <c r="C136" s="79"/>
      <c r="E136" s="106"/>
      <c r="F136" s="110"/>
      <c r="G136" s="111"/>
      <c r="H136" s="79"/>
      <c r="J136" s="106"/>
      <c r="K136" s="110"/>
      <c r="L136" s="111"/>
      <c r="M136" s="79"/>
      <c r="O136" s="106"/>
      <c r="P136" s="110"/>
      <c r="Q136" s="111"/>
      <c r="R136" s="63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</row>
    <row r="137">
      <c r="A137" s="108"/>
      <c r="B137" s="629" t="s">
        <v>61</v>
      </c>
      <c r="C137" s="79"/>
      <c r="E137" s="106"/>
      <c r="F137" s="1459"/>
      <c r="G137" s="140"/>
      <c r="H137" s="79"/>
      <c r="J137" s="106"/>
      <c r="K137" s="1459"/>
      <c r="L137" s="140"/>
      <c r="M137" s="79"/>
      <c r="O137" s="106"/>
      <c r="P137" s="1459"/>
      <c r="Q137" s="140"/>
      <c r="R137" s="63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</row>
    <row r="138">
      <c r="A138" s="108"/>
      <c r="B138" s="157"/>
      <c r="C138" s="81"/>
      <c r="D138" s="82"/>
      <c r="E138" s="54"/>
      <c r="F138" s="970"/>
      <c r="G138" s="138"/>
      <c r="H138" s="81"/>
      <c r="I138" s="82"/>
      <c r="J138" s="54"/>
      <c r="K138" s="970"/>
      <c r="L138" s="138"/>
      <c r="M138" s="81"/>
      <c r="N138" s="82"/>
      <c r="O138" s="54"/>
      <c r="P138" s="970"/>
      <c r="Q138" s="138"/>
      <c r="R138" s="63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</row>
    <row r="139">
      <c r="A139" s="108"/>
      <c r="B139" s="206" t="s">
        <v>62</v>
      </c>
      <c r="C139" s="633" t="s">
        <v>840</v>
      </c>
      <c r="D139" s="634"/>
      <c r="E139" s="634" t="s">
        <v>63</v>
      </c>
      <c r="F139" s="634" t="s">
        <v>64</v>
      </c>
      <c r="G139" s="634" t="s">
        <v>65</v>
      </c>
      <c r="H139" s="633" t="s">
        <v>566</v>
      </c>
      <c r="I139" s="634"/>
      <c r="J139" s="634" t="s">
        <v>63</v>
      </c>
      <c r="K139" s="634" t="s">
        <v>64</v>
      </c>
      <c r="L139" s="635" t="s">
        <v>65</v>
      </c>
      <c r="M139" s="633" t="s">
        <v>566</v>
      </c>
      <c r="N139" s="634"/>
      <c r="O139" s="634" t="s">
        <v>63</v>
      </c>
      <c r="P139" s="634" t="s">
        <v>64</v>
      </c>
      <c r="Q139" s="635" t="s">
        <v>65</v>
      </c>
      <c r="R139" s="194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</row>
    <row r="140">
      <c r="A140" s="108"/>
      <c r="B140" s="206" t="s">
        <v>66</v>
      </c>
      <c r="C140" s="209" t="s">
        <v>126</v>
      </c>
      <c r="D140" s="210"/>
      <c r="E140" s="207" t="s">
        <v>380</v>
      </c>
      <c r="F140" s="207">
        <v>31.0</v>
      </c>
      <c r="G140" s="207">
        <v>6.0</v>
      </c>
      <c r="H140" s="209" t="s">
        <v>69</v>
      </c>
      <c r="I140" s="210"/>
      <c r="J140" s="207" t="s">
        <v>287</v>
      </c>
      <c r="K140" s="207">
        <v>31.0</v>
      </c>
      <c r="L140" s="208">
        <v>6.0</v>
      </c>
      <c r="M140" s="209" t="s">
        <v>67</v>
      </c>
      <c r="N140" s="210"/>
      <c r="O140" s="207" t="s">
        <v>841</v>
      </c>
      <c r="P140" s="207">
        <v>31.0</v>
      </c>
      <c r="Q140" s="208">
        <v>6.0</v>
      </c>
      <c r="R140" s="194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</row>
    <row r="141">
      <c r="A141" s="108"/>
      <c r="B141" s="206" t="s">
        <v>72</v>
      </c>
      <c r="C141" s="209" t="s">
        <v>842</v>
      </c>
      <c r="D141" s="210"/>
      <c r="E141" s="207" t="s">
        <v>74</v>
      </c>
      <c r="F141" s="207">
        <v>31.0</v>
      </c>
      <c r="G141" s="207">
        <v>0.0</v>
      </c>
      <c r="H141" s="209" t="s">
        <v>843</v>
      </c>
      <c r="I141" s="210"/>
      <c r="J141" s="207" t="s">
        <v>74</v>
      </c>
      <c r="K141" s="207">
        <v>31.0</v>
      </c>
      <c r="L141" s="208">
        <v>0.0</v>
      </c>
      <c r="M141" s="209" t="s">
        <v>324</v>
      </c>
      <c r="N141" s="210"/>
      <c r="O141" s="207" t="s">
        <v>844</v>
      </c>
      <c r="P141" s="207">
        <v>31.0</v>
      </c>
      <c r="Q141" s="208">
        <v>0.0</v>
      </c>
      <c r="R141" s="194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</row>
    <row r="142">
      <c r="A142" s="108"/>
      <c r="B142" s="206" t="s">
        <v>79</v>
      </c>
      <c r="C142" s="209" t="s">
        <v>195</v>
      </c>
      <c r="D142" s="210"/>
      <c r="E142" s="207" t="s">
        <v>434</v>
      </c>
      <c r="F142" s="207">
        <v>31.0</v>
      </c>
      <c r="G142" s="207">
        <v>0.0</v>
      </c>
      <c r="H142" s="209" t="s">
        <v>509</v>
      </c>
      <c r="I142" s="210"/>
      <c r="J142" s="207" t="s">
        <v>538</v>
      </c>
      <c r="K142" s="207">
        <v>31.0</v>
      </c>
      <c r="L142" s="208">
        <v>0.0</v>
      </c>
      <c r="M142" s="209" t="s">
        <v>327</v>
      </c>
      <c r="N142" s="210"/>
      <c r="O142" s="207" t="s">
        <v>845</v>
      </c>
      <c r="P142" s="207">
        <v>31.0</v>
      </c>
      <c r="Q142" s="208">
        <v>0.0</v>
      </c>
      <c r="R142" s="194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</row>
    <row r="143">
      <c r="A143" s="108"/>
      <c r="B143" s="211" t="s">
        <v>85</v>
      </c>
      <c r="C143" s="212" t="s">
        <v>846</v>
      </c>
      <c r="D143" s="213"/>
      <c r="E143" s="172" t="s">
        <v>512</v>
      </c>
      <c r="F143" s="172">
        <v>31.0</v>
      </c>
      <c r="G143" s="172">
        <v>252.0</v>
      </c>
      <c r="H143" s="212" t="s">
        <v>439</v>
      </c>
      <c r="I143" s="213"/>
      <c r="J143" s="172" t="s">
        <v>360</v>
      </c>
      <c r="K143" s="172">
        <v>31.0</v>
      </c>
      <c r="L143" s="173">
        <v>252.0</v>
      </c>
      <c r="M143" s="212" t="s">
        <v>141</v>
      </c>
      <c r="N143" s="213"/>
      <c r="O143" s="172" t="s">
        <v>142</v>
      </c>
      <c r="P143" s="172">
        <v>31.0</v>
      </c>
      <c r="Q143" s="173">
        <v>252.0</v>
      </c>
      <c r="R143" s="194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</row>
    <row r="144">
      <c r="A144" s="101"/>
      <c r="B144" s="215"/>
      <c r="C144" s="214" t="s">
        <v>271</v>
      </c>
      <c r="D144" s="213"/>
      <c r="E144" s="172" t="s">
        <v>440</v>
      </c>
      <c r="F144" s="172">
        <v>31.0</v>
      </c>
      <c r="G144" s="172">
        <v>0.0</v>
      </c>
      <c r="H144" s="212" t="s">
        <v>847</v>
      </c>
      <c r="I144" s="213"/>
      <c r="J144" s="172" t="s">
        <v>695</v>
      </c>
      <c r="K144" s="172">
        <v>31.0</v>
      </c>
      <c r="L144" s="173">
        <v>0.0</v>
      </c>
      <c r="M144" s="212" t="s">
        <v>848</v>
      </c>
      <c r="N144" s="213"/>
      <c r="O144" s="172" t="s">
        <v>849</v>
      </c>
      <c r="P144" s="172">
        <v>31.0</v>
      </c>
      <c r="Q144" s="173">
        <v>0.0</v>
      </c>
      <c r="R144" s="194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</row>
    <row r="145">
      <c r="A145" s="101"/>
      <c r="B145" s="215"/>
      <c r="C145" s="212" t="s">
        <v>850</v>
      </c>
      <c r="D145" s="213"/>
      <c r="E145" s="172" t="s">
        <v>517</v>
      </c>
      <c r="F145" s="172">
        <v>31.0</v>
      </c>
      <c r="G145" s="172">
        <v>252.0</v>
      </c>
      <c r="H145" s="212" t="s">
        <v>299</v>
      </c>
      <c r="I145" s="213"/>
      <c r="J145" s="172" t="s">
        <v>153</v>
      </c>
      <c r="K145" s="172">
        <v>31.0</v>
      </c>
      <c r="L145" s="173">
        <v>252.0</v>
      </c>
      <c r="M145" s="212" t="s">
        <v>306</v>
      </c>
      <c r="N145" s="213"/>
      <c r="O145" s="172" t="s">
        <v>176</v>
      </c>
      <c r="P145" s="172">
        <v>31.0</v>
      </c>
      <c r="Q145" s="173">
        <v>252.0</v>
      </c>
      <c r="R145" s="194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</row>
    <row r="146">
      <c r="A146" s="101"/>
      <c r="B146" s="215"/>
      <c r="C146" s="212" t="s">
        <v>851</v>
      </c>
      <c r="D146" s="213"/>
      <c r="E146" s="193"/>
      <c r="F146" s="195" t="s">
        <v>852</v>
      </c>
      <c r="G146" s="80"/>
      <c r="H146" s="212" t="s">
        <v>493</v>
      </c>
      <c r="I146" s="213"/>
      <c r="J146" s="193"/>
      <c r="K146" s="195" t="s">
        <v>853</v>
      </c>
      <c r="L146" s="80"/>
      <c r="M146" s="212" t="s">
        <v>394</v>
      </c>
      <c r="N146" s="213"/>
      <c r="O146" s="193"/>
      <c r="P146" s="195" t="s">
        <v>854</v>
      </c>
      <c r="Q146" s="80"/>
      <c r="R146" s="194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</row>
    <row r="147">
      <c r="A147" s="101"/>
      <c r="B147" s="215"/>
      <c r="C147" s="212"/>
      <c r="D147" s="213"/>
      <c r="E147" s="193"/>
      <c r="F147" s="195"/>
      <c r="G147" s="80"/>
      <c r="H147" s="213"/>
      <c r="I147" s="213"/>
      <c r="J147" s="195"/>
      <c r="K147" s="195" t="s">
        <v>855</v>
      </c>
      <c r="L147" s="80"/>
      <c r="M147" s="213"/>
      <c r="N147" s="213"/>
      <c r="O147" s="193"/>
      <c r="P147" s="195"/>
      <c r="Q147" s="80"/>
      <c r="R147" s="194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</row>
    <row r="148">
      <c r="A148" s="101"/>
      <c r="B148" s="215"/>
      <c r="C148" s="562" t="s">
        <v>856</v>
      </c>
      <c r="D148" s="217"/>
      <c r="E148" s="218"/>
      <c r="F148" s="219"/>
      <c r="G148" s="636"/>
      <c r="H148" s="564" t="s">
        <v>856</v>
      </c>
      <c r="I148" s="217"/>
      <c r="J148" s="219"/>
      <c r="K148" s="219"/>
      <c r="L148" s="636"/>
      <c r="M148" s="564" t="s">
        <v>856</v>
      </c>
      <c r="N148" s="217"/>
      <c r="O148" s="218"/>
      <c r="P148" s="219"/>
      <c r="Q148" s="636"/>
      <c r="R148" s="637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</row>
    <row r="149">
      <c r="A149" s="101"/>
      <c r="B149" s="221"/>
      <c r="C149" s="638"/>
      <c r="E149" s="106"/>
      <c r="F149" s="639" t="s">
        <v>857</v>
      </c>
      <c r="G149" s="80"/>
      <c r="H149" s="638"/>
      <c r="J149" s="106"/>
      <c r="K149" s="639" t="s">
        <v>858</v>
      </c>
      <c r="L149" s="80"/>
      <c r="M149" s="638"/>
      <c r="O149" s="106"/>
      <c r="P149" s="639" t="s">
        <v>859</v>
      </c>
      <c r="Q149" s="8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</row>
    <row r="150">
      <c r="A150" s="101"/>
      <c r="B150" s="79"/>
      <c r="C150" s="79"/>
      <c r="E150" s="106"/>
      <c r="G150" s="80"/>
      <c r="H150" s="79"/>
      <c r="J150" s="106"/>
      <c r="L150" s="80"/>
      <c r="M150" s="79"/>
      <c r="O150" s="106"/>
      <c r="Q150" s="8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</row>
    <row r="151">
      <c r="A151" s="101"/>
      <c r="B151" s="79"/>
      <c r="C151" s="79"/>
      <c r="E151" s="106"/>
      <c r="G151" s="80"/>
      <c r="H151" s="79"/>
      <c r="J151" s="106"/>
      <c r="L151" s="80"/>
      <c r="M151" s="79"/>
      <c r="O151" s="106"/>
      <c r="Q151" s="8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</row>
    <row r="152">
      <c r="A152" s="108"/>
      <c r="B152" s="203" t="s">
        <v>60</v>
      </c>
      <c r="C152" s="79"/>
      <c r="E152" s="106"/>
      <c r="F152" s="110"/>
      <c r="G152" s="111"/>
      <c r="H152" s="79"/>
      <c r="J152" s="106"/>
      <c r="K152" s="110"/>
      <c r="L152" s="111"/>
      <c r="M152" s="79"/>
      <c r="O152" s="106"/>
      <c r="P152" s="110"/>
      <c r="Q152" s="111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</row>
    <row r="153">
      <c r="A153" s="108"/>
      <c r="B153" s="203" t="s">
        <v>61</v>
      </c>
      <c r="C153" s="79"/>
      <c r="E153" s="106"/>
      <c r="F153" s="1459"/>
      <c r="G153" s="140"/>
      <c r="H153" s="79"/>
      <c r="J153" s="106"/>
      <c r="K153" s="631"/>
      <c r="L153" s="80"/>
      <c r="M153" s="79"/>
      <c r="O153" s="106"/>
      <c r="P153" s="1459"/>
      <c r="Q153" s="14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</row>
    <row r="154">
      <c r="A154" s="108"/>
      <c r="B154" s="79"/>
      <c r="C154" s="81"/>
      <c r="D154" s="82"/>
      <c r="E154" s="54"/>
      <c r="F154" s="977"/>
      <c r="G154" s="243"/>
      <c r="H154" s="81"/>
      <c r="I154" s="82"/>
      <c r="J154" s="54"/>
      <c r="K154" s="641"/>
      <c r="L154" s="83"/>
      <c r="M154" s="81"/>
      <c r="N154" s="82"/>
      <c r="O154" s="54"/>
      <c r="P154" s="971"/>
      <c r="Q154" s="243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</row>
    <row r="155">
      <c r="A155" s="108"/>
      <c r="B155" s="206" t="s">
        <v>62</v>
      </c>
      <c r="C155" s="633" t="s">
        <v>566</v>
      </c>
      <c r="D155" s="634"/>
      <c r="E155" s="634" t="s">
        <v>63</v>
      </c>
      <c r="F155" s="634" t="s">
        <v>64</v>
      </c>
      <c r="G155" s="635" t="s">
        <v>65</v>
      </c>
      <c r="H155" s="633" t="s">
        <v>566</v>
      </c>
      <c r="I155" s="634"/>
      <c r="J155" s="634" t="s">
        <v>63</v>
      </c>
      <c r="K155" s="634" t="s">
        <v>64</v>
      </c>
      <c r="L155" s="635" t="s">
        <v>65</v>
      </c>
      <c r="M155" s="633" t="s">
        <v>565</v>
      </c>
      <c r="N155" s="634"/>
      <c r="O155" s="634" t="s">
        <v>63</v>
      </c>
      <c r="P155" s="634" t="s">
        <v>64</v>
      </c>
      <c r="Q155" s="635" t="s">
        <v>65</v>
      </c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</row>
    <row r="156">
      <c r="A156" s="108"/>
      <c r="B156" s="206" t="s">
        <v>66</v>
      </c>
      <c r="C156" s="209" t="s">
        <v>128</v>
      </c>
      <c r="D156" s="210"/>
      <c r="E156" s="207" t="s">
        <v>287</v>
      </c>
      <c r="F156" s="207">
        <v>31.0</v>
      </c>
      <c r="G156" s="208">
        <v>6.0</v>
      </c>
      <c r="H156" s="209" t="s">
        <v>67</v>
      </c>
      <c r="I156" s="210"/>
      <c r="J156" s="207" t="s">
        <v>860</v>
      </c>
      <c r="K156" s="207">
        <v>31.0</v>
      </c>
      <c r="L156" s="208">
        <v>6.0</v>
      </c>
      <c r="M156" s="209" t="s">
        <v>126</v>
      </c>
      <c r="N156" s="210"/>
      <c r="O156" s="207" t="s">
        <v>129</v>
      </c>
      <c r="P156" s="207">
        <v>31.0</v>
      </c>
      <c r="Q156" s="208">
        <v>6.0</v>
      </c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</row>
    <row r="157">
      <c r="A157" s="108"/>
      <c r="B157" s="206" t="s">
        <v>72</v>
      </c>
      <c r="C157" s="209" t="s">
        <v>382</v>
      </c>
      <c r="D157" s="210"/>
      <c r="E157" s="207" t="s">
        <v>132</v>
      </c>
      <c r="F157" s="207">
        <v>31.0</v>
      </c>
      <c r="G157" s="208">
        <v>252.0</v>
      </c>
      <c r="H157" s="209" t="s">
        <v>191</v>
      </c>
      <c r="I157" s="210"/>
      <c r="J157" s="207" t="s">
        <v>802</v>
      </c>
      <c r="K157" s="207">
        <v>31.0</v>
      </c>
      <c r="L157" s="208">
        <v>252.0</v>
      </c>
      <c r="M157" s="209" t="s">
        <v>861</v>
      </c>
      <c r="N157" s="210"/>
      <c r="O157" s="207" t="s">
        <v>166</v>
      </c>
      <c r="P157" s="207">
        <v>30.0</v>
      </c>
      <c r="Q157" s="208">
        <v>0.0</v>
      </c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</row>
    <row r="158">
      <c r="A158" s="108"/>
      <c r="B158" s="206" t="s">
        <v>79</v>
      </c>
      <c r="C158" s="209" t="s">
        <v>260</v>
      </c>
      <c r="D158" s="210"/>
      <c r="E158" s="207" t="s">
        <v>385</v>
      </c>
      <c r="F158" s="207">
        <v>31.0</v>
      </c>
      <c r="G158" s="208">
        <v>0.0</v>
      </c>
      <c r="H158" s="209" t="s">
        <v>386</v>
      </c>
      <c r="I158" s="210"/>
      <c r="J158" s="207" t="s">
        <v>257</v>
      </c>
      <c r="K158" s="207">
        <v>31.0</v>
      </c>
      <c r="L158" s="208">
        <v>0.0</v>
      </c>
      <c r="M158" s="209" t="s">
        <v>862</v>
      </c>
      <c r="N158" s="210"/>
      <c r="O158" s="207" t="s">
        <v>388</v>
      </c>
      <c r="P158" s="207">
        <v>31.0</v>
      </c>
      <c r="Q158" s="208">
        <v>0.0</v>
      </c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</row>
    <row r="159">
      <c r="A159" s="108"/>
      <c r="B159" s="211" t="s">
        <v>85</v>
      </c>
      <c r="C159" s="212" t="s">
        <v>396</v>
      </c>
      <c r="D159" s="213"/>
      <c r="E159" s="172" t="s">
        <v>362</v>
      </c>
      <c r="F159" s="172">
        <v>31.0</v>
      </c>
      <c r="G159" s="173">
        <v>0.0</v>
      </c>
      <c r="H159" s="212" t="s">
        <v>863</v>
      </c>
      <c r="I159" s="213"/>
      <c r="J159" s="172" t="s">
        <v>864</v>
      </c>
      <c r="K159" s="172">
        <v>31.0</v>
      </c>
      <c r="L159" s="173">
        <v>0.0</v>
      </c>
      <c r="M159" s="212" t="s">
        <v>413</v>
      </c>
      <c r="N159" s="213"/>
      <c r="O159" s="172" t="s">
        <v>865</v>
      </c>
      <c r="P159" s="172">
        <v>30.0</v>
      </c>
      <c r="Q159" s="173">
        <v>252.0</v>
      </c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</row>
    <row r="160">
      <c r="A160" s="101"/>
      <c r="B160" s="215"/>
      <c r="C160" s="212" t="s">
        <v>866</v>
      </c>
      <c r="D160" s="213"/>
      <c r="E160" s="172" t="s">
        <v>174</v>
      </c>
      <c r="F160" s="172">
        <v>31.0</v>
      </c>
      <c r="G160" s="173">
        <v>0.0</v>
      </c>
      <c r="H160" s="212" t="s">
        <v>148</v>
      </c>
      <c r="I160" s="213"/>
      <c r="J160" s="172" t="s">
        <v>305</v>
      </c>
      <c r="K160" s="172">
        <v>31.0</v>
      </c>
      <c r="L160" s="173">
        <v>0.0</v>
      </c>
      <c r="M160" s="212" t="s">
        <v>734</v>
      </c>
      <c r="N160" s="213"/>
      <c r="O160" s="172" t="s">
        <v>305</v>
      </c>
      <c r="P160" s="172">
        <v>31.0</v>
      </c>
      <c r="Q160" s="173">
        <v>0.0</v>
      </c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</row>
    <row r="161">
      <c r="A161" s="101"/>
      <c r="B161" s="215"/>
      <c r="C161" s="212" t="s">
        <v>96</v>
      </c>
      <c r="D161" s="213"/>
      <c r="E161" s="172" t="s">
        <v>153</v>
      </c>
      <c r="F161" s="172">
        <v>31.0</v>
      </c>
      <c r="G161" s="173">
        <v>252.0</v>
      </c>
      <c r="H161" s="212" t="s">
        <v>141</v>
      </c>
      <c r="I161" s="213"/>
      <c r="J161" s="172" t="s">
        <v>867</v>
      </c>
      <c r="K161" s="172">
        <v>31.0</v>
      </c>
      <c r="L161" s="173">
        <v>252.0</v>
      </c>
      <c r="M161" s="214" t="s">
        <v>868</v>
      </c>
      <c r="N161" s="213"/>
      <c r="O161" s="172" t="s">
        <v>869</v>
      </c>
      <c r="P161" s="172">
        <v>31.0</v>
      </c>
      <c r="Q161" s="173">
        <v>252.0</v>
      </c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</row>
    <row r="162">
      <c r="A162" s="101"/>
      <c r="B162" s="215"/>
      <c r="C162" s="212" t="s">
        <v>870</v>
      </c>
      <c r="D162" s="213"/>
      <c r="E162" s="193"/>
      <c r="F162" s="195" t="s">
        <v>871</v>
      </c>
      <c r="G162" s="80"/>
      <c r="H162" s="213" t="s">
        <v>361</v>
      </c>
      <c r="I162" s="213"/>
      <c r="J162" s="193"/>
      <c r="K162" s="195" t="s">
        <v>872</v>
      </c>
      <c r="L162" s="80"/>
      <c r="M162" s="213" t="s">
        <v>873</v>
      </c>
      <c r="N162" s="213"/>
      <c r="O162" s="193"/>
      <c r="P162" s="195" t="s">
        <v>874</v>
      </c>
      <c r="Q162" s="8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</row>
    <row r="163">
      <c r="A163" s="101"/>
      <c r="B163" s="215"/>
      <c r="C163" s="562" t="s">
        <v>856</v>
      </c>
      <c r="D163" s="217"/>
      <c r="E163" s="218"/>
      <c r="F163" s="219"/>
      <c r="G163" s="642"/>
      <c r="H163" s="564" t="s">
        <v>856</v>
      </c>
      <c r="I163" s="217"/>
      <c r="J163" s="218"/>
      <c r="K163" s="219"/>
      <c r="L163" s="642"/>
      <c r="M163" s="564" t="s">
        <v>856</v>
      </c>
      <c r="N163" s="217"/>
      <c r="O163" s="218"/>
      <c r="P163" s="219"/>
      <c r="Q163" s="642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</row>
    <row r="164">
      <c r="A164" s="643"/>
      <c r="B164" s="644" t="s">
        <v>2686</v>
      </c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5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</row>
    <row r="165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</row>
    <row r="166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</row>
    <row r="167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</row>
    <row r="168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</row>
    <row r="169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</row>
    <row r="170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</row>
    <row r="17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</row>
    <row r="172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</row>
    <row r="173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</row>
    <row r="174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</row>
    <row r="175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</row>
    <row r="176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</row>
    <row r="177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</row>
    <row r="178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</row>
    <row r="179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</row>
    <row r="180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</row>
    <row r="18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</row>
    <row r="182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</row>
    <row r="183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</row>
    <row r="184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</row>
    <row r="185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</row>
    <row r="186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</row>
    <row r="187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</row>
    <row r="188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</row>
    <row r="189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</row>
    <row r="190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</row>
    <row r="19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</row>
    <row r="192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</row>
    <row r="193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</row>
    <row r="194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</row>
    <row r="195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</row>
    <row r="196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</row>
    <row r="197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</row>
    <row r="198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</row>
    <row r="199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</row>
    <row r="200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</row>
    <row r="20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</row>
    <row r="202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</row>
    <row r="203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</row>
    <row r="204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</row>
    <row r="205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</row>
    <row r="206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</row>
    <row r="207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</row>
    <row r="208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</row>
    <row r="209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</row>
    <row r="210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</row>
    <row r="21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</row>
    <row r="212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</row>
    <row r="213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</row>
    <row r="214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</row>
    <row r="215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</row>
    <row r="216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</row>
    <row r="217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</row>
    <row r="218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</row>
    <row r="219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</row>
    <row r="220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</row>
    <row r="22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</row>
    <row r="222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</row>
    <row r="223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</row>
    <row r="224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</row>
    <row r="225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</row>
    <row r="226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</row>
    <row r="227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</row>
    <row r="228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</row>
    <row r="229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</row>
    <row r="230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</row>
    <row r="23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</row>
    <row r="232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</row>
    <row r="233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</row>
    <row r="234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</row>
    <row r="235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</row>
    <row r="236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</row>
    <row r="237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</row>
    <row r="238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</row>
    <row r="239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</row>
    <row r="240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</row>
    <row r="24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</row>
    <row r="242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</row>
    <row r="243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</row>
    <row r="244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</row>
    <row r="245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</row>
    <row r="246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</row>
    <row r="247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</row>
    <row r="248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</row>
    <row r="249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</row>
    <row r="250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</row>
    <row r="25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</row>
    <row r="252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</row>
    <row r="253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</row>
    <row r="254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</row>
    <row r="255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</row>
    <row r="256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</row>
    <row r="257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</row>
    <row r="258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</row>
    <row r="259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</row>
    <row r="260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</row>
    <row r="26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</row>
    <row r="262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</row>
    <row r="263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</row>
    <row r="264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</row>
    <row r="26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</row>
    <row r="266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</row>
    <row r="267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</row>
    <row r="268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</row>
    <row r="269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</row>
    <row r="270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</row>
    <row r="27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</row>
    <row r="272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</row>
    <row r="273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</row>
    <row r="274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</row>
    <row r="275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</row>
    <row r="276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</row>
    <row r="277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</row>
    <row r="278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</row>
    <row r="279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</row>
    <row r="280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</row>
    <row r="28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</row>
    <row r="282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</row>
    <row r="283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</row>
    <row r="284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</row>
    <row r="285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</row>
    <row r="286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</row>
    <row r="287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</row>
    <row r="288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</row>
    <row r="289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</row>
    <row r="290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</row>
    <row r="29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</row>
    <row r="292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</row>
    <row r="293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</row>
    <row r="294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</row>
    <row r="295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</row>
    <row r="296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</row>
    <row r="297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</row>
    <row r="298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</row>
    <row r="299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</row>
    <row r="300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</row>
    <row r="30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</row>
    <row r="302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</row>
    <row r="303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</row>
    <row r="304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</row>
    <row r="305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</row>
    <row r="306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</row>
    <row r="307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</row>
    <row r="308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</row>
    <row r="309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</row>
    <row r="310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</row>
    <row r="31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</row>
    <row r="312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</row>
    <row r="313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</row>
    <row r="314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</row>
    <row r="31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</row>
    <row r="316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</row>
    <row r="317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</row>
    <row r="318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</row>
    <row r="319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</row>
    <row r="320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</row>
    <row r="32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</row>
    <row r="322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</row>
    <row r="323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</row>
    <row r="324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</row>
    <row r="32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</row>
    <row r="326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</row>
    <row r="327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</row>
    <row r="328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</row>
    <row r="329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</row>
    <row r="330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</row>
    <row r="33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</row>
    <row r="333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</row>
    <row r="33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</row>
    <row r="336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</row>
    <row r="337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</row>
    <row r="338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</row>
    <row r="339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</row>
    <row r="340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</row>
    <row r="34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</row>
    <row r="342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</row>
    <row r="343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</row>
    <row r="34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</row>
    <row r="346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</row>
    <row r="347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</row>
    <row r="348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</row>
    <row r="349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</row>
    <row r="350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</row>
    <row r="352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</row>
    <row r="353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</row>
    <row r="354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</row>
    <row r="35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</row>
    <row r="356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</row>
    <row r="357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</row>
    <row r="358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</row>
    <row r="359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</row>
    <row r="360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</row>
    <row r="362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</row>
    <row r="363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</row>
    <row r="364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</row>
    <row r="366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</row>
    <row r="367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</row>
    <row r="369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</row>
    <row r="370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</row>
    <row r="37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</row>
    <row r="372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</row>
    <row r="373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</row>
    <row r="374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</row>
    <row r="37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</row>
    <row r="377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</row>
    <row r="378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</row>
    <row r="379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</row>
    <row r="380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</row>
    <row r="38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</row>
    <row r="382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</row>
    <row r="383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</row>
    <row r="384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</row>
    <row r="38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</row>
    <row r="386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</row>
    <row r="387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</row>
    <row r="388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</row>
    <row r="389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</row>
    <row r="390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</row>
    <row r="39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</row>
    <row r="392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</row>
    <row r="394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</row>
    <row r="39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</row>
    <row r="396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</row>
    <row r="398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</row>
    <row r="400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</row>
    <row r="40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</row>
    <row r="403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</row>
    <row r="404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</row>
    <row r="40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</row>
    <row r="406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</row>
    <row r="407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</row>
    <row r="409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</row>
    <row r="410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</row>
    <row r="41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</row>
    <row r="412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</row>
    <row r="413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</row>
    <row r="414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</row>
    <row r="41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</row>
    <row r="416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</row>
    <row r="417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</row>
    <row r="418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</row>
    <row r="419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</row>
    <row r="420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</row>
    <row r="42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</row>
    <row r="422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</row>
    <row r="423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</row>
    <row r="424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</row>
    <row r="97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</row>
    <row r="973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</row>
    <row r="974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</row>
    <row r="97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</row>
    <row r="976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</row>
    <row r="977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</row>
    <row r="978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</row>
    <row r="979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</row>
    <row r="980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</row>
    <row r="98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</row>
    <row r="982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</row>
    <row r="983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</row>
    <row r="984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</row>
    <row r="985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</row>
    <row r="986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</row>
    <row r="987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</row>
    <row r="988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</row>
    <row r="989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</row>
    <row r="990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</row>
    <row r="99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</row>
    <row r="992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</row>
    <row r="993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</row>
    <row r="994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</row>
    <row r="995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</row>
    <row r="996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  <c r="AD996" s="100"/>
    </row>
    <row r="997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  <c r="AD997" s="100"/>
    </row>
    <row r="998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</row>
    <row r="999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  <c r="AD999" s="100"/>
    </row>
    <row r="1000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</row>
    <row r="1001">
      <c r="A1001" s="100"/>
      <c r="B1001" s="100"/>
      <c r="C1001" s="100"/>
      <c r="D1001" s="100"/>
      <c r="E1001" s="100"/>
      <c r="F1001" s="100"/>
      <c r="G1001" s="100"/>
      <c r="H1001" s="100"/>
      <c r="I1001" s="100"/>
      <c r="J1001" s="100"/>
      <c r="K1001" s="100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100"/>
      <c r="V1001" s="100"/>
      <c r="W1001" s="100"/>
      <c r="X1001" s="100"/>
      <c r="Y1001" s="100"/>
      <c r="Z1001" s="100"/>
      <c r="AA1001" s="100"/>
      <c r="AB1001" s="100"/>
      <c r="AC1001" s="100"/>
      <c r="AD1001" s="100"/>
    </row>
    <row r="1002">
      <c r="A1002" s="100"/>
      <c r="B1002" s="100"/>
      <c r="C1002" s="100"/>
      <c r="D1002" s="100"/>
      <c r="E1002" s="100"/>
      <c r="F1002" s="100"/>
      <c r="G1002" s="100"/>
      <c r="H1002" s="100"/>
      <c r="I1002" s="100"/>
      <c r="J1002" s="100"/>
      <c r="K1002" s="100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100"/>
      <c r="V1002" s="100"/>
      <c r="W1002" s="100"/>
      <c r="X1002" s="100"/>
      <c r="Y1002" s="100"/>
      <c r="Z1002" s="100"/>
      <c r="AA1002" s="100"/>
      <c r="AB1002" s="100"/>
      <c r="AC1002" s="100"/>
      <c r="AD1002" s="100"/>
    </row>
    <row r="1003">
      <c r="A1003" s="100"/>
      <c r="B1003" s="100"/>
      <c r="C1003" s="100"/>
      <c r="D1003" s="100"/>
      <c r="E1003" s="100"/>
      <c r="F1003" s="100"/>
      <c r="G1003" s="100"/>
      <c r="H1003" s="100"/>
      <c r="I1003" s="100"/>
      <c r="J1003" s="100"/>
      <c r="K1003" s="100"/>
      <c r="L1003" s="100"/>
      <c r="M1003" s="100"/>
      <c r="N1003" s="100"/>
      <c r="O1003" s="100"/>
      <c r="P1003" s="100"/>
      <c r="Q1003" s="100"/>
      <c r="R1003" s="100"/>
      <c r="S1003" s="100"/>
      <c r="T1003" s="100"/>
      <c r="U1003" s="100"/>
      <c r="V1003" s="100"/>
      <c r="W1003" s="100"/>
      <c r="X1003" s="100"/>
      <c r="Y1003" s="100"/>
      <c r="Z1003" s="100"/>
      <c r="AA1003" s="100"/>
      <c r="AB1003" s="100"/>
      <c r="AC1003" s="100"/>
      <c r="AD1003" s="100"/>
    </row>
    <row r="1004">
      <c r="A1004" s="100"/>
      <c r="B1004" s="100"/>
      <c r="C1004" s="100"/>
      <c r="D1004" s="100"/>
      <c r="E1004" s="100"/>
      <c r="F1004" s="100"/>
      <c r="G1004" s="100"/>
      <c r="H1004" s="100"/>
      <c r="I1004" s="100"/>
      <c r="J1004" s="100"/>
      <c r="K1004" s="100"/>
      <c r="L1004" s="100"/>
      <c r="M1004" s="100"/>
      <c r="N1004" s="100"/>
      <c r="O1004" s="100"/>
      <c r="P1004" s="100"/>
      <c r="Q1004" s="100"/>
      <c r="R1004" s="100"/>
      <c r="S1004" s="100"/>
      <c r="T1004" s="100"/>
      <c r="U1004" s="100"/>
      <c r="V1004" s="100"/>
      <c r="W1004" s="100"/>
      <c r="X1004" s="100"/>
      <c r="Y1004" s="100"/>
      <c r="Z1004" s="100"/>
      <c r="AA1004" s="100"/>
      <c r="AB1004" s="100"/>
      <c r="AC1004" s="100"/>
      <c r="AD1004" s="100"/>
    </row>
  </sheetData>
  <mergeCells count="183">
    <mergeCell ref="K37:L40"/>
    <mergeCell ref="M37:O42"/>
    <mergeCell ref="K41:L41"/>
    <mergeCell ref="K42:L42"/>
    <mergeCell ref="F42:G42"/>
    <mergeCell ref="P42:Q42"/>
    <mergeCell ref="F23:G23"/>
    <mergeCell ref="F31:G31"/>
    <mergeCell ref="B33:Q33"/>
    <mergeCell ref="C35:Q36"/>
    <mergeCell ref="F37:G40"/>
    <mergeCell ref="H37:J42"/>
    <mergeCell ref="F41:G41"/>
    <mergeCell ref="P82:Q82"/>
    <mergeCell ref="P96:Q96"/>
    <mergeCell ref="P114:Q114"/>
    <mergeCell ref="P128:Q128"/>
    <mergeCell ref="R131:R132"/>
    <mergeCell ref="P37:Q40"/>
    <mergeCell ref="P41:Q41"/>
    <mergeCell ref="P50:Q50"/>
    <mergeCell ref="P51:Q54"/>
    <mergeCell ref="P55:Q55"/>
    <mergeCell ref="P56:Q56"/>
    <mergeCell ref="P64:Q64"/>
    <mergeCell ref="M69:O74"/>
    <mergeCell ref="P69:Q72"/>
    <mergeCell ref="P73:Q73"/>
    <mergeCell ref="P74:Q74"/>
    <mergeCell ref="M83:O88"/>
    <mergeCell ref="P83:Q86"/>
    <mergeCell ref="P87:Q87"/>
    <mergeCell ref="M101:O106"/>
    <mergeCell ref="P101:Q104"/>
    <mergeCell ref="P105:Q105"/>
    <mergeCell ref="P106:Q106"/>
    <mergeCell ref="P115:Q118"/>
    <mergeCell ref="P119:Q119"/>
    <mergeCell ref="P120:Q120"/>
    <mergeCell ref="P147:Q147"/>
    <mergeCell ref="P149:Q152"/>
    <mergeCell ref="P153:Q153"/>
    <mergeCell ref="P154:Q154"/>
    <mergeCell ref="P162:Q162"/>
    <mergeCell ref="M115:O120"/>
    <mergeCell ref="M133:O138"/>
    <mergeCell ref="P133:Q136"/>
    <mergeCell ref="P137:Q137"/>
    <mergeCell ref="P138:Q138"/>
    <mergeCell ref="P146:Q146"/>
    <mergeCell ref="M149:O154"/>
    <mergeCell ref="B2:B6"/>
    <mergeCell ref="B8:B9"/>
    <mergeCell ref="B18:B20"/>
    <mergeCell ref="B22:B23"/>
    <mergeCell ref="B35:B39"/>
    <mergeCell ref="B51:B53"/>
    <mergeCell ref="P8:Q8"/>
    <mergeCell ref="P9:Q9"/>
    <mergeCell ref="P17:Q17"/>
    <mergeCell ref="M18:O23"/>
    <mergeCell ref="P18:Q21"/>
    <mergeCell ref="P22:Q22"/>
    <mergeCell ref="P23:Q23"/>
    <mergeCell ref="P31:Q31"/>
    <mergeCell ref="C2:Q3"/>
    <mergeCell ref="C4:E9"/>
    <mergeCell ref="F4:G7"/>
    <mergeCell ref="H4:J9"/>
    <mergeCell ref="M4:O9"/>
    <mergeCell ref="P4:Q7"/>
    <mergeCell ref="K9:L9"/>
    <mergeCell ref="F8:G8"/>
    <mergeCell ref="F9:G9"/>
    <mergeCell ref="F17:G17"/>
    <mergeCell ref="C18:E23"/>
    <mergeCell ref="F18:G21"/>
    <mergeCell ref="H18:J23"/>
    <mergeCell ref="F22:G22"/>
    <mergeCell ref="K4:L7"/>
    <mergeCell ref="K8:L8"/>
    <mergeCell ref="K17:L17"/>
    <mergeCell ref="K18:L21"/>
    <mergeCell ref="K22:L22"/>
    <mergeCell ref="K23:L23"/>
    <mergeCell ref="K31:L31"/>
    <mergeCell ref="K50:L50"/>
    <mergeCell ref="K51:L54"/>
    <mergeCell ref="M51:O56"/>
    <mergeCell ref="K55:L55"/>
    <mergeCell ref="K56:L56"/>
    <mergeCell ref="B65:Q65"/>
    <mergeCell ref="C67:Q68"/>
    <mergeCell ref="P88:Q88"/>
    <mergeCell ref="B97:Q97"/>
    <mergeCell ref="C99:Q100"/>
    <mergeCell ref="B129:Q129"/>
    <mergeCell ref="C131:Q132"/>
    <mergeCell ref="K119:L119"/>
    <mergeCell ref="K120:L120"/>
    <mergeCell ref="K87:L87"/>
    <mergeCell ref="K96:L96"/>
    <mergeCell ref="K101:L104"/>
    <mergeCell ref="K105:L105"/>
    <mergeCell ref="K106:L106"/>
    <mergeCell ref="K114:L114"/>
    <mergeCell ref="K115:L118"/>
    <mergeCell ref="F115:G118"/>
    <mergeCell ref="F119:G119"/>
    <mergeCell ref="F128:G128"/>
    <mergeCell ref="K128:L128"/>
    <mergeCell ref="B131:B135"/>
    <mergeCell ref="C133:E138"/>
    <mergeCell ref="B137:B138"/>
    <mergeCell ref="F138:G138"/>
    <mergeCell ref="H133:J138"/>
    <mergeCell ref="K133:L136"/>
    <mergeCell ref="K137:L137"/>
    <mergeCell ref="K138:L138"/>
    <mergeCell ref="F146:G146"/>
    <mergeCell ref="K146:L146"/>
    <mergeCell ref="K147:L147"/>
    <mergeCell ref="K149:L152"/>
    <mergeCell ref="K153:L153"/>
    <mergeCell ref="K154:L154"/>
    <mergeCell ref="K162:L162"/>
    <mergeCell ref="F154:G154"/>
    <mergeCell ref="F162:G162"/>
    <mergeCell ref="B164:Q164"/>
    <mergeCell ref="F147:G147"/>
    <mergeCell ref="B149:B151"/>
    <mergeCell ref="C149:E154"/>
    <mergeCell ref="F149:G152"/>
    <mergeCell ref="H149:J154"/>
    <mergeCell ref="B153:B154"/>
    <mergeCell ref="F153:G153"/>
    <mergeCell ref="C37:E42"/>
    <mergeCell ref="B41:B42"/>
    <mergeCell ref="F50:G50"/>
    <mergeCell ref="C51:E56"/>
    <mergeCell ref="F51:G54"/>
    <mergeCell ref="H51:J56"/>
    <mergeCell ref="B55:B56"/>
    <mergeCell ref="F55:G55"/>
    <mergeCell ref="F56:G56"/>
    <mergeCell ref="F64:G64"/>
    <mergeCell ref="K64:L64"/>
    <mergeCell ref="B67:B71"/>
    <mergeCell ref="C69:E74"/>
    <mergeCell ref="B73:B74"/>
    <mergeCell ref="F74:G74"/>
    <mergeCell ref="F69:G72"/>
    <mergeCell ref="F73:G73"/>
    <mergeCell ref="F82:G82"/>
    <mergeCell ref="B83:B85"/>
    <mergeCell ref="C83:E88"/>
    <mergeCell ref="F83:G86"/>
    <mergeCell ref="B87:B88"/>
    <mergeCell ref="H69:J74"/>
    <mergeCell ref="K69:L72"/>
    <mergeCell ref="K73:L73"/>
    <mergeCell ref="K74:L74"/>
    <mergeCell ref="K82:L82"/>
    <mergeCell ref="H83:J88"/>
    <mergeCell ref="K83:L86"/>
    <mergeCell ref="F87:G87"/>
    <mergeCell ref="F88:G88"/>
    <mergeCell ref="F96:G96"/>
    <mergeCell ref="B99:B103"/>
    <mergeCell ref="C101:E106"/>
    <mergeCell ref="H101:J106"/>
    <mergeCell ref="B105:B106"/>
    <mergeCell ref="F106:G106"/>
    <mergeCell ref="F101:G104"/>
    <mergeCell ref="F105:G105"/>
    <mergeCell ref="F114:G114"/>
    <mergeCell ref="B115:B117"/>
    <mergeCell ref="C115:E120"/>
    <mergeCell ref="H115:J120"/>
    <mergeCell ref="B119:B120"/>
    <mergeCell ref="F120:G120"/>
    <mergeCell ref="F133:G136"/>
    <mergeCell ref="F137:G137"/>
  </mergeCells>
  <hyperlinks>
    <hyperlink r:id="rId1" ref="B33"/>
    <hyperlink r:id="rId2" ref="B65"/>
    <hyperlink r:id="rId3" ref="B97"/>
    <hyperlink r:id="rId4" ref="B129"/>
    <hyperlink r:id="rId5" ref="B164"/>
  </hyperlinks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6.25"/>
    <col customWidth="1" min="4" max="4" width="2.63"/>
    <col customWidth="1" min="7" max="7" width="6.13"/>
    <col customWidth="1" min="8" max="8" width="15.75"/>
    <col customWidth="1" min="9" max="9" width="2.63"/>
    <col customWidth="1" min="12" max="12" width="5.88"/>
    <col customWidth="1" min="13" max="13" width="14.88"/>
    <col customWidth="1" min="14" max="14" width="2.63"/>
    <col customWidth="1" min="17" max="17" width="5.63"/>
  </cols>
  <sheetData>
    <row r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</row>
    <row r="2">
      <c r="A2" s="645"/>
      <c r="B2" s="826"/>
      <c r="C2" s="826" t="s">
        <v>2687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</row>
    <row r="3">
      <c r="A3" s="645"/>
      <c r="B3" s="79"/>
      <c r="C3" s="81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</row>
    <row r="4">
      <c r="A4" s="645"/>
      <c r="B4" s="79"/>
      <c r="C4" s="1460"/>
      <c r="D4" s="77"/>
      <c r="E4" s="104"/>
      <c r="F4" s="828" t="s">
        <v>1642</v>
      </c>
      <c r="G4" s="78"/>
      <c r="H4" s="1460"/>
      <c r="I4" s="77"/>
      <c r="J4" s="104"/>
      <c r="K4" s="828" t="s">
        <v>2688</v>
      </c>
      <c r="L4" s="78"/>
      <c r="M4" s="1460"/>
      <c r="N4" s="77"/>
      <c r="O4" s="104"/>
      <c r="P4" s="828" t="s">
        <v>2251</v>
      </c>
      <c r="Q4" s="78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</row>
    <row r="5">
      <c r="A5" s="645"/>
      <c r="B5" s="79"/>
      <c r="C5" s="79"/>
      <c r="E5" s="106"/>
      <c r="G5" s="80"/>
      <c r="H5" s="79"/>
      <c r="J5" s="106"/>
      <c r="L5" s="80"/>
      <c r="M5" s="79"/>
      <c r="O5" s="106"/>
      <c r="Q5" s="8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</row>
    <row r="6">
      <c r="A6" s="645"/>
      <c r="B6" s="107"/>
      <c r="C6" s="79"/>
      <c r="E6" s="106"/>
      <c r="G6" s="80"/>
      <c r="H6" s="79"/>
      <c r="J6" s="106"/>
      <c r="L6" s="80"/>
      <c r="M6" s="79"/>
      <c r="O6" s="106"/>
      <c r="Q6" s="8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</row>
    <row r="7">
      <c r="A7" s="648"/>
      <c r="B7" s="1461" t="s">
        <v>60</v>
      </c>
      <c r="C7" s="79"/>
      <c r="E7" s="106"/>
      <c r="F7" s="110"/>
      <c r="G7" s="111"/>
      <c r="H7" s="79"/>
      <c r="J7" s="106"/>
      <c r="K7" s="110"/>
      <c r="L7" s="111"/>
      <c r="M7" s="79"/>
      <c r="O7" s="106"/>
      <c r="P7" s="110"/>
      <c r="Q7" s="111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</row>
    <row r="8">
      <c r="A8" s="648"/>
      <c r="B8" s="1461" t="s">
        <v>61</v>
      </c>
      <c r="C8" s="79"/>
      <c r="E8" s="106"/>
      <c r="F8" s="1462"/>
      <c r="G8" s="140"/>
      <c r="H8" s="79"/>
      <c r="J8" s="106"/>
      <c r="K8" s="1462"/>
      <c r="L8" s="140"/>
      <c r="M8" s="79"/>
      <c r="O8" s="106"/>
      <c r="P8" s="1462"/>
      <c r="Q8" s="14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</row>
    <row r="9">
      <c r="A9" s="648"/>
      <c r="B9" s="79"/>
      <c r="C9" s="107"/>
      <c r="D9" s="110"/>
      <c r="E9" s="49"/>
      <c r="F9" s="1463"/>
      <c r="G9" s="111"/>
      <c r="H9" s="107"/>
      <c r="I9" s="110"/>
      <c r="J9" s="49"/>
      <c r="K9" s="1464"/>
      <c r="L9" s="140"/>
      <c r="M9" s="107"/>
      <c r="N9" s="110"/>
      <c r="O9" s="49"/>
      <c r="P9" s="1464"/>
      <c r="Q9" s="14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</row>
    <row r="10">
      <c r="A10" s="108"/>
      <c r="B10" s="835" t="s">
        <v>62</v>
      </c>
      <c r="C10" s="1465">
        <v>84.0</v>
      </c>
      <c r="D10" s="1466"/>
      <c r="E10" s="1466" t="s">
        <v>63</v>
      </c>
      <c r="F10" s="1466" t="s">
        <v>64</v>
      </c>
      <c r="G10" s="1467" t="s">
        <v>65</v>
      </c>
      <c r="H10" s="1465">
        <v>84.0</v>
      </c>
      <c r="I10" s="1466"/>
      <c r="J10" s="1466" t="s">
        <v>63</v>
      </c>
      <c r="K10" s="1466" t="s">
        <v>64</v>
      </c>
      <c r="L10" s="1467" t="s">
        <v>65</v>
      </c>
      <c r="M10" s="1465">
        <v>84.0</v>
      </c>
      <c r="N10" s="1466"/>
      <c r="O10" s="1466" t="s">
        <v>63</v>
      </c>
      <c r="P10" s="1466" t="s">
        <v>64</v>
      </c>
      <c r="Q10" s="1467" t="s">
        <v>65</v>
      </c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</row>
    <row r="11">
      <c r="A11" s="108"/>
      <c r="B11" s="835" t="s">
        <v>66</v>
      </c>
      <c r="C11" s="1468" t="s">
        <v>128</v>
      </c>
      <c r="D11" s="1469"/>
      <c r="E11" s="1470" t="s">
        <v>68</v>
      </c>
      <c r="F11" s="1470">
        <v>31.0</v>
      </c>
      <c r="G11" s="1471">
        <v>6.0</v>
      </c>
      <c r="H11" s="1468" t="s">
        <v>126</v>
      </c>
      <c r="I11" s="1469"/>
      <c r="J11" s="1470" t="s">
        <v>380</v>
      </c>
      <c r="K11" s="1470">
        <v>31.0</v>
      </c>
      <c r="L11" s="1471">
        <v>6.0</v>
      </c>
      <c r="M11" s="1468" t="s">
        <v>69</v>
      </c>
      <c r="N11" s="1469"/>
      <c r="O11" s="1470" t="s">
        <v>823</v>
      </c>
      <c r="P11" s="1470">
        <v>31.0</v>
      </c>
      <c r="Q11" s="1471">
        <v>6.0</v>
      </c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</row>
    <row r="12">
      <c r="A12" s="108"/>
      <c r="B12" s="835" t="s">
        <v>72</v>
      </c>
      <c r="C12" s="1468" t="s">
        <v>1537</v>
      </c>
      <c r="D12" s="1469"/>
      <c r="E12" s="1470" t="s">
        <v>223</v>
      </c>
      <c r="F12" s="1470">
        <v>31.0</v>
      </c>
      <c r="G12" s="1471">
        <v>252.0</v>
      </c>
      <c r="H12" s="1468" t="s">
        <v>664</v>
      </c>
      <c r="I12" s="1469"/>
      <c r="J12" s="1470" t="s">
        <v>2689</v>
      </c>
      <c r="K12" s="1470">
        <v>31.0</v>
      </c>
      <c r="L12" s="1471">
        <v>0.0</v>
      </c>
      <c r="M12" s="1468" t="s">
        <v>1989</v>
      </c>
      <c r="N12" s="1469"/>
      <c r="O12" s="1470" t="s">
        <v>2253</v>
      </c>
      <c r="P12" s="1470">
        <v>31.0</v>
      </c>
      <c r="Q12" s="1471">
        <v>0.0</v>
      </c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</row>
    <row r="13">
      <c r="A13" s="108"/>
      <c r="B13" s="835" t="s">
        <v>79</v>
      </c>
      <c r="C13" s="1468" t="s">
        <v>326</v>
      </c>
      <c r="D13" s="1469"/>
      <c r="E13" s="1470" t="s">
        <v>170</v>
      </c>
      <c r="F13" s="1470">
        <v>31.0</v>
      </c>
      <c r="G13" s="1471">
        <v>0.0</v>
      </c>
      <c r="H13" s="1468" t="s">
        <v>509</v>
      </c>
      <c r="I13" s="1469"/>
      <c r="J13" s="1470" t="s">
        <v>257</v>
      </c>
      <c r="K13" s="1470">
        <v>31.0</v>
      </c>
      <c r="L13" s="1471">
        <v>0.0</v>
      </c>
      <c r="M13" s="1468" t="s">
        <v>2540</v>
      </c>
      <c r="N13" s="1469"/>
      <c r="O13" s="1470" t="s">
        <v>2254</v>
      </c>
      <c r="P13" s="1470">
        <v>31.0</v>
      </c>
      <c r="Q13" s="1471">
        <v>0.0</v>
      </c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</row>
    <row r="14">
      <c r="A14" s="108"/>
      <c r="B14" s="845" t="s">
        <v>85</v>
      </c>
      <c r="C14" s="1472" t="s">
        <v>306</v>
      </c>
      <c r="D14" s="1473"/>
      <c r="E14" s="1474" t="s">
        <v>172</v>
      </c>
      <c r="F14" s="1474">
        <v>31.0</v>
      </c>
      <c r="G14" s="1475">
        <v>0.0</v>
      </c>
      <c r="H14" s="1472" t="s">
        <v>200</v>
      </c>
      <c r="I14" s="1473"/>
      <c r="J14" s="1474" t="s">
        <v>203</v>
      </c>
      <c r="K14" s="1474">
        <v>31.0</v>
      </c>
      <c r="L14" s="1475">
        <v>252.0</v>
      </c>
      <c r="M14" s="1472" t="s">
        <v>2690</v>
      </c>
      <c r="N14" s="1473"/>
      <c r="O14" s="1474" t="s">
        <v>2256</v>
      </c>
      <c r="P14" s="1474">
        <v>31.0</v>
      </c>
      <c r="Q14" s="1475">
        <v>252.0</v>
      </c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</row>
    <row r="15">
      <c r="A15" s="101"/>
      <c r="B15" s="852"/>
      <c r="C15" s="1472" t="s">
        <v>1648</v>
      </c>
      <c r="D15" s="1473"/>
      <c r="E15" s="1474" t="s">
        <v>305</v>
      </c>
      <c r="F15" s="1474">
        <v>31.0</v>
      </c>
      <c r="G15" s="1475">
        <v>0.0</v>
      </c>
      <c r="H15" s="1472" t="s">
        <v>2369</v>
      </c>
      <c r="I15" s="1473"/>
      <c r="J15" s="1474" t="s">
        <v>232</v>
      </c>
      <c r="K15" s="1474">
        <v>31.0</v>
      </c>
      <c r="L15" s="1475">
        <v>0.0</v>
      </c>
      <c r="M15" s="1472" t="s">
        <v>261</v>
      </c>
      <c r="N15" s="1473"/>
      <c r="O15" s="1474" t="s">
        <v>2094</v>
      </c>
      <c r="P15" s="1474">
        <v>31.0</v>
      </c>
      <c r="Q15" s="1475">
        <v>0.0</v>
      </c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</row>
    <row r="16">
      <c r="A16" s="101"/>
      <c r="B16" s="852"/>
      <c r="C16" s="1472" t="s">
        <v>141</v>
      </c>
      <c r="D16" s="1473"/>
      <c r="E16" s="1474" t="s">
        <v>311</v>
      </c>
      <c r="F16" s="1474">
        <v>31.0</v>
      </c>
      <c r="G16" s="1475">
        <v>252.0</v>
      </c>
      <c r="H16" s="1472" t="s">
        <v>330</v>
      </c>
      <c r="I16" s="1473"/>
      <c r="J16" s="1474" t="s">
        <v>2691</v>
      </c>
      <c r="K16" s="1474">
        <v>31.0</v>
      </c>
      <c r="L16" s="1475">
        <v>252.0</v>
      </c>
      <c r="M16" s="1472" t="s">
        <v>200</v>
      </c>
      <c r="N16" s="1473"/>
      <c r="O16" s="1474" t="s">
        <v>2208</v>
      </c>
      <c r="P16" s="1474">
        <v>31.0</v>
      </c>
      <c r="Q16" s="1475">
        <v>252.0</v>
      </c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</row>
    <row r="17">
      <c r="A17" s="101"/>
      <c r="B17" s="852"/>
      <c r="C17" s="1476" t="s">
        <v>401</v>
      </c>
      <c r="D17" s="1477"/>
      <c r="E17" s="1478"/>
      <c r="F17" s="1479" t="s">
        <v>2692</v>
      </c>
      <c r="G17" s="83"/>
      <c r="H17" s="1476" t="s">
        <v>439</v>
      </c>
      <c r="I17" s="1477"/>
      <c r="J17" s="1478"/>
      <c r="K17" s="1479" t="s">
        <v>2693</v>
      </c>
      <c r="L17" s="83"/>
      <c r="M17" s="1476" t="s">
        <v>442</v>
      </c>
      <c r="N17" s="1477"/>
      <c r="O17" s="1478"/>
      <c r="P17" s="1479" t="s">
        <v>2694</v>
      </c>
      <c r="Q17" s="83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</row>
    <row r="18">
      <c r="A18" s="101"/>
      <c r="B18" s="867"/>
      <c r="C18" s="1460"/>
      <c r="D18" s="77"/>
      <c r="E18" s="104"/>
      <c r="F18" s="828" t="s">
        <v>1953</v>
      </c>
      <c r="G18" s="78"/>
      <c r="H18" s="1460"/>
      <c r="I18" s="77"/>
      <c r="J18" s="104"/>
      <c r="K18" s="828" t="s">
        <v>2695</v>
      </c>
      <c r="L18" s="78"/>
      <c r="M18" s="1480"/>
      <c r="O18" s="106"/>
      <c r="P18" s="879" t="s">
        <v>1955</v>
      </c>
      <c r="Q18" s="8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</row>
    <row r="19">
      <c r="A19" s="101"/>
      <c r="B19" s="79"/>
      <c r="C19" s="79"/>
      <c r="E19" s="106"/>
      <c r="G19" s="80"/>
      <c r="H19" s="79"/>
      <c r="J19" s="106"/>
      <c r="L19" s="80"/>
      <c r="M19" s="79"/>
      <c r="O19" s="106"/>
      <c r="Q19" s="8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</row>
    <row r="20">
      <c r="A20" s="101"/>
      <c r="B20" s="79"/>
      <c r="C20" s="79"/>
      <c r="E20" s="106"/>
      <c r="G20" s="80"/>
      <c r="H20" s="79"/>
      <c r="J20" s="106"/>
      <c r="L20" s="80"/>
      <c r="M20" s="79"/>
      <c r="O20" s="106"/>
      <c r="Q20" s="8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</row>
    <row r="21">
      <c r="A21" s="648"/>
      <c r="B21" s="1461" t="s">
        <v>60</v>
      </c>
      <c r="C21" s="79"/>
      <c r="E21" s="106"/>
      <c r="G21" s="80"/>
      <c r="H21" s="79"/>
      <c r="J21" s="106"/>
      <c r="L21" s="80"/>
      <c r="M21" s="79"/>
      <c r="O21" s="106"/>
      <c r="P21" s="110"/>
      <c r="Q21" s="111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</row>
    <row r="22">
      <c r="A22" s="648"/>
      <c r="B22" s="1461" t="s">
        <v>61</v>
      </c>
      <c r="C22" s="79"/>
      <c r="E22" s="106"/>
      <c r="F22" s="832"/>
      <c r="G22" s="138"/>
      <c r="H22" s="79"/>
      <c r="J22" s="106"/>
      <c r="K22" s="1462"/>
      <c r="L22" s="140"/>
      <c r="M22" s="79"/>
      <c r="O22" s="106"/>
      <c r="P22" s="1462"/>
      <c r="Q22" s="14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</row>
    <row r="23">
      <c r="A23" s="648"/>
      <c r="B23" s="79"/>
      <c r="C23" s="107"/>
      <c r="D23" s="110"/>
      <c r="E23" s="49"/>
      <c r="F23" s="1481"/>
      <c r="G23" s="1482"/>
      <c r="H23" s="107"/>
      <c r="I23" s="110"/>
      <c r="J23" s="49"/>
      <c r="K23" s="1463"/>
      <c r="L23" s="111"/>
      <c r="M23" s="107"/>
      <c r="N23" s="110"/>
      <c r="O23" s="49"/>
      <c r="P23" s="1462"/>
      <c r="Q23" s="14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</row>
    <row r="24">
      <c r="A24" s="108"/>
      <c r="B24" s="835" t="s">
        <v>62</v>
      </c>
      <c r="C24" s="1465">
        <v>84.0</v>
      </c>
      <c r="D24" s="1466"/>
      <c r="E24" s="1466" t="s">
        <v>63</v>
      </c>
      <c r="F24" s="1466" t="s">
        <v>64</v>
      </c>
      <c r="G24" s="1467" t="s">
        <v>65</v>
      </c>
      <c r="H24" s="1465">
        <v>84.0</v>
      </c>
      <c r="I24" s="1466"/>
      <c r="J24" s="1466" t="s">
        <v>63</v>
      </c>
      <c r="K24" s="1466" t="s">
        <v>64</v>
      </c>
      <c r="L24" s="1467" t="s">
        <v>65</v>
      </c>
      <c r="M24" s="1466">
        <v>84.0</v>
      </c>
      <c r="N24" s="1466"/>
      <c r="O24" s="1466" t="s">
        <v>63</v>
      </c>
      <c r="P24" s="1466" t="s">
        <v>64</v>
      </c>
      <c r="Q24" s="1467" t="s">
        <v>65</v>
      </c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</row>
    <row r="25">
      <c r="A25" s="108"/>
      <c r="B25" s="835" t="s">
        <v>66</v>
      </c>
      <c r="C25" s="1468" t="s">
        <v>128</v>
      </c>
      <c r="D25" s="1469"/>
      <c r="E25" s="1470" t="s">
        <v>427</v>
      </c>
      <c r="F25" s="1470">
        <v>31.0</v>
      </c>
      <c r="G25" s="1471">
        <v>6.0</v>
      </c>
      <c r="H25" s="1468" t="s">
        <v>126</v>
      </c>
      <c r="I25" s="1469"/>
      <c r="J25" s="1470" t="s">
        <v>1288</v>
      </c>
      <c r="K25" s="1470">
        <v>31.0</v>
      </c>
      <c r="L25" s="1471">
        <v>6.0</v>
      </c>
      <c r="M25" s="1469" t="s">
        <v>126</v>
      </c>
      <c r="N25" s="1469"/>
      <c r="O25" s="1470" t="s">
        <v>625</v>
      </c>
      <c r="P25" s="1470">
        <v>31.0</v>
      </c>
      <c r="Q25" s="1471">
        <v>6.0</v>
      </c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</row>
    <row r="26">
      <c r="A26" s="108"/>
      <c r="B26" s="835" t="s">
        <v>72</v>
      </c>
      <c r="C26" s="1468" t="s">
        <v>776</v>
      </c>
      <c r="D26" s="1469"/>
      <c r="E26" s="1470" t="s">
        <v>844</v>
      </c>
      <c r="F26" s="1470">
        <v>31.0</v>
      </c>
      <c r="G26" s="1471">
        <v>252.0</v>
      </c>
      <c r="H26" s="1468" t="s">
        <v>252</v>
      </c>
      <c r="I26" s="1469"/>
      <c r="J26" s="1470" t="s">
        <v>2012</v>
      </c>
      <c r="K26" s="1470">
        <v>31.0</v>
      </c>
      <c r="L26" s="1471">
        <v>0.0</v>
      </c>
      <c r="M26" s="1469" t="s">
        <v>1957</v>
      </c>
      <c r="N26" s="1469"/>
      <c r="O26" s="1470" t="s">
        <v>74</v>
      </c>
      <c r="P26" s="1470">
        <v>31.0</v>
      </c>
      <c r="Q26" s="1471">
        <v>0.0</v>
      </c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</row>
    <row r="27">
      <c r="A27" s="108"/>
      <c r="B27" s="835" t="s">
        <v>79</v>
      </c>
      <c r="C27" s="1468" t="s">
        <v>260</v>
      </c>
      <c r="D27" s="1469"/>
      <c r="E27" s="1470" t="s">
        <v>510</v>
      </c>
      <c r="F27" s="1470">
        <v>31.0</v>
      </c>
      <c r="G27" s="1471">
        <v>0.0</v>
      </c>
      <c r="H27" s="1468" t="s">
        <v>327</v>
      </c>
      <c r="I27" s="1469"/>
      <c r="J27" s="1470" t="s">
        <v>259</v>
      </c>
      <c r="K27" s="1470">
        <v>31.0</v>
      </c>
      <c r="L27" s="1471">
        <v>0.0</v>
      </c>
      <c r="M27" s="1469" t="s">
        <v>1871</v>
      </c>
      <c r="N27" s="1469"/>
      <c r="O27" s="1470" t="s">
        <v>140</v>
      </c>
      <c r="P27" s="1470">
        <v>31.0</v>
      </c>
      <c r="Q27" s="1471">
        <v>0.0</v>
      </c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</row>
    <row r="28">
      <c r="A28" s="108"/>
      <c r="B28" s="845" t="s">
        <v>85</v>
      </c>
      <c r="C28" s="1472" t="s">
        <v>309</v>
      </c>
      <c r="D28" s="1473"/>
      <c r="E28" s="1474" t="s">
        <v>87</v>
      </c>
      <c r="F28" s="1474">
        <v>31.0</v>
      </c>
      <c r="G28" s="1475">
        <v>0.0</v>
      </c>
      <c r="H28" s="1472" t="s">
        <v>271</v>
      </c>
      <c r="I28" s="1473"/>
      <c r="J28" s="1474" t="s">
        <v>301</v>
      </c>
      <c r="K28" s="1474">
        <v>31.0</v>
      </c>
      <c r="L28" s="1475">
        <v>252.0</v>
      </c>
      <c r="M28" s="1483" t="s">
        <v>335</v>
      </c>
      <c r="N28" s="1473"/>
      <c r="O28" s="1474" t="s">
        <v>1208</v>
      </c>
      <c r="P28" s="1474">
        <v>31.0</v>
      </c>
      <c r="Q28" s="1475">
        <v>252.0</v>
      </c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</row>
    <row r="29">
      <c r="A29" s="101"/>
      <c r="B29" s="852"/>
      <c r="C29" s="1472" t="s">
        <v>401</v>
      </c>
      <c r="D29" s="1473"/>
      <c r="E29" s="1474" t="s">
        <v>761</v>
      </c>
      <c r="F29" s="1474">
        <v>31.0</v>
      </c>
      <c r="G29" s="1475">
        <v>0.0</v>
      </c>
      <c r="H29" s="1472" t="s">
        <v>2329</v>
      </c>
      <c r="I29" s="1473"/>
      <c r="J29" s="1474" t="s">
        <v>2268</v>
      </c>
      <c r="K29" s="1474">
        <v>31.0</v>
      </c>
      <c r="L29" s="1475">
        <v>0.0</v>
      </c>
      <c r="M29" s="1483" t="s">
        <v>439</v>
      </c>
      <c r="N29" s="1473"/>
      <c r="O29" s="1474" t="s">
        <v>514</v>
      </c>
      <c r="P29" s="1474">
        <v>31.0</v>
      </c>
      <c r="Q29" s="1475">
        <v>0.0</v>
      </c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</row>
    <row r="30">
      <c r="A30" s="101"/>
      <c r="B30" s="852"/>
      <c r="C30" s="1472" t="s">
        <v>783</v>
      </c>
      <c r="D30" s="1473"/>
      <c r="E30" s="1474" t="s">
        <v>369</v>
      </c>
      <c r="F30" s="1474">
        <v>31.0</v>
      </c>
      <c r="G30" s="1475">
        <v>252.0</v>
      </c>
      <c r="H30" s="1472" t="s">
        <v>299</v>
      </c>
      <c r="I30" s="1473"/>
      <c r="J30" s="1474" t="s">
        <v>274</v>
      </c>
      <c r="K30" s="1474">
        <v>31.0</v>
      </c>
      <c r="L30" s="1475">
        <v>252.0</v>
      </c>
      <c r="M30" s="1483" t="s">
        <v>472</v>
      </c>
      <c r="N30" s="1473"/>
      <c r="O30" s="1474" t="s">
        <v>270</v>
      </c>
      <c r="P30" s="1474">
        <v>31.0</v>
      </c>
      <c r="Q30" s="1475">
        <v>252.0</v>
      </c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</row>
    <row r="31">
      <c r="A31" s="101"/>
      <c r="B31" s="852"/>
      <c r="C31" s="1476" t="s">
        <v>371</v>
      </c>
      <c r="D31" s="1477"/>
      <c r="E31" s="1478"/>
      <c r="F31" s="1479" t="s">
        <v>2696</v>
      </c>
      <c r="G31" s="83"/>
      <c r="H31" s="1476" t="s">
        <v>335</v>
      </c>
      <c r="I31" s="1477"/>
      <c r="J31" s="1478"/>
      <c r="K31" s="1479" t="s">
        <v>2673</v>
      </c>
      <c r="L31" s="83"/>
      <c r="M31" s="1484" t="s">
        <v>445</v>
      </c>
      <c r="N31" s="1477"/>
      <c r="O31" s="1478"/>
      <c r="P31" s="1479" t="s">
        <v>2666</v>
      </c>
      <c r="Q31" s="83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</row>
    <row r="32">
      <c r="A32" s="698"/>
      <c r="B32" s="1485" t="s">
        <v>2697</v>
      </c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5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</row>
    <row r="33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</row>
    <row r="34">
      <c r="A34" s="645"/>
      <c r="B34" s="486"/>
      <c r="C34" s="486" t="s">
        <v>2698</v>
      </c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8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</row>
    <row r="35">
      <c r="A35" s="645"/>
      <c r="B35" s="79"/>
      <c r="C35" s="81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3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</row>
    <row r="36">
      <c r="A36" s="645"/>
      <c r="B36" s="79"/>
      <c r="C36" s="647"/>
      <c r="D36" s="77"/>
      <c r="E36" s="104"/>
      <c r="F36" s="433" t="s">
        <v>2699</v>
      </c>
      <c r="G36" s="78"/>
      <c r="H36" s="647"/>
      <c r="I36" s="77"/>
      <c r="J36" s="104"/>
      <c r="K36" s="433" t="s">
        <v>2700</v>
      </c>
      <c r="L36" s="78"/>
      <c r="M36" s="647"/>
      <c r="N36" s="77"/>
      <c r="O36" s="104"/>
      <c r="P36" s="433" t="s">
        <v>2701</v>
      </c>
      <c r="Q36" s="78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</row>
    <row r="37">
      <c r="A37" s="645"/>
      <c r="B37" s="79"/>
      <c r="C37" s="79"/>
      <c r="E37" s="106"/>
      <c r="G37" s="80"/>
      <c r="H37" s="79"/>
      <c r="J37" s="106"/>
      <c r="L37" s="80"/>
      <c r="M37" s="79"/>
      <c r="O37" s="106"/>
      <c r="Q37" s="8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</row>
    <row r="38">
      <c r="A38" s="645"/>
      <c r="B38" s="107"/>
      <c r="C38" s="79"/>
      <c r="E38" s="106"/>
      <c r="G38" s="80"/>
      <c r="H38" s="79"/>
      <c r="J38" s="106"/>
      <c r="L38" s="80"/>
      <c r="M38" s="79"/>
      <c r="O38" s="106"/>
      <c r="Q38" s="8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</row>
    <row r="39">
      <c r="A39" s="648"/>
      <c r="B39" s="649" t="s">
        <v>60</v>
      </c>
      <c r="C39" s="79"/>
      <c r="E39" s="106"/>
      <c r="F39" s="110"/>
      <c r="G39" s="111"/>
      <c r="H39" s="79"/>
      <c r="J39" s="106"/>
      <c r="K39" s="110"/>
      <c r="L39" s="111"/>
      <c r="M39" s="79"/>
      <c r="O39" s="106"/>
      <c r="P39" s="110"/>
      <c r="Q39" s="111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</row>
    <row r="40">
      <c r="A40" s="648"/>
      <c r="B40" s="649" t="s">
        <v>61</v>
      </c>
      <c r="C40" s="79"/>
      <c r="E40" s="106"/>
      <c r="F40" s="761"/>
      <c r="G40" s="140"/>
      <c r="H40" s="79"/>
      <c r="J40" s="106"/>
      <c r="K40" s="994"/>
      <c r="L40" s="138"/>
      <c r="M40" s="79"/>
      <c r="O40" s="106"/>
      <c r="P40" s="761"/>
      <c r="Q40" s="14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</row>
    <row r="41">
      <c r="A41" s="648"/>
      <c r="B41" s="79"/>
      <c r="C41" s="107"/>
      <c r="D41" s="110"/>
      <c r="E41" s="49"/>
      <c r="F41" s="1486"/>
      <c r="G41" s="111"/>
      <c r="H41" s="107"/>
      <c r="I41" s="110"/>
      <c r="J41" s="49"/>
      <c r="K41" s="1487"/>
      <c r="L41" s="1488"/>
      <c r="M41" s="107"/>
      <c r="N41" s="110"/>
      <c r="O41" s="49"/>
      <c r="P41" s="1489"/>
      <c r="Q41" s="14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</row>
    <row r="42">
      <c r="A42" s="108"/>
      <c r="B42" s="446" t="s">
        <v>62</v>
      </c>
      <c r="C42" s="1490">
        <v>83.0</v>
      </c>
      <c r="D42" s="1491"/>
      <c r="E42" s="1491" t="s">
        <v>63</v>
      </c>
      <c r="F42" s="1491" t="s">
        <v>64</v>
      </c>
      <c r="G42" s="1492" t="s">
        <v>65</v>
      </c>
      <c r="H42" s="1490">
        <v>83.0</v>
      </c>
      <c r="I42" s="1491"/>
      <c r="J42" s="1491" t="s">
        <v>63</v>
      </c>
      <c r="K42" s="1491" t="s">
        <v>64</v>
      </c>
      <c r="L42" s="1492" t="s">
        <v>65</v>
      </c>
      <c r="M42" s="1490">
        <v>83.0</v>
      </c>
      <c r="N42" s="1491"/>
      <c r="O42" s="1491" t="s">
        <v>63</v>
      </c>
      <c r="P42" s="1491" t="s">
        <v>64</v>
      </c>
      <c r="Q42" s="1492" t="s">
        <v>65</v>
      </c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</row>
    <row r="43">
      <c r="A43" s="108"/>
      <c r="B43" s="446" t="s">
        <v>66</v>
      </c>
      <c r="C43" s="654" t="s">
        <v>109</v>
      </c>
      <c r="D43" s="655"/>
      <c r="E43" s="656" t="s">
        <v>188</v>
      </c>
      <c r="F43" s="656">
        <v>31.0</v>
      </c>
      <c r="G43" s="657">
        <v>252.0</v>
      </c>
      <c r="H43" s="654" t="s">
        <v>128</v>
      </c>
      <c r="I43" s="655"/>
      <c r="J43" s="656" t="s">
        <v>68</v>
      </c>
      <c r="K43" s="656">
        <v>31.0</v>
      </c>
      <c r="L43" s="657">
        <v>6.0</v>
      </c>
      <c r="M43" s="654" t="s">
        <v>126</v>
      </c>
      <c r="N43" s="655"/>
      <c r="O43" s="656" t="s">
        <v>1588</v>
      </c>
      <c r="P43" s="656">
        <v>31.0</v>
      </c>
      <c r="Q43" s="657">
        <v>6.0</v>
      </c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</row>
    <row r="44">
      <c r="A44" s="108"/>
      <c r="B44" s="446" t="s">
        <v>72</v>
      </c>
      <c r="C44" s="654" t="s">
        <v>348</v>
      </c>
      <c r="D44" s="655"/>
      <c r="E44" s="656" t="s">
        <v>2702</v>
      </c>
      <c r="F44" s="656">
        <v>31.0</v>
      </c>
      <c r="G44" s="657">
        <v>6.0</v>
      </c>
      <c r="H44" s="654" t="s">
        <v>2508</v>
      </c>
      <c r="I44" s="655"/>
      <c r="J44" s="656" t="s">
        <v>166</v>
      </c>
      <c r="K44" s="656">
        <v>31.0</v>
      </c>
      <c r="L44" s="657">
        <v>252.0</v>
      </c>
      <c r="M44" s="654" t="s">
        <v>2572</v>
      </c>
      <c r="N44" s="655"/>
      <c r="O44" s="656" t="s">
        <v>190</v>
      </c>
      <c r="P44" s="656">
        <v>31.0</v>
      </c>
      <c r="Q44" s="657">
        <v>0.0</v>
      </c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</row>
    <row r="45">
      <c r="A45" s="108"/>
      <c r="B45" s="446" t="s">
        <v>79</v>
      </c>
      <c r="C45" s="654" t="s">
        <v>598</v>
      </c>
      <c r="D45" s="655"/>
      <c r="E45" s="656" t="s">
        <v>2703</v>
      </c>
      <c r="F45" s="656">
        <v>31.0</v>
      </c>
      <c r="G45" s="657">
        <v>252.0</v>
      </c>
      <c r="H45" s="654" t="s">
        <v>384</v>
      </c>
      <c r="I45" s="655"/>
      <c r="J45" s="656" t="s">
        <v>225</v>
      </c>
      <c r="K45" s="656">
        <v>31.0</v>
      </c>
      <c r="L45" s="657">
        <v>0.0</v>
      </c>
      <c r="M45" s="654" t="s">
        <v>260</v>
      </c>
      <c r="N45" s="655"/>
      <c r="O45" s="656" t="s">
        <v>388</v>
      </c>
      <c r="P45" s="656">
        <v>31.0</v>
      </c>
      <c r="Q45" s="657">
        <v>0.0</v>
      </c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</row>
    <row r="46">
      <c r="A46" s="108"/>
      <c r="B46" s="452" t="s">
        <v>85</v>
      </c>
      <c r="C46" s="658" t="s">
        <v>1307</v>
      </c>
      <c r="D46" s="659"/>
      <c r="E46" s="660" t="s">
        <v>809</v>
      </c>
      <c r="F46" s="660">
        <v>31.0</v>
      </c>
      <c r="G46" s="661">
        <v>0.0</v>
      </c>
      <c r="H46" s="658" t="s">
        <v>444</v>
      </c>
      <c r="I46" s="659"/>
      <c r="J46" s="660" t="s">
        <v>362</v>
      </c>
      <c r="K46" s="660">
        <v>31.0</v>
      </c>
      <c r="L46" s="661">
        <v>0.0</v>
      </c>
      <c r="M46" s="658" t="s">
        <v>200</v>
      </c>
      <c r="N46" s="659"/>
      <c r="O46" s="660" t="s">
        <v>1484</v>
      </c>
      <c r="P46" s="660">
        <v>31.0</v>
      </c>
      <c r="Q46" s="661">
        <v>252.0</v>
      </c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</row>
    <row r="47">
      <c r="A47" s="101"/>
      <c r="B47" s="457"/>
      <c r="C47" s="658" t="s">
        <v>717</v>
      </c>
      <c r="D47" s="659"/>
      <c r="E47" s="660" t="s">
        <v>2704</v>
      </c>
      <c r="F47" s="660">
        <v>31.0</v>
      </c>
      <c r="G47" s="661">
        <v>0.0</v>
      </c>
      <c r="H47" s="658" t="s">
        <v>1632</v>
      </c>
      <c r="I47" s="659"/>
      <c r="J47" s="660" t="s">
        <v>206</v>
      </c>
      <c r="K47" s="660">
        <v>31.0</v>
      </c>
      <c r="L47" s="661">
        <v>0.0</v>
      </c>
      <c r="M47" s="658" t="s">
        <v>213</v>
      </c>
      <c r="N47" s="659"/>
      <c r="O47" s="660" t="s">
        <v>305</v>
      </c>
      <c r="P47" s="660">
        <v>31.0</v>
      </c>
      <c r="Q47" s="661">
        <v>0.0</v>
      </c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</row>
    <row r="48">
      <c r="A48" s="101"/>
      <c r="B48" s="457"/>
      <c r="C48" s="658" t="s">
        <v>1111</v>
      </c>
      <c r="D48" s="659"/>
      <c r="E48" s="660" t="s">
        <v>681</v>
      </c>
      <c r="F48" s="660">
        <v>31.0</v>
      </c>
      <c r="G48" s="661">
        <v>0.0</v>
      </c>
      <c r="H48" s="658" t="s">
        <v>364</v>
      </c>
      <c r="I48" s="659"/>
      <c r="J48" s="660" t="s">
        <v>102</v>
      </c>
      <c r="K48" s="660">
        <v>31.0</v>
      </c>
      <c r="L48" s="661">
        <v>252.0</v>
      </c>
      <c r="M48" s="658" t="s">
        <v>763</v>
      </c>
      <c r="N48" s="659"/>
      <c r="O48" s="660" t="s">
        <v>738</v>
      </c>
      <c r="P48" s="660">
        <v>31.0</v>
      </c>
      <c r="Q48" s="661">
        <v>252.0</v>
      </c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</row>
    <row r="49">
      <c r="A49" s="101"/>
      <c r="B49" s="457"/>
      <c r="C49" s="663" t="s">
        <v>737</v>
      </c>
      <c r="D49" s="774"/>
      <c r="E49" s="665"/>
      <c r="F49" s="666" t="s">
        <v>1179</v>
      </c>
      <c r="G49" s="83"/>
      <c r="H49" s="663" t="s">
        <v>241</v>
      </c>
      <c r="I49" s="774"/>
      <c r="J49" s="665"/>
      <c r="K49" s="666" t="s">
        <v>2705</v>
      </c>
      <c r="L49" s="83"/>
      <c r="M49" s="663" t="s">
        <v>2706</v>
      </c>
      <c r="N49" s="774"/>
      <c r="O49" s="665"/>
      <c r="P49" s="666" t="s">
        <v>2707</v>
      </c>
      <c r="Q49" s="83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</row>
    <row r="50">
      <c r="A50" s="101"/>
      <c r="B50" s="469"/>
      <c r="C50" s="647"/>
      <c r="D50" s="77"/>
      <c r="E50" s="104"/>
      <c r="F50" s="433" t="s">
        <v>2708</v>
      </c>
      <c r="G50" s="78"/>
      <c r="H50" s="1493"/>
      <c r="J50" s="106"/>
      <c r="K50" s="471" t="s">
        <v>2709</v>
      </c>
      <c r="L50" s="80"/>
      <c r="M50" s="1493"/>
      <c r="O50" s="106"/>
      <c r="P50" s="471"/>
      <c r="Q50" s="8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</row>
    <row r="51">
      <c r="A51" s="101"/>
      <c r="B51" s="79"/>
      <c r="C51" s="79"/>
      <c r="E51" s="106"/>
      <c r="G51" s="80"/>
      <c r="H51" s="79"/>
      <c r="J51" s="106"/>
      <c r="L51" s="80"/>
      <c r="M51" s="79"/>
      <c r="O51" s="106"/>
      <c r="Q51" s="8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</row>
    <row r="52">
      <c r="A52" s="101"/>
      <c r="B52" s="79"/>
      <c r="C52" s="79"/>
      <c r="E52" s="106"/>
      <c r="G52" s="80"/>
      <c r="H52" s="79"/>
      <c r="J52" s="106"/>
      <c r="L52" s="80"/>
      <c r="M52" s="79"/>
      <c r="O52" s="106"/>
      <c r="Q52" s="8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</row>
    <row r="53">
      <c r="A53" s="648"/>
      <c r="B53" s="649" t="s">
        <v>60</v>
      </c>
      <c r="C53" s="79"/>
      <c r="E53" s="106"/>
      <c r="G53" s="80"/>
      <c r="H53" s="79"/>
      <c r="J53" s="106"/>
      <c r="K53" s="110"/>
      <c r="L53" s="111"/>
      <c r="M53" s="79"/>
      <c r="O53" s="106"/>
      <c r="P53" s="110"/>
      <c r="Q53" s="111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</row>
    <row r="54">
      <c r="A54" s="648"/>
      <c r="B54" s="649" t="s">
        <v>61</v>
      </c>
      <c r="C54" s="79"/>
      <c r="E54" s="106"/>
      <c r="F54" s="761"/>
      <c r="G54" s="140"/>
      <c r="H54" s="79"/>
      <c r="J54" s="106"/>
      <c r="K54" s="761"/>
      <c r="L54" s="140"/>
      <c r="M54" s="79"/>
      <c r="O54" s="106"/>
      <c r="P54" s="1494"/>
      <c r="Q54" s="14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</row>
    <row r="55">
      <c r="A55" s="648"/>
      <c r="B55" s="79"/>
      <c r="C55" s="107"/>
      <c r="D55" s="110"/>
      <c r="E55" s="49"/>
      <c r="F55" s="1486"/>
      <c r="G55" s="111"/>
      <c r="H55" s="107"/>
      <c r="I55" s="110"/>
      <c r="J55" s="49"/>
      <c r="K55" s="761"/>
      <c r="L55" s="140"/>
      <c r="M55" s="107"/>
      <c r="N55" s="110"/>
      <c r="O55" s="49"/>
      <c r="P55" s="1494"/>
      <c r="Q55" s="14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</row>
    <row r="56">
      <c r="A56" s="108"/>
      <c r="B56" s="446" t="s">
        <v>62</v>
      </c>
      <c r="C56" s="1490">
        <v>83.0</v>
      </c>
      <c r="D56" s="1491"/>
      <c r="E56" s="1491" t="s">
        <v>63</v>
      </c>
      <c r="F56" s="1491" t="s">
        <v>64</v>
      </c>
      <c r="G56" s="1492" t="s">
        <v>65</v>
      </c>
      <c r="H56" s="1491">
        <v>84.0</v>
      </c>
      <c r="I56" s="1491"/>
      <c r="J56" s="1491" t="s">
        <v>63</v>
      </c>
      <c r="K56" s="1491" t="s">
        <v>64</v>
      </c>
      <c r="L56" s="1492" t="s">
        <v>65</v>
      </c>
      <c r="M56" s="1491"/>
      <c r="N56" s="1491"/>
      <c r="O56" s="1491"/>
      <c r="P56" s="1491"/>
      <c r="Q56" s="1492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</row>
    <row r="57">
      <c r="A57" s="108"/>
      <c r="B57" s="446" t="s">
        <v>66</v>
      </c>
      <c r="C57" s="654" t="s">
        <v>128</v>
      </c>
      <c r="D57" s="655"/>
      <c r="E57" s="656" t="s">
        <v>800</v>
      </c>
      <c r="F57" s="656">
        <v>31.0</v>
      </c>
      <c r="G57" s="657">
        <v>6.0</v>
      </c>
      <c r="H57" s="655" t="s">
        <v>126</v>
      </c>
      <c r="I57" s="655"/>
      <c r="J57" s="656" t="s">
        <v>68</v>
      </c>
      <c r="K57" s="656">
        <v>31.0</v>
      </c>
      <c r="L57" s="657">
        <v>6.0</v>
      </c>
      <c r="M57" s="655"/>
      <c r="N57" s="655"/>
      <c r="O57" s="656"/>
      <c r="P57" s="656"/>
      <c r="Q57" s="657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</row>
    <row r="58">
      <c r="A58" s="108"/>
      <c r="B58" s="446" t="s">
        <v>72</v>
      </c>
      <c r="C58" s="654" t="s">
        <v>1272</v>
      </c>
      <c r="D58" s="655"/>
      <c r="E58" s="656" t="s">
        <v>844</v>
      </c>
      <c r="F58" s="656">
        <v>31.0</v>
      </c>
      <c r="G58" s="657">
        <v>252.0</v>
      </c>
      <c r="H58" s="655" t="s">
        <v>535</v>
      </c>
      <c r="I58" s="655"/>
      <c r="J58" s="656" t="s">
        <v>323</v>
      </c>
      <c r="K58" s="656">
        <v>30.0</v>
      </c>
      <c r="L58" s="657">
        <v>0.0</v>
      </c>
      <c r="M58" s="655"/>
      <c r="N58" s="655"/>
      <c r="O58" s="656"/>
      <c r="P58" s="656"/>
      <c r="Q58" s="657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</row>
    <row r="59">
      <c r="A59" s="108"/>
      <c r="B59" s="446" t="s">
        <v>79</v>
      </c>
      <c r="C59" s="654" t="s">
        <v>1275</v>
      </c>
      <c r="D59" s="655"/>
      <c r="E59" s="656" t="s">
        <v>670</v>
      </c>
      <c r="F59" s="656">
        <v>31.0</v>
      </c>
      <c r="G59" s="657">
        <v>0.0</v>
      </c>
      <c r="H59" s="655" t="s">
        <v>2225</v>
      </c>
      <c r="I59" s="655"/>
      <c r="J59" s="656" t="s">
        <v>2710</v>
      </c>
      <c r="K59" s="656">
        <v>31.0</v>
      </c>
      <c r="L59" s="657">
        <v>0.0</v>
      </c>
      <c r="M59" s="655"/>
      <c r="N59" s="655"/>
      <c r="O59" s="656"/>
      <c r="P59" s="656"/>
      <c r="Q59" s="657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</row>
    <row r="60">
      <c r="A60" s="108"/>
      <c r="B60" s="452" t="s">
        <v>85</v>
      </c>
      <c r="C60" s="658" t="s">
        <v>371</v>
      </c>
      <c r="D60" s="659"/>
      <c r="E60" s="660" t="s">
        <v>145</v>
      </c>
      <c r="F60" s="660">
        <v>31.0</v>
      </c>
      <c r="G60" s="661">
        <v>0.0</v>
      </c>
      <c r="H60" s="662" t="s">
        <v>265</v>
      </c>
      <c r="I60" s="659"/>
      <c r="J60" s="660" t="s">
        <v>2083</v>
      </c>
      <c r="K60" s="660">
        <v>30.0</v>
      </c>
      <c r="L60" s="661">
        <v>252.0</v>
      </c>
      <c r="M60" s="662"/>
      <c r="N60" s="662"/>
      <c r="O60" s="660"/>
      <c r="P60" s="660"/>
      <c r="Q60" s="661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</row>
    <row r="61">
      <c r="A61" s="101"/>
      <c r="B61" s="457"/>
      <c r="C61" s="658" t="s">
        <v>494</v>
      </c>
      <c r="D61" s="659"/>
      <c r="E61" s="660" t="s">
        <v>761</v>
      </c>
      <c r="F61" s="660">
        <v>31.0</v>
      </c>
      <c r="G61" s="661">
        <v>0.0</v>
      </c>
      <c r="H61" s="662" t="s">
        <v>339</v>
      </c>
      <c r="I61" s="659"/>
      <c r="J61" s="660" t="s">
        <v>736</v>
      </c>
      <c r="K61" s="660">
        <v>31.0</v>
      </c>
      <c r="L61" s="661">
        <v>0.0</v>
      </c>
      <c r="M61" s="662"/>
      <c r="N61" s="662"/>
      <c r="O61" s="660"/>
      <c r="P61" s="660"/>
      <c r="Q61" s="661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</row>
    <row r="62">
      <c r="A62" s="101"/>
      <c r="B62" s="457"/>
      <c r="C62" s="658" t="s">
        <v>1981</v>
      </c>
      <c r="D62" s="659"/>
      <c r="E62" s="660" t="s">
        <v>175</v>
      </c>
      <c r="F62" s="660">
        <v>31.0</v>
      </c>
      <c r="G62" s="661">
        <v>252.0</v>
      </c>
      <c r="H62" s="662" t="s">
        <v>330</v>
      </c>
      <c r="I62" s="659"/>
      <c r="J62" s="660" t="s">
        <v>414</v>
      </c>
      <c r="K62" s="660">
        <v>30.0</v>
      </c>
      <c r="L62" s="661">
        <v>252.0</v>
      </c>
      <c r="M62" s="662"/>
      <c r="N62" s="662"/>
      <c r="O62" s="660"/>
      <c r="P62" s="660"/>
      <c r="Q62" s="661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</row>
    <row r="63">
      <c r="A63" s="101"/>
      <c r="B63" s="457"/>
      <c r="C63" s="663" t="s">
        <v>177</v>
      </c>
      <c r="D63" s="774"/>
      <c r="E63" s="665"/>
      <c r="F63" s="666" t="s">
        <v>2711</v>
      </c>
      <c r="G63" s="83"/>
      <c r="H63" s="664" t="s">
        <v>579</v>
      </c>
      <c r="I63" s="774"/>
      <c r="J63" s="665"/>
      <c r="K63" s="666" t="s">
        <v>2712</v>
      </c>
      <c r="L63" s="83"/>
      <c r="M63" s="664"/>
      <c r="N63" s="664"/>
      <c r="O63" s="665"/>
      <c r="P63" s="666"/>
      <c r="Q63" s="83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</row>
    <row r="64">
      <c r="A64" s="698"/>
      <c r="B64" s="668" t="s">
        <v>2713</v>
      </c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5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</row>
    <row r="65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</row>
    <row r="66">
      <c r="A66" s="645"/>
      <c r="B66" s="486"/>
      <c r="C66" s="486" t="s">
        <v>2714</v>
      </c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8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</row>
    <row r="67">
      <c r="A67" s="645"/>
      <c r="B67" s="79"/>
      <c r="C67" s="81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3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</row>
    <row r="68">
      <c r="A68" s="645"/>
      <c r="B68" s="79"/>
      <c r="C68" s="647"/>
      <c r="D68" s="77"/>
      <c r="E68" s="104"/>
      <c r="F68" s="433" t="s">
        <v>2715</v>
      </c>
      <c r="G68" s="78"/>
      <c r="H68" s="647"/>
      <c r="I68" s="77"/>
      <c r="J68" s="104"/>
      <c r="K68" s="433" t="s">
        <v>2716</v>
      </c>
      <c r="L68" s="78"/>
      <c r="M68" s="647"/>
      <c r="N68" s="77"/>
      <c r="O68" s="104"/>
      <c r="P68" s="433" t="s">
        <v>2717</v>
      </c>
      <c r="Q68" s="78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</row>
    <row r="69">
      <c r="A69" s="645"/>
      <c r="B69" s="79"/>
      <c r="C69" s="79"/>
      <c r="E69" s="106"/>
      <c r="G69" s="80"/>
      <c r="H69" s="79"/>
      <c r="J69" s="106"/>
      <c r="L69" s="80"/>
      <c r="M69" s="79"/>
      <c r="O69" s="106"/>
      <c r="Q69" s="8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</row>
    <row r="70">
      <c r="A70" s="645"/>
      <c r="B70" s="107"/>
      <c r="C70" s="79"/>
      <c r="E70" s="106"/>
      <c r="G70" s="80"/>
      <c r="H70" s="79"/>
      <c r="J70" s="106"/>
      <c r="L70" s="80"/>
      <c r="M70" s="79"/>
      <c r="O70" s="106"/>
      <c r="Q70" s="8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</row>
    <row r="71">
      <c r="A71" s="648"/>
      <c r="B71" s="649" t="s">
        <v>60</v>
      </c>
      <c r="C71" s="79"/>
      <c r="E71" s="106"/>
      <c r="F71" s="110"/>
      <c r="G71" s="111"/>
      <c r="H71" s="79"/>
      <c r="J71" s="106"/>
      <c r="K71" s="110"/>
      <c r="L71" s="111"/>
      <c r="M71" s="79"/>
      <c r="O71" s="106"/>
      <c r="P71" s="110"/>
      <c r="Q71" s="111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</row>
    <row r="72">
      <c r="A72" s="648"/>
      <c r="B72" s="649" t="s">
        <v>61</v>
      </c>
      <c r="C72" s="79"/>
      <c r="E72" s="106"/>
      <c r="F72" s="1495"/>
      <c r="G72" s="138"/>
      <c r="H72" s="79"/>
      <c r="J72" s="106"/>
      <c r="K72" s="761"/>
      <c r="L72" s="140"/>
      <c r="M72" s="79"/>
      <c r="O72" s="106"/>
      <c r="P72" s="761"/>
      <c r="Q72" s="14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</row>
    <row r="73">
      <c r="A73" s="648"/>
      <c r="B73" s="79"/>
      <c r="C73" s="107"/>
      <c r="D73" s="110"/>
      <c r="E73" s="49"/>
      <c r="F73" s="1496"/>
      <c r="G73" s="1497"/>
      <c r="H73" s="107"/>
      <c r="I73" s="110"/>
      <c r="J73" s="49"/>
      <c r="K73" s="761"/>
      <c r="L73" s="140"/>
      <c r="M73" s="107"/>
      <c r="N73" s="110"/>
      <c r="O73" s="49"/>
      <c r="P73" s="1489"/>
      <c r="Q73" s="14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</row>
    <row r="74">
      <c r="A74" s="108"/>
      <c r="B74" s="446" t="s">
        <v>62</v>
      </c>
      <c r="C74" s="1490">
        <v>83.0</v>
      </c>
      <c r="D74" s="1491"/>
      <c r="E74" s="1491" t="s">
        <v>63</v>
      </c>
      <c r="F74" s="1491" t="s">
        <v>64</v>
      </c>
      <c r="G74" s="1492" t="s">
        <v>65</v>
      </c>
      <c r="H74" s="1490">
        <v>83.0</v>
      </c>
      <c r="I74" s="1491"/>
      <c r="J74" s="1491" t="s">
        <v>63</v>
      </c>
      <c r="K74" s="1491" t="s">
        <v>64</v>
      </c>
      <c r="L74" s="1492" t="s">
        <v>65</v>
      </c>
      <c r="M74" s="1490">
        <v>83.0</v>
      </c>
      <c r="N74" s="1491"/>
      <c r="O74" s="1491" t="s">
        <v>63</v>
      </c>
      <c r="P74" s="1491" t="s">
        <v>64</v>
      </c>
      <c r="Q74" s="1492" t="s">
        <v>65</v>
      </c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</row>
    <row r="75">
      <c r="A75" s="108"/>
      <c r="B75" s="446" t="s">
        <v>66</v>
      </c>
      <c r="C75" s="654" t="s">
        <v>128</v>
      </c>
      <c r="D75" s="655"/>
      <c r="E75" s="656" t="s">
        <v>320</v>
      </c>
      <c r="F75" s="656">
        <v>31.0</v>
      </c>
      <c r="G75" s="657">
        <v>6.0</v>
      </c>
      <c r="H75" s="654" t="s">
        <v>67</v>
      </c>
      <c r="I75" s="655"/>
      <c r="J75" s="656" t="s">
        <v>287</v>
      </c>
      <c r="K75" s="656">
        <v>31.0</v>
      </c>
      <c r="L75" s="657">
        <v>6.0</v>
      </c>
      <c r="M75" s="654" t="s">
        <v>126</v>
      </c>
      <c r="N75" s="655"/>
      <c r="O75" s="656" t="s">
        <v>161</v>
      </c>
      <c r="P75" s="656">
        <v>31.0</v>
      </c>
      <c r="Q75" s="657">
        <v>6.0</v>
      </c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</row>
    <row r="76">
      <c r="A76" s="108"/>
      <c r="B76" s="446" t="s">
        <v>72</v>
      </c>
      <c r="C76" s="654" t="s">
        <v>608</v>
      </c>
      <c r="D76" s="655"/>
      <c r="E76" s="656" t="s">
        <v>78</v>
      </c>
      <c r="F76" s="656">
        <v>31.0</v>
      </c>
      <c r="G76" s="657">
        <v>252.0</v>
      </c>
      <c r="H76" s="654" t="s">
        <v>382</v>
      </c>
      <c r="I76" s="655"/>
      <c r="J76" s="656" t="s">
        <v>291</v>
      </c>
      <c r="K76" s="656">
        <v>31.0</v>
      </c>
      <c r="L76" s="657">
        <v>252.0</v>
      </c>
      <c r="M76" s="654" t="s">
        <v>664</v>
      </c>
      <c r="N76" s="655"/>
      <c r="O76" s="656" t="s">
        <v>459</v>
      </c>
      <c r="P76" s="656">
        <v>31.0</v>
      </c>
      <c r="Q76" s="657">
        <v>0.0</v>
      </c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</row>
    <row r="77">
      <c r="A77" s="108"/>
      <c r="B77" s="446" t="s">
        <v>79</v>
      </c>
      <c r="C77" s="654" t="s">
        <v>1630</v>
      </c>
      <c r="D77" s="655"/>
      <c r="E77" s="656" t="s">
        <v>385</v>
      </c>
      <c r="F77" s="656">
        <v>31.0</v>
      </c>
      <c r="G77" s="657">
        <v>0.0</v>
      </c>
      <c r="H77" s="654" t="s">
        <v>295</v>
      </c>
      <c r="I77" s="655"/>
      <c r="J77" s="656" t="s">
        <v>296</v>
      </c>
      <c r="K77" s="656">
        <v>31.0</v>
      </c>
      <c r="L77" s="657">
        <v>0.0</v>
      </c>
      <c r="M77" s="654" t="s">
        <v>293</v>
      </c>
      <c r="N77" s="655"/>
      <c r="O77" s="656" t="s">
        <v>81</v>
      </c>
      <c r="P77" s="656">
        <v>31.0</v>
      </c>
      <c r="Q77" s="657">
        <v>0.0</v>
      </c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</row>
    <row r="78">
      <c r="A78" s="108"/>
      <c r="B78" s="452" t="s">
        <v>85</v>
      </c>
      <c r="C78" s="658" t="s">
        <v>2718</v>
      </c>
      <c r="D78" s="659"/>
      <c r="E78" s="660" t="s">
        <v>543</v>
      </c>
      <c r="F78" s="660">
        <v>31.0</v>
      </c>
      <c r="G78" s="661">
        <v>0.0</v>
      </c>
      <c r="H78" s="658" t="s">
        <v>304</v>
      </c>
      <c r="I78" s="659"/>
      <c r="J78" s="660" t="s">
        <v>142</v>
      </c>
      <c r="K78" s="660">
        <v>31.0</v>
      </c>
      <c r="L78" s="661">
        <v>0.0</v>
      </c>
      <c r="M78" s="658" t="s">
        <v>200</v>
      </c>
      <c r="N78" s="659"/>
      <c r="O78" s="660" t="s">
        <v>203</v>
      </c>
      <c r="P78" s="660">
        <v>31.0</v>
      </c>
      <c r="Q78" s="661">
        <v>252.0</v>
      </c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</row>
    <row r="79">
      <c r="A79" s="101"/>
      <c r="B79" s="457"/>
      <c r="C79" s="658" t="s">
        <v>233</v>
      </c>
      <c r="D79" s="659"/>
      <c r="E79" s="660" t="s">
        <v>232</v>
      </c>
      <c r="F79" s="660">
        <v>31.0</v>
      </c>
      <c r="G79" s="661">
        <v>0.0</v>
      </c>
      <c r="H79" s="658" t="s">
        <v>309</v>
      </c>
      <c r="I79" s="659"/>
      <c r="J79" s="660" t="s">
        <v>305</v>
      </c>
      <c r="K79" s="660">
        <v>31.0</v>
      </c>
      <c r="L79" s="661">
        <v>0.0</v>
      </c>
      <c r="M79" s="658" t="s">
        <v>119</v>
      </c>
      <c r="N79" s="659"/>
      <c r="O79" s="660" t="s">
        <v>440</v>
      </c>
      <c r="P79" s="660">
        <v>31.0</v>
      </c>
      <c r="Q79" s="661">
        <v>0.0</v>
      </c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</row>
    <row r="80">
      <c r="A80" s="101"/>
      <c r="B80" s="457"/>
      <c r="C80" s="658" t="s">
        <v>972</v>
      </c>
      <c r="D80" s="659"/>
      <c r="E80" s="660" t="s">
        <v>869</v>
      </c>
      <c r="F80" s="660">
        <v>31.0</v>
      </c>
      <c r="G80" s="661">
        <v>252.0</v>
      </c>
      <c r="H80" s="658" t="s">
        <v>300</v>
      </c>
      <c r="I80" s="659"/>
      <c r="J80" s="660" t="s">
        <v>310</v>
      </c>
      <c r="K80" s="660">
        <v>31.0</v>
      </c>
      <c r="L80" s="661">
        <v>252.0</v>
      </c>
      <c r="M80" s="658" t="s">
        <v>435</v>
      </c>
      <c r="N80" s="659"/>
      <c r="O80" s="660" t="s">
        <v>414</v>
      </c>
      <c r="P80" s="660">
        <v>31.0</v>
      </c>
      <c r="Q80" s="661">
        <v>252.0</v>
      </c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</row>
    <row r="81">
      <c r="A81" s="101"/>
      <c r="B81" s="457"/>
      <c r="C81" s="663" t="s">
        <v>2719</v>
      </c>
      <c r="D81" s="774"/>
      <c r="E81" s="665"/>
      <c r="F81" s="666" t="s">
        <v>2720</v>
      </c>
      <c r="G81" s="83"/>
      <c r="H81" s="663" t="s">
        <v>177</v>
      </c>
      <c r="I81" s="774"/>
      <c r="J81" s="665"/>
      <c r="K81" s="666" t="s">
        <v>2721</v>
      </c>
      <c r="L81" s="83"/>
      <c r="M81" s="663" t="s">
        <v>213</v>
      </c>
      <c r="N81" s="774"/>
      <c r="O81" s="665"/>
      <c r="P81" s="666" t="s">
        <v>2722</v>
      </c>
      <c r="Q81" s="83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</row>
    <row r="82">
      <c r="A82" s="101"/>
      <c r="B82" s="469"/>
      <c r="C82" s="647"/>
      <c r="D82" s="77"/>
      <c r="E82" s="104"/>
      <c r="F82" s="433" t="s">
        <v>2723</v>
      </c>
      <c r="G82" s="78"/>
      <c r="H82" s="1493"/>
      <c r="J82" s="106"/>
      <c r="K82" s="471" t="s">
        <v>2724</v>
      </c>
      <c r="L82" s="80"/>
      <c r="M82" s="1493"/>
      <c r="O82" s="106"/>
      <c r="P82" s="471"/>
      <c r="Q82" s="8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</row>
    <row r="83">
      <c r="A83" s="101"/>
      <c r="B83" s="79"/>
      <c r="C83" s="79"/>
      <c r="E83" s="106"/>
      <c r="G83" s="80"/>
      <c r="H83" s="79"/>
      <c r="J83" s="106"/>
      <c r="L83" s="80"/>
      <c r="M83" s="79"/>
      <c r="O83" s="106"/>
      <c r="Q83" s="8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</row>
    <row r="84">
      <c r="A84" s="101"/>
      <c r="B84" s="79"/>
      <c r="C84" s="79"/>
      <c r="E84" s="106"/>
      <c r="G84" s="80"/>
      <c r="H84" s="79"/>
      <c r="J84" s="106"/>
      <c r="L84" s="80"/>
      <c r="M84" s="79"/>
      <c r="O84" s="106"/>
      <c r="Q84" s="8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</row>
    <row r="85">
      <c r="A85" s="648"/>
      <c r="B85" s="649" t="s">
        <v>60</v>
      </c>
      <c r="C85" s="79"/>
      <c r="E85" s="106"/>
      <c r="G85" s="80"/>
      <c r="H85" s="79"/>
      <c r="J85" s="106"/>
      <c r="K85" s="110"/>
      <c r="L85" s="111"/>
      <c r="M85" s="79"/>
      <c r="O85" s="106"/>
      <c r="P85" s="110"/>
      <c r="Q85" s="111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</row>
    <row r="86">
      <c r="A86" s="648"/>
      <c r="B86" s="649" t="s">
        <v>61</v>
      </c>
      <c r="C86" s="79"/>
      <c r="E86" s="106"/>
      <c r="F86" s="994"/>
      <c r="G86" s="138"/>
      <c r="H86" s="79"/>
      <c r="J86" s="106"/>
      <c r="K86" s="1498"/>
      <c r="L86" s="140"/>
      <c r="M86" s="79"/>
      <c r="O86" s="106"/>
      <c r="P86" s="1494"/>
      <c r="Q86" s="14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</row>
    <row r="87">
      <c r="A87" s="648"/>
      <c r="B87" s="79"/>
      <c r="C87" s="107"/>
      <c r="D87" s="110"/>
      <c r="E87" s="49"/>
      <c r="F87" s="1487"/>
      <c r="G87" s="1488"/>
      <c r="H87" s="107"/>
      <c r="I87" s="110"/>
      <c r="J87" s="49"/>
      <c r="K87" s="761"/>
      <c r="L87" s="140"/>
      <c r="M87" s="107"/>
      <c r="N87" s="110"/>
      <c r="O87" s="49"/>
      <c r="P87" s="1494"/>
      <c r="Q87" s="14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</row>
    <row r="88">
      <c r="A88" s="108"/>
      <c r="B88" s="446" t="s">
        <v>62</v>
      </c>
      <c r="C88" s="1490">
        <v>83.0</v>
      </c>
      <c r="D88" s="1491"/>
      <c r="E88" s="1491" t="s">
        <v>63</v>
      </c>
      <c r="F88" s="1491" t="s">
        <v>64</v>
      </c>
      <c r="G88" s="1492" t="s">
        <v>65</v>
      </c>
      <c r="H88" s="1491">
        <v>84.0</v>
      </c>
      <c r="I88" s="1491"/>
      <c r="J88" s="1491" t="s">
        <v>63</v>
      </c>
      <c r="K88" s="1491" t="s">
        <v>64</v>
      </c>
      <c r="L88" s="1492" t="s">
        <v>65</v>
      </c>
      <c r="M88" s="1491"/>
      <c r="N88" s="1491"/>
      <c r="O88" s="1491"/>
      <c r="P88" s="1491"/>
      <c r="Q88" s="1492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</row>
    <row r="89">
      <c r="A89" s="108"/>
      <c r="B89" s="446" t="s">
        <v>66</v>
      </c>
      <c r="C89" s="654" t="s">
        <v>126</v>
      </c>
      <c r="D89" s="655"/>
      <c r="E89" s="656" t="s">
        <v>1097</v>
      </c>
      <c r="F89" s="656">
        <v>31.0</v>
      </c>
      <c r="G89" s="657">
        <v>6.0</v>
      </c>
      <c r="H89" s="655" t="s">
        <v>126</v>
      </c>
      <c r="I89" s="655"/>
      <c r="J89" s="656" t="s">
        <v>287</v>
      </c>
      <c r="K89" s="656">
        <v>31.0</v>
      </c>
      <c r="L89" s="657">
        <v>6.0</v>
      </c>
      <c r="M89" s="655"/>
      <c r="N89" s="655"/>
      <c r="O89" s="656"/>
      <c r="P89" s="656"/>
      <c r="Q89" s="657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</row>
    <row r="90">
      <c r="A90" s="108"/>
      <c r="B90" s="446" t="s">
        <v>72</v>
      </c>
      <c r="C90" s="654" t="s">
        <v>1989</v>
      </c>
      <c r="D90" s="655"/>
      <c r="E90" s="656" t="s">
        <v>597</v>
      </c>
      <c r="F90" s="656">
        <v>31.0</v>
      </c>
      <c r="G90" s="657">
        <v>0.0</v>
      </c>
      <c r="H90" s="655" t="s">
        <v>2572</v>
      </c>
      <c r="I90" s="655"/>
      <c r="J90" s="656" t="s">
        <v>76</v>
      </c>
      <c r="K90" s="656">
        <v>31.0</v>
      </c>
      <c r="L90" s="657">
        <v>0.0</v>
      </c>
      <c r="M90" s="655"/>
      <c r="N90" s="655"/>
      <c r="O90" s="656"/>
      <c r="P90" s="656"/>
      <c r="Q90" s="657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</row>
    <row r="91">
      <c r="A91" s="108"/>
      <c r="B91" s="446" t="s">
        <v>79</v>
      </c>
      <c r="C91" s="654" t="s">
        <v>260</v>
      </c>
      <c r="D91" s="655"/>
      <c r="E91" s="656" t="s">
        <v>1551</v>
      </c>
      <c r="F91" s="656">
        <v>31.0</v>
      </c>
      <c r="G91" s="657">
        <v>0.0</v>
      </c>
      <c r="H91" s="655" t="s">
        <v>2725</v>
      </c>
      <c r="I91" s="655"/>
      <c r="J91" s="656" t="s">
        <v>1906</v>
      </c>
      <c r="K91" s="656">
        <v>31.0</v>
      </c>
      <c r="L91" s="657">
        <v>0.0</v>
      </c>
      <c r="M91" s="655"/>
      <c r="N91" s="655"/>
      <c r="O91" s="656"/>
      <c r="P91" s="656"/>
      <c r="Q91" s="657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</row>
    <row r="92">
      <c r="A92" s="108"/>
      <c r="B92" s="452" t="s">
        <v>85</v>
      </c>
      <c r="C92" s="658" t="s">
        <v>299</v>
      </c>
      <c r="D92" s="659"/>
      <c r="E92" s="660" t="s">
        <v>2726</v>
      </c>
      <c r="F92" s="660">
        <v>31.0</v>
      </c>
      <c r="G92" s="661">
        <v>252.0</v>
      </c>
      <c r="H92" s="662" t="s">
        <v>228</v>
      </c>
      <c r="I92" s="659"/>
      <c r="J92" s="660" t="s">
        <v>512</v>
      </c>
      <c r="K92" s="660">
        <v>31.0</v>
      </c>
      <c r="L92" s="661">
        <v>252.0</v>
      </c>
      <c r="M92" s="662"/>
      <c r="N92" s="662"/>
      <c r="O92" s="660"/>
      <c r="P92" s="660"/>
      <c r="Q92" s="661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</row>
    <row r="93">
      <c r="A93" s="101"/>
      <c r="B93" s="457"/>
      <c r="C93" s="658" t="s">
        <v>548</v>
      </c>
      <c r="D93" s="659"/>
      <c r="E93" s="660" t="s">
        <v>677</v>
      </c>
      <c r="F93" s="660">
        <v>31.0</v>
      </c>
      <c r="G93" s="661">
        <v>0.0</v>
      </c>
      <c r="H93" s="662" t="s">
        <v>439</v>
      </c>
      <c r="I93" s="659"/>
      <c r="J93" s="660" t="s">
        <v>492</v>
      </c>
      <c r="K93" s="660">
        <v>31.0</v>
      </c>
      <c r="L93" s="661">
        <v>0.0</v>
      </c>
      <c r="M93" s="662"/>
      <c r="N93" s="662"/>
      <c r="O93" s="660"/>
      <c r="P93" s="660"/>
      <c r="Q93" s="661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</row>
    <row r="94">
      <c r="A94" s="101"/>
      <c r="B94" s="457"/>
      <c r="C94" s="658" t="s">
        <v>235</v>
      </c>
      <c r="D94" s="659"/>
      <c r="E94" s="660" t="s">
        <v>2085</v>
      </c>
      <c r="F94" s="660">
        <v>31.0</v>
      </c>
      <c r="G94" s="661">
        <v>252.0</v>
      </c>
      <c r="H94" s="662" t="s">
        <v>235</v>
      </c>
      <c r="I94" s="659"/>
      <c r="J94" s="660" t="s">
        <v>270</v>
      </c>
      <c r="K94" s="660">
        <v>31.0</v>
      </c>
      <c r="L94" s="661">
        <v>252.0</v>
      </c>
      <c r="M94" s="662"/>
      <c r="N94" s="662"/>
      <c r="O94" s="660"/>
      <c r="P94" s="660"/>
      <c r="Q94" s="661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</row>
    <row r="95">
      <c r="A95" s="101"/>
      <c r="B95" s="457"/>
      <c r="C95" s="663" t="s">
        <v>2727</v>
      </c>
      <c r="D95" s="774"/>
      <c r="E95" s="665"/>
      <c r="F95" s="666" t="s">
        <v>2728</v>
      </c>
      <c r="G95" s="83"/>
      <c r="H95" s="664" t="s">
        <v>445</v>
      </c>
      <c r="I95" s="774"/>
      <c r="J95" s="665"/>
      <c r="K95" s="666" t="s">
        <v>2666</v>
      </c>
      <c r="L95" s="83"/>
      <c r="M95" s="664"/>
      <c r="N95" s="664"/>
      <c r="O95" s="665"/>
      <c r="P95" s="666"/>
      <c r="Q95" s="83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</row>
    <row r="96">
      <c r="A96" s="698"/>
      <c r="B96" s="668" t="s">
        <v>2729</v>
      </c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5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</row>
    <row r="97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</row>
    <row r="98">
      <c r="A98" s="645"/>
      <c r="B98" s="486"/>
      <c r="C98" s="486" t="s">
        <v>2730</v>
      </c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8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</row>
    <row r="99">
      <c r="A99" s="645"/>
      <c r="B99" s="79"/>
      <c r="C99" s="81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3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</row>
    <row r="100">
      <c r="A100" s="645"/>
      <c r="B100" s="79"/>
      <c r="C100" s="647"/>
      <c r="D100" s="77"/>
      <c r="E100" s="104"/>
      <c r="F100" s="433" t="s">
        <v>2731</v>
      </c>
      <c r="G100" s="78"/>
      <c r="H100" s="647"/>
      <c r="I100" s="77"/>
      <c r="J100" s="104"/>
      <c r="K100" s="433" t="s">
        <v>2732</v>
      </c>
      <c r="L100" s="78"/>
      <c r="M100" s="647"/>
      <c r="N100" s="77"/>
      <c r="O100" s="104"/>
      <c r="P100" s="433" t="s">
        <v>1937</v>
      </c>
      <c r="Q100" s="78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</row>
    <row r="101">
      <c r="A101" s="645"/>
      <c r="B101" s="79"/>
      <c r="C101" s="79"/>
      <c r="E101" s="106"/>
      <c r="G101" s="80"/>
      <c r="H101" s="79"/>
      <c r="J101" s="106"/>
      <c r="L101" s="80"/>
      <c r="M101" s="79"/>
      <c r="O101" s="106"/>
      <c r="Q101" s="8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</row>
    <row r="102">
      <c r="A102" s="645"/>
      <c r="B102" s="107"/>
      <c r="C102" s="79"/>
      <c r="E102" s="106"/>
      <c r="G102" s="80"/>
      <c r="H102" s="79"/>
      <c r="J102" s="106"/>
      <c r="L102" s="80"/>
      <c r="M102" s="79"/>
      <c r="O102" s="106"/>
      <c r="Q102" s="8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</row>
    <row r="103">
      <c r="A103" s="648"/>
      <c r="B103" s="649" t="s">
        <v>60</v>
      </c>
      <c r="C103" s="79"/>
      <c r="E103" s="106"/>
      <c r="F103" s="110"/>
      <c r="G103" s="111"/>
      <c r="H103" s="79"/>
      <c r="J103" s="106"/>
      <c r="K103" s="110"/>
      <c r="L103" s="111"/>
      <c r="M103" s="79"/>
      <c r="O103" s="106"/>
      <c r="P103" s="110"/>
      <c r="Q103" s="111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</row>
    <row r="104">
      <c r="A104" s="648"/>
      <c r="B104" s="649" t="s">
        <v>61</v>
      </c>
      <c r="C104" s="79"/>
      <c r="E104" s="106"/>
      <c r="F104" s="994"/>
      <c r="G104" s="138"/>
      <c r="H104" s="79"/>
      <c r="J104" s="106"/>
      <c r="K104" s="761"/>
      <c r="L104" s="140"/>
      <c r="M104" s="79"/>
      <c r="O104" s="106"/>
      <c r="P104" s="761"/>
      <c r="Q104" s="14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</row>
    <row r="105">
      <c r="A105" s="648"/>
      <c r="B105" s="79"/>
      <c r="C105" s="107"/>
      <c r="D105" s="110"/>
      <c r="E105" s="49"/>
      <c r="F105" s="1487"/>
      <c r="G105" s="1488"/>
      <c r="H105" s="107"/>
      <c r="I105" s="110"/>
      <c r="J105" s="49"/>
      <c r="K105" s="761"/>
      <c r="L105" s="140"/>
      <c r="M105" s="107"/>
      <c r="N105" s="110"/>
      <c r="O105" s="49"/>
      <c r="P105" s="761"/>
      <c r="Q105" s="14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</row>
    <row r="106">
      <c r="A106" s="108"/>
      <c r="B106" s="446" t="s">
        <v>62</v>
      </c>
      <c r="C106" s="1490">
        <v>83.0</v>
      </c>
      <c r="D106" s="1491"/>
      <c r="E106" s="1491" t="s">
        <v>63</v>
      </c>
      <c r="F106" s="1491" t="s">
        <v>64</v>
      </c>
      <c r="G106" s="1492" t="s">
        <v>65</v>
      </c>
      <c r="H106" s="1490">
        <v>83.0</v>
      </c>
      <c r="I106" s="1491"/>
      <c r="J106" s="1491" t="s">
        <v>63</v>
      </c>
      <c r="K106" s="1491" t="s">
        <v>64</v>
      </c>
      <c r="L106" s="1492" t="s">
        <v>65</v>
      </c>
      <c r="M106" s="1490">
        <v>83.0</v>
      </c>
      <c r="N106" s="1491"/>
      <c r="O106" s="1491" t="s">
        <v>63</v>
      </c>
      <c r="P106" s="1491" t="s">
        <v>64</v>
      </c>
      <c r="Q106" s="1492" t="s">
        <v>65</v>
      </c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</row>
    <row r="107">
      <c r="A107" s="108"/>
      <c r="B107" s="446" t="s">
        <v>66</v>
      </c>
      <c r="C107" s="654" t="s">
        <v>128</v>
      </c>
      <c r="D107" s="655"/>
      <c r="E107" s="656" t="s">
        <v>71</v>
      </c>
      <c r="F107" s="656">
        <v>31.0</v>
      </c>
      <c r="G107" s="657">
        <v>6.0</v>
      </c>
      <c r="H107" s="654" t="s">
        <v>67</v>
      </c>
      <c r="I107" s="655"/>
      <c r="J107" s="656" t="s">
        <v>187</v>
      </c>
      <c r="K107" s="656">
        <v>31.0</v>
      </c>
      <c r="L107" s="657">
        <v>6.0</v>
      </c>
      <c r="M107" s="654" t="s">
        <v>126</v>
      </c>
      <c r="N107" s="655"/>
      <c r="O107" s="656" t="s">
        <v>68</v>
      </c>
      <c r="P107" s="656">
        <v>31.0</v>
      </c>
      <c r="Q107" s="657">
        <v>6.0</v>
      </c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</row>
    <row r="108">
      <c r="A108" s="108"/>
      <c r="B108" s="446" t="s">
        <v>72</v>
      </c>
      <c r="C108" s="654" t="s">
        <v>348</v>
      </c>
      <c r="D108" s="655"/>
      <c r="E108" s="656" t="s">
        <v>431</v>
      </c>
      <c r="F108" s="656">
        <v>31.0</v>
      </c>
      <c r="G108" s="657">
        <v>252.0</v>
      </c>
      <c r="H108" s="654" t="s">
        <v>690</v>
      </c>
      <c r="I108" s="655"/>
      <c r="J108" s="656" t="s">
        <v>132</v>
      </c>
      <c r="K108" s="656">
        <v>31.0</v>
      </c>
      <c r="L108" s="657">
        <v>252.0</v>
      </c>
      <c r="M108" s="654" t="s">
        <v>1938</v>
      </c>
      <c r="N108" s="655"/>
      <c r="O108" s="656" t="s">
        <v>289</v>
      </c>
      <c r="P108" s="656">
        <v>31.0</v>
      </c>
      <c r="Q108" s="657">
        <v>0.0</v>
      </c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</row>
    <row r="109">
      <c r="A109" s="108"/>
      <c r="B109" s="446" t="s">
        <v>79</v>
      </c>
      <c r="C109" s="654" t="s">
        <v>260</v>
      </c>
      <c r="D109" s="655"/>
      <c r="E109" s="656" t="s">
        <v>170</v>
      </c>
      <c r="F109" s="656">
        <v>31.0</v>
      </c>
      <c r="G109" s="657">
        <v>0.0</v>
      </c>
      <c r="H109" s="654" t="s">
        <v>1630</v>
      </c>
      <c r="I109" s="655"/>
      <c r="J109" s="656" t="s">
        <v>388</v>
      </c>
      <c r="K109" s="656">
        <v>31.0</v>
      </c>
      <c r="L109" s="657">
        <v>0.0</v>
      </c>
      <c r="M109" s="654" t="s">
        <v>386</v>
      </c>
      <c r="N109" s="655"/>
      <c r="O109" s="656" t="s">
        <v>257</v>
      </c>
      <c r="P109" s="656">
        <v>31.0</v>
      </c>
      <c r="Q109" s="657">
        <v>0.0</v>
      </c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</row>
    <row r="110">
      <c r="A110" s="108"/>
      <c r="B110" s="452" t="s">
        <v>85</v>
      </c>
      <c r="C110" s="658" t="s">
        <v>141</v>
      </c>
      <c r="D110" s="659"/>
      <c r="E110" s="660" t="s">
        <v>360</v>
      </c>
      <c r="F110" s="660">
        <v>31.0</v>
      </c>
      <c r="G110" s="661">
        <v>0.0</v>
      </c>
      <c r="H110" s="658" t="s">
        <v>1934</v>
      </c>
      <c r="I110" s="659"/>
      <c r="J110" s="660" t="s">
        <v>360</v>
      </c>
      <c r="K110" s="660">
        <v>31.0</v>
      </c>
      <c r="L110" s="661">
        <v>0.0</v>
      </c>
      <c r="M110" s="658" t="s">
        <v>2733</v>
      </c>
      <c r="N110" s="659"/>
      <c r="O110" s="660" t="s">
        <v>231</v>
      </c>
      <c r="P110" s="660">
        <v>31.0</v>
      </c>
      <c r="Q110" s="661">
        <v>252.0</v>
      </c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</row>
    <row r="111">
      <c r="A111" s="101"/>
      <c r="B111" s="457"/>
      <c r="C111" s="658" t="s">
        <v>306</v>
      </c>
      <c r="D111" s="659"/>
      <c r="E111" s="660" t="s">
        <v>174</v>
      </c>
      <c r="F111" s="660">
        <v>31.0</v>
      </c>
      <c r="G111" s="661">
        <v>0.0</v>
      </c>
      <c r="H111" s="658" t="s">
        <v>2360</v>
      </c>
      <c r="I111" s="659"/>
      <c r="J111" s="660" t="s">
        <v>174</v>
      </c>
      <c r="K111" s="660">
        <v>31.0</v>
      </c>
      <c r="L111" s="661">
        <v>0.0</v>
      </c>
      <c r="M111" s="658" t="s">
        <v>439</v>
      </c>
      <c r="N111" s="659"/>
      <c r="O111" s="660" t="s">
        <v>117</v>
      </c>
      <c r="P111" s="660">
        <v>31.0</v>
      </c>
      <c r="Q111" s="661">
        <v>0.0</v>
      </c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</row>
    <row r="112">
      <c r="A112" s="101"/>
      <c r="B112" s="457"/>
      <c r="C112" s="658" t="s">
        <v>737</v>
      </c>
      <c r="D112" s="659"/>
      <c r="E112" s="660" t="s">
        <v>443</v>
      </c>
      <c r="F112" s="660">
        <v>31.0</v>
      </c>
      <c r="G112" s="661">
        <v>252.0</v>
      </c>
      <c r="H112" s="658" t="s">
        <v>372</v>
      </c>
      <c r="I112" s="659"/>
      <c r="J112" s="660" t="s">
        <v>210</v>
      </c>
      <c r="K112" s="660">
        <v>31.0</v>
      </c>
      <c r="L112" s="661">
        <v>252.0</v>
      </c>
      <c r="M112" s="658" t="s">
        <v>470</v>
      </c>
      <c r="N112" s="659"/>
      <c r="O112" s="660" t="s">
        <v>270</v>
      </c>
      <c r="P112" s="660">
        <v>31.0</v>
      </c>
      <c r="Q112" s="661">
        <v>252.0</v>
      </c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</row>
    <row r="113">
      <c r="A113" s="101"/>
      <c r="B113" s="457"/>
      <c r="C113" s="663" t="s">
        <v>950</v>
      </c>
      <c r="D113" s="774"/>
      <c r="E113" s="665"/>
      <c r="F113" s="666" t="s">
        <v>2734</v>
      </c>
      <c r="G113" s="83"/>
      <c r="H113" s="663" t="s">
        <v>419</v>
      </c>
      <c r="I113" s="774"/>
      <c r="J113" s="665"/>
      <c r="K113" s="666" t="s">
        <v>2735</v>
      </c>
      <c r="L113" s="83"/>
      <c r="M113" s="663" t="s">
        <v>477</v>
      </c>
      <c r="N113" s="774"/>
      <c r="O113" s="665"/>
      <c r="P113" s="666" t="s">
        <v>2736</v>
      </c>
      <c r="Q113" s="83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</row>
    <row r="114">
      <c r="A114" s="101"/>
      <c r="B114" s="469"/>
      <c r="C114" s="647"/>
      <c r="D114" s="77"/>
      <c r="E114" s="104"/>
      <c r="F114" s="433" t="s">
        <v>2737</v>
      </c>
      <c r="G114" s="78"/>
      <c r="H114" s="1493"/>
      <c r="J114" s="106"/>
      <c r="K114" s="471" t="s">
        <v>2738</v>
      </c>
      <c r="L114" s="80"/>
      <c r="M114" s="1493"/>
      <c r="O114" s="106"/>
      <c r="P114" s="471"/>
      <c r="Q114" s="8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</row>
    <row r="115">
      <c r="A115" s="101"/>
      <c r="B115" s="79"/>
      <c r="C115" s="79"/>
      <c r="E115" s="106"/>
      <c r="G115" s="80"/>
      <c r="H115" s="79"/>
      <c r="J115" s="106"/>
      <c r="L115" s="80"/>
      <c r="M115" s="79"/>
      <c r="O115" s="106"/>
      <c r="Q115" s="8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</row>
    <row r="116">
      <c r="A116" s="101"/>
      <c r="B116" s="79"/>
      <c r="C116" s="79"/>
      <c r="E116" s="106"/>
      <c r="G116" s="80"/>
      <c r="H116" s="79"/>
      <c r="J116" s="106"/>
      <c r="L116" s="80"/>
      <c r="M116" s="79"/>
      <c r="O116" s="106"/>
      <c r="Q116" s="8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</row>
    <row r="117">
      <c r="A117" s="648"/>
      <c r="B117" s="649" t="s">
        <v>60</v>
      </c>
      <c r="C117" s="79"/>
      <c r="E117" s="106"/>
      <c r="G117" s="80"/>
      <c r="H117" s="79"/>
      <c r="J117" s="106"/>
      <c r="K117" s="110"/>
      <c r="L117" s="111"/>
      <c r="M117" s="79"/>
      <c r="O117" s="106"/>
      <c r="P117" s="110"/>
      <c r="Q117" s="111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</row>
    <row r="118">
      <c r="A118" s="648"/>
      <c r="B118" s="649" t="s">
        <v>61</v>
      </c>
      <c r="C118" s="79"/>
      <c r="E118" s="106"/>
      <c r="F118" s="994"/>
      <c r="G118" s="138"/>
      <c r="H118" s="79"/>
      <c r="J118" s="106"/>
      <c r="K118" s="1498"/>
      <c r="L118" s="140"/>
      <c r="M118" s="79"/>
      <c r="O118" s="106"/>
      <c r="P118" s="1494"/>
      <c r="Q118" s="14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</row>
    <row r="119">
      <c r="A119" s="648"/>
      <c r="B119" s="79"/>
      <c r="C119" s="107"/>
      <c r="D119" s="110"/>
      <c r="E119" s="49"/>
      <c r="F119" s="1487"/>
      <c r="G119" s="1488"/>
      <c r="H119" s="107"/>
      <c r="I119" s="110"/>
      <c r="J119" s="49"/>
      <c r="K119" s="1498"/>
      <c r="L119" s="140"/>
      <c r="M119" s="107"/>
      <c r="N119" s="110"/>
      <c r="O119" s="49"/>
      <c r="P119" s="1494"/>
      <c r="Q119" s="14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</row>
    <row r="120">
      <c r="A120" s="108"/>
      <c r="B120" s="446" t="s">
        <v>62</v>
      </c>
      <c r="C120" s="1490">
        <v>83.0</v>
      </c>
      <c r="D120" s="1491"/>
      <c r="E120" s="1491" t="s">
        <v>63</v>
      </c>
      <c r="F120" s="1491" t="s">
        <v>64</v>
      </c>
      <c r="G120" s="1492" t="s">
        <v>65</v>
      </c>
      <c r="H120" s="1491">
        <v>84.0</v>
      </c>
      <c r="I120" s="1491"/>
      <c r="J120" s="1491" t="s">
        <v>63</v>
      </c>
      <c r="K120" s="1491" t="s">
        <v>64</v>
      </c>
      <c r="L120" s="1492" t="s">
        <v>65</v>
      </c>
      <c r="M120" s="1491"/>
      <c r="N120" s="1491"/>
      <c r="O120" s="1491"/>
      <c r="P120" s="1491"/>
      <c r="Q120" s="1492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</row>
    <row r="121">
      <c r="A121" s="108"/>
      <c r="B121" s="446" t="s">
        <v>66</v>
      </c>
      <c r="C121" s="654" t="s">
        <v>126</v>
      </c>
      <c r="D121" s="655"/>
      <c r="E121" s="656" t="s">
        <v>187</v>
      </c>
      <c r="F121" s="656">
        <v>31.0</v>
      </c>
      <c r="G121" s="657">
        <v>6.0</v>
      </c>
      <c r="H121" s="655" t="s">
        <v>128</v>
      </c>
      <c r="I121" s="655"/>
      <c r="J121" s="656" t="s">
        <v>71</v>
      </c>
      <c r="K121" s="656">
        <v>31.0</v>
      </c>
      <c r="L121" s="657">
        <v>6.0</v>
      </c>
      <c r="M121" s="655"/>
      <c r="N121" s="655"/>
      <c r="O121" s="656"/>
      <c r="P121" s="656"/>
      <c r="Q121" s="657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</row>
    <row r="122">
      <c r="A122" s="108"/>
      <c r="B122" s="446" t="s">
        <v>72</v>
      </c>
      <c r="C122" s="654" t="s">
        <v>960</v>
      </c>
      <c r="D122" s="655"/>
      <c r="E122" s="656" t="s">
        <v>74</v>
      </c>
      <c r="F122" s="656">
        <v>31.0</v>
      </c>
      <c r="G122" s="657">
        <v>0.0</v>
      </c>
      <c r="H122" s="655" t="s">
        <v>1929</v>
      </c>
      <c r="I122" s="655"/>
      <c r="J122" s="656" t="s">
        <v>777</v>
      </c>
      <c r="K122" s="656">
        <v>31.0</v>
      </c>
      <c r="L122" s="657">
        <v>252.0</v>
      </c>
      <c r="M122" s="655"/>
      <c r="N122" s="655"/>
      <c r="O122" s="656"/>
      <c r="P122" s="656"/>
      <c r="Q122" s="657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</row>
    <row r="123">
      <c r="A123" s="108"/>
      <c r="B123" s="446" t="s">
        <v>79</v>
      </c>
      <c r="C123" s="654" t="s">
        <v>509</v>
      </c>
      <c r="D123" s="655"/>
      <c r="E123" s="656" t="s">
        <v>140</v>
      </c>
      <c r="F123" s="656">
        <v>31.0</v>
      </c>
      <c r="G123" s="657">
        <v>0.0</v>
      </c>
      <c r="H123" s="655" t="s">
        <v>1876</v>
      </c>
      <c r="I123" s="655"/>
      <c r="J123" s="656" t="s">
        <v>138</v>
      </c>
      <c r="K123" s="656">
        <v>31.0</v>
      </c>
      <c r="L123" s="657">
        <v>0.0</v>
      </c>
      <c r="M123" s="655"/>
      <c r="N123" s="655"/>
      <c r="O123" s="656"/>
      <c r="P123" s="656"/>
      <c r="Q123" s="657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</row>
    <row r="124">
      <c r="A124" s="108"/>
      <c r="B124" s="452" t="s">
        <v>85</v>
      </c>
      <c r="C124" s="658" t="s">
        <v>2739</v>
      </c>
      <c r="D124" s="659"/>
      <c r="E124" s="660" t="s">
        <v>264</v>
      </c>
      <c r="F124" s="660">
        <v>31.0</v>
      </c>
      <c r="G124" s="661">
        <v>252.0</v>
      </c>
      <c r="H124" s="662" t="s">
        <v>1064</v>
      </c>
      <c r="I124" s="659"/>
      <c r="J124" s="660" t="s">
        <v>543</v>
      </c>
      <c r="K124" s="660">
        <v>31.0</v>
      </c>
      <c r="L124" s="661">
        <v>0.0</v>
      </c>
      <c r="M124" s="662"/>
      <c r="N124" s="662"/>
      <c r="O124" s="660"/>
      <c r="P124" s="660"/>
      <c r="Q124" s="661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</row>
    <row r="125">
      <c r="A125" s="101"/>
      <c r="B125" s="457"/>
      <c r="C125" s="658" t="s">
        <v>1702</v>
      </c>
      <c r="D125" s="659"/>
      <c r="E125" s="660" t="s">
        <v>97</v>
      </c>
      <c r="F125" s="660">
        <v>31.0</v>
      </c>
      <c r="G125" s="661">
        <v>0.0</v>
      </c>
      <c r="H125" s="662" t="s">
        <v>393</v>
      </c>
      <c r="I125" s="659"/>
      <c r="J125" s="660" t="s">
        <v>117</v>
      </c>
      <c r="K125" s="660">
        <v>31.0</v>
      </c>
      <c r="L125" s="661">
        <v>0.0</v>
      </c>
      <c r="M125" s="662"/>
      <c r="N125" s="662"/>
      <c r="O125" s="660"/>
      <c r="P125" s="660"/>
      <c r="Q125" s="661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</row>
    <row r="126">
      <c r="A126" s="101"/>
      <c r="B126" s="457"/>
      <c r="C126" s="658" t="s">
        <v>410</v>
      </c>
      <c r="D126" s="659"/>
      <c r="E126" s="660" t="s">
        <v>311</v>
      </c>
      <c r="F126" s="660">
        <v>31.0</v>
      </c>
      <c r="G126" s="661">
        <v>252.0</v>
      </c>
      <c r="H126" s="662" t="s">
        <v>500</v>
      </c>
      <c r="I126" s="659"/>
      <c r="J126" s="660" t="s">
        <v>443</v>
      </c>
      <c r="K126" s="660">
        <v>31.0</v>
      </c>
      <c r="L126" s="661">
        <v>252.0</v>
      </c>
      <c r="M126" s="662"/>
      <c r="N126" s="662"/>
      <c r="O126" s="660"/>
      <c r="P126" s="660"/>
      <c r="Q126" s="661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</row>
    <row r="127">
      <c r="A127" s="101"/>
      <c r="B127" s="457"/>
      <c r="C127" s="663" t="s">
        <v>200</v>
      </c>
      <c r="D127" s="774"/>
      <c r="E127" s="665"/>
      <c r="F127" s="666" t="s">
        <v>2740</v>
      </c>
      <c r="G127" s="83"/>
      <c r="H127" s="664" t="s">
        <v>306</v>
      </c>
      <c r="I127" s="774"/>
      <c r="J127" s="665"/>
      <c r="K127" s="666" t="s">
        <v>2741</v>
      </c>
      <c r="L127" s="83"/>
      <c r="M127" s="664"/>
      <c r="N127" s="664"/>
      <c r="O127" s="665"/>
      <c r="P127" s="666"/>
      <c r="Q127" s="83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</row>
    <row r="128">
      <c r="A128" s="698"/>
      <c r="B128" s="668" t="s">
        <v>2742</v>
      </c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5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</row>
    <row r="129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</row>
    <row r="130">
      <c r="A130" s="645"/>
      <c r="B130" s="486"/>
      <c r="C130" s="486" t="s">
        <v>2743</v>
      </c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8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</row>
    <row r="131">
      <c r="A131" s="645"/>
      <c r="B131" s="79"/>
      <c r="C131" s="81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3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</row>
    <row r="132">
      <c r="A132" s="645"/>
      <c r="B132" s="79"/>
      <c r="C132" s="647"/>
      <c r="D132" s="77"/>
      <c r="E132" s="104"/>
      <c r="F132" s="433" t="s">
        <v>1680</v>
      </c>
      <c r="G132" s="78"/>
      <c r="H132" s="647"/>
      <c r="I132" s="77"/>
      <c r="J132" s="104"/>
      <c r="K132" s="433" t="s">
        <v>2744</v>
      </c>
      <c r="L132" s="78"/>
      <c r="M132" s="647"/>
      <c r="N132" s="77"/>
      <c r="O132" s="104"/>
      <c r="P132" s="433" t="s">
        <v>2745</v>
      </c>
      <c r="Q132" s="78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</row>
    <row r="133">
      <c r="A133" s="645"/>
      <c r="B133" s="79"/>
      <c r="C133" s="79"/>
      <c r="E133" s="106"/>
      <c r="G133" s="80"/>
      <c r="H133" s="79"/>
      <c r="J133" s="106"/>
      <c r="L133" s="80"/>
      <c r="M133" s="79"/>
      <c r="O133" s="106"/>
      <c r="Q133" s="8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</row>
    <row r="134">
      <c r="A134" s="645"/>
      <c r="B134" s="107"/>
      <c r="C134" s="79"/>
      <c r="E134" s="106"/>
      <c r="G134" s="80"/>
      <c r="H134" s="79"/>
      <c r="J134" s="106"/>
      <c r="L134" s="80"/>
      <c r="M134" s="79"/>
      <c r="O134" s="106"/>
      <c r="Q134" s="8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</row>
    <row r="135">
      <c r="A135" s="648"/>
      <c r="B135" s="649" t="s">
        <v>60</v>
      </c>
      <c r="C135" s="79"/>
      <c r="E135" s="106"/>
      <c r="F135" s="110"/>
      <c r="G135" s="111"/>
      <c r="H135" s="79"/>
      <c r="J135" s="106"/>
      <c r="K135" s="110"/>
      <c r="L135" s="111"/>
      <c r="M135" s="79"/>
      <c r="O135" s="106"/>
      <c r="P135" s="110"/>
      <c r="Q135" s="111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</row>
    <row r="136">
      <c r="A136" s="648"/>
      <c r="B136" s="649" t="s">
        <v>61</v>
      </c>
      <c r="C136" s="79"/>
      <c r="E136" s="106"/>
      <c r="F136" s="761"/>
      <c r="G136" s="140"/>
      <c r="H136" s="79"/>
      <c r="J136" s="106"/>
      <c r="K136" s="761"/>
      <c r="L136" s="140"/>
      <c r="M136" s="79"/>
      <c r="O136" s="106"/>
      <c r="P136" s="994"/>
      <c r="Q136" s="138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</row>
    <row r="137">
      <c r="A137" s="648"/>
      <c r="B137" s="79"/>
      <c r="C137" s="107"/>
      <c r="D137" s="110"/>
      <c r="E137" s="49"/>
      <c r="F137" s="761"/>
      <c r="G137" s="140"/>
      <c r="H137" s="107"/>
      <c r="I137" s="110"/>
      <c r="J137" s="49"/>
      <c r="K137" s="761"/>
      <c r="L137" s="140"/>
      <c r="M137" s="107"/>
      <c r="N137" s="110"/>
      <c r="O137" s="49"/>
      <c r="P137" s="1487"/>
      <c r="Q137" s="1488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</row>
    <row r="138">
      <c r="A138" s="108"/>
      <c r="B138" s="446" t="s">
        <v>62</v>
      </c>
      <c r="C138" s="1490">
        <v>83.0</v>
      </c>
      <c r="D138" s="1491"/>
      <c r="E138" s="1491" t="s">
        <v>63</v>
      </c>
      <c r="F138" s="1491" t="s">
        <v>64</v>
      </c>
      <c r="G138" s="1492" t="s">
        <v>65</v>
      </c>
      <c r="H138" s="1490">
        <v>83.0</v>
      </c>
      <c r="I138" s="1491"/>
      <c r="J138" s="1491" t="s">
        <v>63</v>
      </c>
      <c r="K138" s="1491" t="s">
        <v>64</v>
      </c>
      <c r="L138" s="1492" t="s">
        <v>65</v>
      </c>
      <c r="M138" s="1490">
        <v>83.0</v>
      </c>
      <c r="N138" s="1491"/>
      <c r="O138" s="1491" t="s">
        <v>63</v>
      </c>
      <c r="P138" s="1491" t="s">
        <v>64</v>
      </c>
      <c r="Q138" s="1492" t="s">
        <v>65</v>
      </c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</row>
    <row r="139">
      <c r="A139" s="108"/>
      <c r="B139" s="446" t="s">
        <v>66</v>
      </c>
      <c r="C139" s="654" t="s">
        <v>128</v>
      </c>
      <c r="D139" s="655"/>
      <c r="E139" s="656" t="s">
        <v>187</v>
      </c>
      <c r="F139" s="656">
        <v>31.0</v>
      </c>
      <c r="G139" s="657">
        <v>6.0</v>
      </c>
      <c r="H139" s="654" t="s">
        <v>126</v>
      </c>
      <c r="I139" s="655"/>
      <c r="J139" s="656" t="s">
        <v>287</v>
      </c>
      <c r="K139" s="656">
        <v>31.0</v>
      </c>
      <c r="L139" s="657">
        <v>6.0</v>
      </c>
      <c r="M139" s="654" t="s">
        <v>128</v>
      </c>
      <c r="N139" s="655"/>
      <c r="O139" s="656" t="s">
        <v>1411</v>
      </c>
      <c r="P139" s="656">
        <v>31.0</v>
      </c>
      <c r="Q139" s="657">
        <v>6.0</v>
      </c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</row>
    <row r="140">
      <c r="A140" s="108"/>
      <c r="B140" s="446" t="s">
        <v>72</v>
      </c>
      <c r="C140" s="654" t="s">
        <v>916</v>
      </c>
      <c r="D140" s="655"/>
      <c r="E140" s="656" t="s">
        <v>166</v>
      </c>
      <c r="F140" s="656">
        <v>31.0</v>
      </c>
      <c r="G140" s="657">
        <v>252.0</v>
      </c>
      <c r="H140" s="654" t="s">
        <v>2746</v>
      </c>
      <c r="I140" s="655"/>
      <c r="J140" s="656" t="s">
        <v>459</v>
      </c>
      <c r="K140" s="656">
        <v>31.0</v>
      </c>
      <c r="L140" s="657">
        <v>0.0</v>
      </c>
      <c r="M140" s="654" t="s">
        <v>713</v>
      </c>
      <c r="N140" s="655"/>
      <c r="O140" s="656" t="s">
        <v>1781</v>
      </c>
      <c r="P140" s="656">
        <v>31.0</v>
      </c>
      <c r="Q140" s="657">
        <v>252.0</v>
      </c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</row>
    <row r="141">
      <c r="A141" s="108"/>
      <c r="B141" s="446" t="s">
        <v>79</v>
      </c>
      <c r="C141" s="654" t="s">
        <v>260</v>
      </c>
      <c r="D141" s="655"/>
      <c r="E141" s="656" t="s">
        <v>140</v>
      </c>
      <c r="F141" s="656">
        <v>31.0</v>
      </c>
      <c r="G141" s="657">
        <v>0.0</v>
      </c>
      <c r="H141" s="654" t="s">
        <v>326</v>
      </c>
      <c r="I141" s="655"/>
      <c r="J141" s="656" t="s">
        <v>138</v>
      </c>
      <c r="K141" s="656">
        <v>31.0</v>
      </c>
      <c r="L141" s="657">
        <v>0.0</v>
      </c>
      <c r="M141" s="654" t="s">
        <v>384</v>
      </c>
      <c r="N141" s="655"/>
      <c r="O141" s="656" t="s">
        <v>170</v>
      </c>
      <c r="P141" s="656">
        <v>31.0</v>
      </c>
      <c r="Q141" s="657">
        <v>0.0</v>
      </c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</row>
    <row r="142">
      <c r="A142" s="108"/>
      <c r="B142" s="452" t="s">
        <v>85</v>
      </c>
      <c r="C142" s="658" t="s">
        <v>141</v>
      </c>
      <c r="D142" s="659"/>
      <c r="E142" s="660" t="s">
        <v>115</v>
      </c>
      <c r="F142" s="660">
        <v>31.0</v>
      </c>
      <c r="G142" s="661">
        <v>0.0</v>
      </c>
      <c r="H142" s="658" t="s">
        <v>765</v>
      </c>
      <c r="I142" s="659"/>
      <c r="J142" s="660" t="s">
        <v>610</v>
      </c>
      <c r="K142" s="660">
        <v>31.0</v>
      </c>
      <c r="L142" s="661">
        <v>252.0</v>
      </c>
      <c r="M142" s="658" t="s">
        <v>1111</v>
      </c>
      <c r="N142" s="659"/>
      <c r="O142" s="660" t="s">
        <v>362</v>
      </c>
      <c r="P142" s="660">
        <v>31.0</v>
      </c>
      <c r="Q142" s="661">
        <v>0.0</v>
      </c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</row>
    <row r="143">
      <c r="A143" s="101"/>
      <c r="B143" s="457"/>
      <c r="C143" s="658" t="s">
        <v>179</v>
      </c>
      <c r="D143" s="659"/>
      <c r="E143" s="660" t="s">
        <v>695</v>
      </c>
      <c r="F143" s="660">
        <v>31.0</v>
      </c>
      <c r="G143" s="661">
        <v>0.0</v>
      </c>
      <c r="H143" s="658" t="s">
        <v>261</v>
      </c>
      <c r="I143" s="659"/>
      <c r="J143" s="660" t="s">
        <v>305</v>
      </c>
      <c r="K143" s="660">
        <v>31.0</v>
      </c>
      <c r="L143" s="661">
        <v>0.0</v>
      </c>
      <c r="M143" s="658" t="s">
        <v>1934</v>
      </c>
      <c r="N143" s="659"/>
      <c r="O143" s="660" t="s">
        <v>147</v>
      </c>
      <c r="P143" s="660">
        <v>31.0</v>
      </c>
      <c r="Q143" s="661">
        <v>0.0</v>
      </c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</row>
    <row r="144">
      <c r="A144" s="101"/>
      <c r="B144" s="457"/>
      <c r="C144" s="658" t="s">
        <v>1175</v>
      </c>
      <c r="D144" s="659"/>
      <c r="E144" s="660" t="s">
        <v>209</v>
      </c>
      <c r="F144" s="660">
        <v>31.0</v>
      </c>
      <c r="G144" s="661">
        <v>252.0</v>
      </c>
      <c r="H144" s="658" t="s">
        <v>631</v>
      </c>
      <c r="I144" s="659"/>
      <c r="J144" s="660" t="s">
        <v>118</v>
      </c>
      <c r="K144" s="660">
        <v>31.0</v>
      </c>
      <c r="L144" s="661">
        <v>252.0</v>
      </c>
      <c r="M144" s="658" t="s">
        <v>306</v>
      </c>
      <c r="N144" s="659"/>
      <c r="O144" s="660" t="s">
        <v>2337</v>
      </c>
      <c r="P144" s="660">
        <v>31.0</v>
      </c>
      <c r="Q144" s="661">
        <v>252.0</v>
      </c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</row>
    <row r="145">
      <c r="A145" s="101"/>
      <c r="B145" s="457"/>
      <c r="C145" s="663" t="s">
        <v>1177</v>
      </c>
      <c r="D145" s="774"/>
      <c r="E145" s="665"/>
      <c r="F145" s="666" t="s">
        <v>2747</v>
      </c>
      <c r="G145" s="83"/>
      <c r="H145" s="663" t="s">
        <v>330</v>
      </c>
      <c r="I145" s="774"/>
      <c r="J145" s="665"/>
      <c r="K145" s="666" t="s">
        <v>2748</v>
      </c>
      <c r="L145" s="83"/>
      <c r="M145" s="663" t="s">
        <v>737</v>
      </c>
      <c r="N145" s="774"/>
      <c r="O145" s="665"/>
      <c r="P145" s="666" t="s">
        <v>2749</v>
      </c>
      <c r="Q145" s="83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</row>
    <row r="146">
      <c r="A146" s="101"/>
      <c r="B146" s="469"/>
      <c r="C146" s="647"/>
      <c r="D146" s="77"/>
      <c r="E146" s="104"/>
      <c r="F146" s="433" t="s">
        <v>615</v>
      </c>
      <c r="G146" s="78"/>
      <c r="H146" s="1493"/>
      <c r="J146" s="106"/>
      <c r="K146" s="471" t="s">
        <v>2750</v>
      </c>
      <c r="L146" s="80"/>
      <c r="M146" s="1493"/>
      <c r="O146" s="106"/>
      <c r="P146" s="471"/>
      <c r="Q146" s="8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</row>
    <row r="147">
      <c r="A147" s="101"/>
      <c r="B147" s="79"/>
      <c r="C147" s="79"/>
      <c r="E147" s="106"/>
      <c r="G147" s="80"/>
      <c r="H147" s="79"/>
      <c r="J147" s="106"/>
      <c r="L147" s="80"/>
      <c r="M147" s="79"/>
      <c r="O147" s="106"/>
      <c r="Q147" s="8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</row>
    <row r="148">
      <c r="A148" s="101"/>
      <c r="B148" s="79"/>
      <c r="C148" s="79"/>
      <c r="E148" s="106"/>
      <c r="G148" s="80"/>
      <c r="H148" s="79"/>
      <c r="J148" s="106"/>
      <c r="L148" s="80"/>
      <c r="M148" s="79"/>
      <c r="O148" s="106"/>
      <c r="Q148" s="8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</row>
    <row r="149">
      <c r="A149" s="648"/>
      <c r="B149" s="649" t="s">
        <v>60</v>
      </c>
      <c r="C149" s="79"/>
      <c r="E149" s="106"/>
      <c r="G149" s="80"/>
      <c r="H149" s="79"/>
      <c r="J149" s="106"/>
      <c r="K149" s="110"/>
      <c r="L149" s="111"/>
      <c r="M149" s="79"/>
      <c r="O149" s="106"/>
      <c r="P149" s="110"/>
      <c r="Q149" s="111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</row>
    <row r="150">
      <c r="A150" s="648"/>
      <c r="B150" s="649" t="s">
        <v>61</v>
      </c>
      <c r="C150" s="79"/>
      <c r="E150" s="106"/>
      <c r="F150" s="761"/>
      <c r="G150" s="140"/>
      <c r="H150" s="79"/>
      <c r="J150" s="106"/>
      <c r="K150" s="1498"/>
      <c r="L150" s="140"/>
      <c r="M150" s="79"/>
      <c r="O150" s="106"/>
      <c r="P150" s="1494"/>
      <c r="Q150" s="14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</row>
    <row r="151">
      <c r="A151" s="648"/>
      <c r="B151" s="79"/>
      <c r="C151" s="107"/>
      <c r="D151" s="110"/>
      <c r="E151" s="49"/>
      <c r="F151" s="761"/>
      <c r="G151" s="140"/>
      <c r="H151" s="107"/>
      <c r="I151" s="110"/>
      <c r="J151" s="49"/>
      <c r="K151" s="761"/>
      <c r="L151" s="140"/>
      <c r="M151" s="107"/>
      <c r="N151" s="110"/>
      <c r="O151" s="49"/>
      <c r="P151" s="1494"/>
      <c r="Q151" s="14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</row>
    <row r="152">
      <c r="A152" s="108"/>
      <c r="B152" s="446" t="s">
        <v>62</v>
      </c>
      <c r="C152" s="1490">
        <v>83.0</v>
      </c>
      <c r="D152" s="1491"/>
      <c r="E152" s="1491" t="s">
        <v>63</v>
      </c>
      <c r="F152" s="1491" t="s">
        <v>64</v>
      </c>
      <c r="G152" s="1492" t="s">
        <v>65</v>
      </c>
      <c r="H152" s="1491">
        <v>84.0</v>
      </c>
      <c r="I152" s="1491"/>
      <c r="J152" s="1491" t="s">
        <v>63</v>
      </c>
      <c r="K152" s="1491" t="s">
        <v>64</v>
      </c>
      <c r="L152" s="1492" t="s">
        <v>65</v>
      </c>
      <c r="M152" s="1491"/>
      <c r="N152" s="1491"/>
      <c r="O152" s="1491"/>
      <c r="P152" s="1491"/>
      <c r="Q152" s="1492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</row>
    <row r="153">
      <c r="A153" s="108"/>
      <c r="B153" s="446" t="s">
        <v>66</v>
      </c>
      <c r="C153" s="654" t="s">
        <v>126</v>
      </c>
      <c r="D153" s="655"/>
      <c r="E153" s="656" t="s">
        <v>187</v>
      </c>
      <c r="F153" s="656">
        <v>31.0</v>
      </c>
      <c r="G153" s="657">
        <v>6.0</v>
      </c>
      <c r="H153" s="655" t="s">
        <v>128</v>
      </c>
      <c r="I153" s="655"/>
      <c r="J153" s="656" t="s">
        <v>71</v>
      </c>
      <c r="K153" s="656">
        <v>31.0</v>
      </c>
      <c r="L153" s="657">
        <v>6.0</v>
      </c>
      <c r="M153" s="655"/>
      <c r="N153" s="655"/>
      <c r="O153" s="656"/>
      <c r="P153" s="656"/>
      <c r="Q153" s="657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</row>
    <row r="154">
      <c r="A154" s="108"/>
      <c r="B154" s="446" t="s">
        <v>72</v>
      </c>
      <c r="C154" s="654" t="s">
        <v>221</v>
      </c>
      <c r="D154" s="655"/>
      <c r="E154" s="656" t="s">
        <v>194</v>
      </c>
      <c r="F154" s="656">
        <v>31.0</v>
      </c>
      <c r="G154" s="657">
        <v>0.0</v>
      </c>
      <c r="H154" s="655" t="s">
        <v>1513</v>
      </c>
      <c r="I154" s="655"/>
      <c r="J154" s="656" t="s">
        <v>2751</v>
      </c>
      <c r="K154" s="656">
        <v>31.0</v>
      </c>
      <c r="L154" s="657">
        <v>252.0</v>
      </c>
      <c r="M154" s="655"/>
      <c r="N154" s="655"/>
      <c r="O154" s="656"/>
      <c r="P154" s="656"/>
      <c r="Q154" s="657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</row>
    <row r="155">
      <c r="A155" s="108"/>
      <c r="B155" s="446" t="s">
        <v>79</v>
      </c>
      <c r="C155" s="654" t="s">
        <v>293</v>
      </c>
      <c r="D155" s="655"/>
      <c r="E155" s="656" t="s">
        <v>385</v>
      </c>
      <c r="F155" s="656">
        <v>31.0</v>
      </c>
      <c r="G155" s="657">
        <v>0.0</v>
      </c>
      <c r="H155" s="655" t="s">
        <v>1878</v>
      </c>
      <c r="I155" s="655"/>
      <c r="J155" s="656" t="s">
        <v>779</v>
      </c>
      <c r="K155" s="656">
        <v>31.0</v>
      </c>
      <c r="L155" s="657">
        <v>0.0</v>
      </c>
      <c r="M155" s="655"/>
      <c r="N155" s="655"/>
      <c r="O155" s="656"/>
      <c r="P155" s="656"/>
      <c r="Q155" s="657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</row>
    <row r="156">
      <c r="A156" s="108"/>
      <c r="B156" s="452" t="s">
        <v>85</v>
      </c>
      <c r="C156" s="658" t="s">
        <v>435</v>
      </c>
      <c r="D156" s="659"/>
      <c r="E156" s="660" t="s">
        <v>201</v>
      </c>
      <c r="F156" s="660">
        <v>31.0</v>
      </c>
      <c r="G156" s="661">
        <v>252.0</v>
      </c>
      <c r="H156" s="662" t="s">
        <v>141</v>
      </c>
      <c r="I156" s="659"/>
      <c r="J156" s="660" t="s">
        <v>1344</v>
      </c>
      <c r="K156" s="660">
        <v>31.0</v>
      </c>
      <c r="L156" s="661">
        <v>0.0</v>
      </c>
      <c r="M156" s="662"/>
      <c r="N156" s="662"/>
      <c r="O156" s="660"/>
      <c r="P156" s="660"/>
      <c r="Q156" s="661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</row>
    <row r="157">
      <c r="A157" s="101"/>
      <c r="B157" s="457"/>
      <c r="C157" s="658" t="s">
        <v>1519</v>
      </c>
      <c r="D157" s="659"/>
      <c r="E157" s="660" t="s">
        <v>412</v>
      </c>
      <c r="F157" s="660">
        <v>31.0</v>
      </c>
      <c r="G157" s="661">
        <v>0.0</v>
      </c>
      <c r="H157" s="662" t="s">
        <v>359</v>
      </c>
      <c r="I157" s="659"/>
      <c r="J157" s="660" t="s">
        <v>1592</v>
      </c>
      <c r="K157" s="660">
        <v>31.0</v>
      </c>
      <c r="L157" s="661">
        <v>0.0</v>
      </c>
      <c r="M157" s="662"/>
      <c r="N157" s="662"/>
      <c r="O157" s="660"/>
      <c r="P157" s="660"/>
      <c r="Q157" s="661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</row>
    <row r="158">
      <c r="A158" s="101"/>
      <c r="B158" s="457"/>
      <c r="C158" s="658" t="s">
        <v>1436</v>
      </c>
      <c r="D158" s="659"/>
      <c r="E158" s="660" t="s">
        <v>443</v>
      </c>
      <c r="F158" s="660">
        <v>31.0</v>
      </c>
      <c r="G158" s="661">
        <v>252.0</v>
      </c>
      <c r="H158" s="662" t="s">
        <v>368</v>
      </c>
      <c r="I158" s="659"/>
      <c r="J158" s="660" t="s">
        <v>517</v>
      </c>
      <c r="K158" s="660">
        <v>31.0</v>
      </c>
      <c r="L158" s="661">
        <v>252.0</v>
      </c>
      <c r="M158" s="662"/>
      <c r="N158" s="662"/>
      <c r="O158" s="660"/>
      <c r="P158" s="660"/>
      <c r="Q158" s="661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</row>
    <row r="159">
      <c r="A159" s="101"/>
      <c r="B159" s="457"/>
      <c r="C159" s="663" t="s">
        <v>235</v>
      </c>
      <c r="D159" s="774"/>
      <c r="E159" s="665"/>
      <c r="F159" s="666" t="s">
        <v>2734</v>
      </c>
      <c r="G159" s="83"/>
      <c r="H159" s="664" t="s">
        <v>364</v>
      </c>
      <c r="I159" s="774"/>
      <c r="J159" s="665"/>
      <c r="K159" s="666" t="s">
        <v>852</v>
      </c>
      <c r="L159" s="83"/>
      <c r="M159" s="664"/>
      <c r="N159" s="664"/>
      <c r="O159" s="665"/>
      <c r="P159" s="666"/>
      <c r="Q159" s="83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</row>
    <row r="160">
      <c r="A160" s="698"/>
      <c r="B160" s="668" t="s">
        <v>2752</v>
      </c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5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</row>
    <row r="16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</row>
    <row r="162">
      <c r="A162" s="645"/>
      <c r="B162" s="486"/>
      <c r="C162" s="486" t="s">
        <v>2753</v>
      </c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8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</row>
    <row r="163">
      <c r="A163" s="645"/>
      <c r="B163" s="79"/>
      <c r="C163" s="81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3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</row>
    <row r="164">
      <c r="A164" s="645"/>
      <c r="B164" s="79"/>
      <c r="C164" s="647"/>
      <c r="D164" s="77"/>
      <c r="E164" s="104"/>
      <c r="F164" s="433" t="s">
        <v>2754</v>
      </c>
      <c r="G164" s="78"/>
      <c r="H164" s="647"/>
      <c r="I164" s="77"/>
      <c r="J164" s="104"/>
      <c r="K164" s="433" t="s">
        <v>1624</v>
      </c>
      <c r="L164" s="78"/>
      <c r="M164" s="647"/>
      <c r="N164" s="77"/>
      <c r="O164" s="104"/>
      <c r="P164" s="433" t="s">
        <v>2755</v>
      </c>
      <c r="Q164" s="78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</row>
    <row r="165">
      <c r="A165" s="645"/>
      <c r="B165" s="79"/>
      <c r="C165" s="79"/>
      <c r="E165" s="106"/>
      <c r="G165" s="80"/>
      <c r="H165" s="79"/>
      <c r="J165" s="106"/>
      <c r="L165" s="80"/>
      <c r="M165" s="79"/>
      <c r="O165" s="106"/>
      <c r="Q165" s="8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</row>
    <row r="166">
      <c r="A166" s="645"/>
      <c r="B166" s="107"/>
      <c r="C166" s="79"/>
      <c r="E166" s="106"/>
      <c r="G166" s="80"/>
      <c r="H166" s="79"/>
      <c r="J166" s="106"/>
      <c r="L166" s="80"/>
      <c r="M166" s="79"/>
      <c r="O166" s="106"/>
      <c r="Q166" s="8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</row>
    <row r="167">
      <c r="A167" s="648"/>
      <c r="B167" s="649" t="s">
        <v>60</v>
      </c>
      <c r="C167" s="79"/>
      <c r="E167" s="106"/>
      <c r="F167" s="110"/>
      <c r="G167" s="111"/>
      <c r="H167" s="79"/>
      <c r="J167" s="106"/>
      <c r="K167" s="110"/>
      <c r="L167" s="111"/>
      <c r="M167" s="79"/>
      <c r="O167" s="106"/>
      <c r="P167" s="110"/>
      <c r="Q167" s="111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</row>
    <row r="168">
      <c r="A168" s="648"/>
      <c r="B168" s="649" t="s">
        <v>61</v>
      </c>
      <c r="C168" s="79"/>
      <c r="E168" s="106"/>
      <c r="F168" s="994"/>
      <c r="G168" s="138"/>
      <c r="H168" s="79"/>
      <c r="J168" s="106"/>
      <c r="K168" s="761"/>
      <c r="L168" s="140"/>
      <c r="M168" s="79"/>
      <c r="O168" s="106"/>
      <c r="P168" s="994"/>
      <c r="Q168" s="138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</row>
    <row r="169">
      <c r="A169" s="648"/>
      <c r="B169" s="79"/>
      <c r="C169" s="107"/>
      <c r="D169" s="110"/>
      <c r="E169" s="49"/>
      <c r="F169" s="1487"/>
      <c r="G169" s="1488"/>
      <c r="H169" s="107"/>
      <c r="I169" s="110"/>
      <c r="J169" s="49"/>
      <c r="K169" s="761"/>
      <c r="L169" s="140"/>
      <c r="M169" s="107"/>
      <c r="N169" s="110"/>
      <c r="O169" s="49"/>
      <c r="P169" s="1487"/>
      <c r="Q169" s="1488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</row>
    <row r="170">
      <c r="A170" s="108"/>
      <c r="B170" s="446" t="s">
        <v>62</v>
      </c>
      <c r="C170" s="1490">
        <v>83.0</v>
      </c>
      <c r="D170" s="1491"/>
      <c r="E170" s="1491" t="s">
        <v>63</v>
      </c>
      <c r="F170" s="1491" t="s">
        <v>64</v>
      </c>
      <c r="G170" s="1492" t="s">
        <v>65</v>
      </c>
      <c r="H170" s="1490">
        <v>83.0</v>
      </c>
      <c r="I170" s="1491"/>
      <c r="J170" s="1491" t="s">
        <v>63</v>
      </c>
      <c r="K170" s="1491" t="s">
        <v>64</v>
      </c>
      <c r="L170" s="1492" t="s">
        <v>65</v>
      </c>
      <c r="M170" s="1490">
        <v>83.0</v>
      </c>
      <c r="N170" s="1491"/>
      <c r="O170" s="1491" t="s">
        <v>63</v>
      </c>
      <c r="P170" s="1491" t="s">
        <v>64</v>
      </c>
      <c r="Q170" s="1492" t="s">
        <v>65</v>
      </c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</row>
    <row r="171">
      <c r="A171" s="108"/>
      <c r="B171" s="446" t="s">
        <v>66</v>
      </c>
      <c r="C171" s="654" t="s">
        <v>69</v>
      </c>
      <c r="D171" s="655"/>
      <c r="E171" s="656" t="s">
        <v>1779</v>
      </c>
      <c r="F171" s="656">
        <v>31.0</v>
      </c>
      <c r="G171" s="657">
        <v>6.0</v>
      </c>
      <c r="H171" s="654" t="s">
        <v>67</v>
      </c>
      <c r="I171" s="655"/>
      <c r="J171" s="656" t="s">
        <v>380</v>
      </c>
      <c r="K171" s="656">
        <v>31.0</v>
      </c>
      <c r="L171" s="657">
        <v>6.0</v>
      </c>
      <c r="M171" s="654" t="s">
        <v>128</v>
      </c>
      <c r="N171" s="655"/>
      <c r="O171" s="656" t="s">
        <v>2756</v>
      </c>
      <c r="P171" s="656">
        <v>31.0</v>
      </c>
      <c r="Q171" s="657">
        <v>6.0</v>
      </c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</row>
    <row r="172">
      <c r="A172" s="108"/>
      <c r="B172" s="446" t="s">
        <v>72</v>
      </c>
      <c r="C172" s="654" t="s">
        <v>2572</v>
      </c>
      <c r="D172" s="655"/>
      <c r="E172" s="656" t="s">
        <v>289</v>
      </c>
      <c r="F172" s="656">
        <v>31.0</v>
      </c>
      <c r="G172" s="657">
        <v>0.0</v>
      </c>
      <c r="H172" s="654" t="s">
        <v>1780</v>
      </c>
      <c r="I172" s="655"/>
      <c r="J172" s="656" t="s">
        <v>166</v>
      </c>
      <c r="K172" s="656">
        <v>31.0</v>
      </c>
      <c r="L172" s="657">
        <v>252.0</v>
      </c>
      <c r="M172" s="654" t="s">
        <v>2358</v>
      </c>
      <c r="N172" s="655"/>
      <c r="O172" s="656" t="s">
        <v>323</v>
      </c>
      <c r="P172" s="656">
        <v>31.0</v>
      </c>
      <c r="Q172" s="657">
        <v>252.0</v>
      </c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</row>
    <row r="173">
      <c r="A173" s="108"/>
      <c r="B173" s="446" t="s">
        <v>79</v>
      </c>
      <c r="C173" s="654" t="s">
        <v>260</v>
      </c>
      <c r="D173" s="655"/>
      <c r="E173" s="656" t="s">
        <v>257</v>
      </c>
      <c r="F173" s="656">
        <v>31.0</v>
      </c>
      <c r="G173" s="657">
        <v>0.0</v>
      </c>
      <c r="H173" s="654" t="s">
        <v>384</v>
      </c>
      <c r="I173" s="655"/>
      <c r="J173" s="656" t="s">
        <v>257</v>
      </c>
      <c r="K173" s="656">
        <v>31.0</v>
      </c>
      <c r="L173" s="657">
        <v>0.0</v>
      </c>
      <c r="M173" s="654" t="s">
        <v>2610</v>
      </c>
      <c r="N173" s="655"/>
      <c r="O173" s="656" t="s">
        <v>538</v>
      </c>
      <c r="P173" s="656">
        <v>31.0</v>
      </c>
      <c r="Q173" s="657">
        <v>0.0</v>
      </c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</row>
    <row r="174">
      <c r="A174" s="108"/>
      <c r="B174" s="452" t="s">
        <v>85</v>
      </c>
      <c r="C174" s="658" t="s">
        <v>439</v>
      </c>
      <c r="D174" s="659"/>
      <c r="E174" s="660" t="s">
        <v>264</v>
      </c>
      <c r="F174" s="660">
        <v>31.0</v>
      </c>
      <c r="G174" s="661">
        <v>252.0</v>
      </c>
      <c r="H174" s="658" t="s">
        <v>364</v>
      </c>
      <c r="I174" s="659"/>
      <c r="J174" s="660" t="s">
        <v>362</v>
      </c>
      <c r="K174" s="660">
        <v>31.0</v>
      </c>
      <c r="L174" s="661">
        <v>0.0</v>
      </c>
      <c r="M174" s="658" t="s">
        <v>2757</v>
      </c>
      <c r="N174" s="659"/>
      <c r="O174" s="660" t="s">
        <v>392</v>
      </c>
      <c r="P174" s="660">
        <v>31.0</v>
      </c>
      <c r="Q174" s="661">
        <v>0.0</v>
      </c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</row>
    <row r="175">
      <c r="A175" s="101"/>
      <c r="B175" s="457"/>
      <c r="C175" s="658" t="s">
        <v>477</v>
      </c>
      <c r="D175" s="659"/>
      <c r="E175" s="660" t="s">
        <v>695</v>
      </c>
      <c r="F175" s="660">
        <v>31.0</v>
      </c>
      <c r="G175" s="661">
        <v>0.0</v>
      </c>
      <c r="H175" s="658" t="s">
        <v>241</v>
      </c>
      <c r="I175" s="659"/>
      <c r="J175" s="660" t="s">
        <v>174</v>
      </c>
      <c r="K175" s="660">
        <v>31.0</v>
      </c>
      <c r="L175" s="661">
        <v>0.0</v>
      </c>
      <c r="M175" s="658" t="s">
        <v>366</v>
      </c>
      <c r="N175" s="659"/>
      <c r="O175" s="660" t="s">
        <v>147</v>
      </c>
      <c r="P175" s="660">
        <v>31.0</v>
      </c>
      <c r="Q175" s="661">
        <v>0.0</v>
      </c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</row>
    <row r="176">
      <c r="A176" s="101"/>
      <c r="B176" s="457"/>
      <c r="C176" s="658" t="s">
        <v>472</v>
      </c>
      <c r="D176" s="659"/>
      <c r="E176" s="660" t="s">
        <v>118</v>
      </c>
      <c r="F176" s="660">
        <v>31.0</v>
      </c>
      <c r="G176" s="661">
        <v>252.0</v>
      </c>
      <c r="H176" s="658" t="s">
        <v>1632</v>
      </c>
      <c r="I176" s="659"/>
      <c r="J176" s="660" t="s">
        <v>310</v>
      </c>
      <c r="K176" s="660">
        <v>31.0</v>
      </c>
      <c r="L176" s="661">
        <v>252.0</v>
      </c>
      <c r="M176" s="658" t="s">
        <v>441</v>
      </c>
      <c r="N176" s="659"/>
      <c r="O176" s="660" t="s">
        <v>414</v>
      </c>
      <c r="P176" s="660">
        <v>31.0</v>
      </c>
      <c r="Q176" s="661">
        <v>252.0</v>
      </c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</row>
    <row r="177">
      <c r="A177" s="101"/>
      <c r="B177" s="457"/>
      <c r="C177" s="658" t="s">
        <v>235</v>
      </c>
      <c r="D177" s="659"/>
      <c r="E177" s="1499"/>
      <c r="F177" s="1500" t="s">
        <v>2758</v>
      </c>
      <c r="G177" s="80"/>
      <c r="H177" s="662" t="s">
        <v>444</v>
      </c>
      <c r="I177" s="659"/>
      <c r="J177" s="1499"/>
      <c r="K177" s="1500" t="s">
        <v>2721</v>
      </c>
      <c r="L177" s="80"/>
      <c r="M177" s="662" t="s">
        <v>419</v>
      </c>
      <c r="N177" s="659"/>
      <c r="O177" s="1499"/>
      <c r="P177" s="1500" t="s">
        <v>2722</v>
      </c>
      <c r="Q177" s="8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</row>
    <row r="178">
      <c r="A178" s="101"/>
      <c r="B178" s="457"/>
      <c r="C178" s="658"/>
      <c r="D178" s="662"/>
      <c r="E178" s="1499"/>
      <c r="F178" s="1500"/>
      <c r="G178" s="1501"/>
      <c r="H178" s="662"/>
      <c r="I178" s="662"/>
      <c r="J178" s="1499"/>
      <c r="K178" s="1500" t="s">
        <v>2759</v>
      </c>
      <c r="L178" s="1501"/>
      <c r="M178" s="662"/>
      <c r="N178" s="662"/>
      <c r="O178" s="1499"/>
      <c r="P178" s="1500"/>
      <c r="Q178" s="1501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</row>
    <row r="179">
      <c r="A179" s="101"/>
      <c r="B179" s="469"/>
      <c r="C179" s="647"/>
      <c r="D179" s="77"/>
      <c r="E179" s="104"/>
      <c r="F179" s="433" t="s">
        <v>2760</v>
      </c>
      <c r="G179" s="78"/>
      <c r="H179" s="647"/>
      <c r="I179" s="77"/>
      <c r="J179" s="104"/>
      <c r="K179" s="433" t="s">
        <v>2761</v>
      </c>
      <c r="L179" s="78"/>
      <c r="M179" s="647"/>
      <c r="N179" s="77"/>
      <c r="O179" s="104"/>
      <c r="P179" s="433"/>
      <c r="Q179" s="78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</row>
    <row r="180">
      <c r="A180" s="101"/>
      <c r="B180" s="79"/>
      <c r="C180" s="79"/>
      <c r="E180" s="106"/>
      <c r="G180" s="80"/>
      <c r="H180" s="79"/>
      <c r="J180" s="106"/>
      <c r="L180" s="80"/>
      <c r="M180" s="79"/>
      <c r="O180" s="106"/>
      <c r="Q180" s="8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</row>
    <row r="181">
      <c r="A181" s="101"/>
      <c r="B181" s="79"/>
      <c r="C181" s="79"/>
      <c r="E181" s="106"/>
      <c r="G181" s="80"/>
      <c r="H181" s="79"/>
      <c r="J181" s="106"/>
      <c r="L181" s="80"/>
      <c r="M181" s="79"/>
      <c r="O181" s="106"/>
      <c r="Q181" s="8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</row>
    <row r="182">
      <c r="A182" s="648"/>
      <c r="B182" s="649" t="s">
        <v>60</v>
      </c>
      <c r="C182" s="79"/>
      <c r="E182" s="106"/>
      <c r="G182" s="80"/>
      <c r="H182" s="79"/>
      <c r="J182" s="106"/>
      <c r="K182" s="110"/>
      <c r="L182" s="111"/>
      <c r="M182" s="79"/>
      <c r="O182" s="106"/>
      <c r="P182" s="110"/>
      <c r="Q182" s="111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</row>
    <row r="183">
      <c r="A183" s="648"/>
      <c r="B183" s="649" t="s">
        <v>61</v>
      </c>
      <c r="C183" s="79"/>
      <c r="E183" s="106"/>
      <c r="F183" s="761"/>
      <c r="G183" s="140"/>
      <c r="H183" s="79"/>
      <c r="J183" s="106"/>
      <c r="K183" s="994"/>
      <c r="L183" s="138"/>
      <c r="M183" s="79"/>
      <c r="O183" s="106"/>
      <c r="P183" s="1494"/>
      <c r="Q183" s="14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</row>
    <row r="184">
      <c r="A184" s="648"/>
      <c r="B184" s="79"/>
      <c r="C184" s="107"/>
      <c r="D184" s="110"/>
      <c r="E184" s="49"/>
      <c r="F184" s="761"/>
      <c r="G184" s="140"/>
      <c r="H184" s="107"/>
      <c r="I184" s="110"/>
      <c r="J184" s="49"/>
      <c r="K184" s="1487"/>
      <c r="L184" s="1488"/>
      <c r="M184" s="107"/>
      <c r="N184" s="110"/>
      <c r="O184" s="49"/>
      <c r="P184" s="1494"/>
      <c r="Q184" s="14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</row>
    <row r="185">
      <c r="A185" s="108"/>
      <c r="B185" s="446" t="s">
        <v>62</v>
      </c>
      <c r="C185" s="1490">
        <v>83.0</v>
      </c>
      <c r="D185" s="1491"/>
      <c r="E185" s="1491" t="s">
        <v>63</v>
      </c>
      <c r="F185" s="1491" t="s">
        <v>64</v>
      </c>
      <c r="G185" s="1492" t="s">
        <v>65</v>
      </c>
      <c r="H185" s="1491">
        <v>84.0</v>
      </c>
      <c r="I185" s="1491"/>
      <c r="J185" s="1491" t="s">
        <v>63</v>
      </c>
      <c r="K185" s="1491" t="s">
        <v>64</v>
      </c>
      <c r="L185" s="1492" t="s">
        <v>65</v>
      </c>
      <c r="M185" s="1491"/>
      <c r="N185" s="1491"/>
      <c r="O185" s="1491"/>
      <c r="P185" s="1491"/>
      <c r="Q185" s="1492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</row>
    <row r="186">
      <c r="A186" s="108"/>
      <c r="B186" s="446" t="s">
        <v>66</v>
      </c>
      <c r="C186" s="654" t="s">
        <v>286</v>
      </c>
      <c r="D186" s="655"/>
      <c r="E186" s="656" t="s">
        <v>2762</v>
      </c>
      <c r="F186" s="656">
        <v>31.0</v>
      </c>
      <c r="G186" s="657">
        <v>252.0</v>
      </c>
      <c r="H186" s="655" t="s">
        <v>126</v>
      </c>
      <c r="I186" s="655"/>
      <c r="J186" s="656" t="s">
        <v>187</v>
      </c>
      <c r="K186" s="656">
        <v>31.0</v>
      </c>
      <c r="L186" s="657">
        <v>6.0</v>
      </c>
      <c r="M186" s="655"/>
      <c r="N186" s="655"/>
      <c r="O186" s="656"/>
      <c r="P186" s="656"/>
      <c r="Q186" s="657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</row>
    <row r="187">
      <c r="A187" s="108"/>
      <c r="B187" s="446" t="s">
        <v>72</v>
      </c>
      <c r="C187" s="654" t="s">
        <v>1119</v>
      </c>
      <c r="D187" s="655"/>
      <c r="E187" s="656" t="s">
        <v>2763</v>
      </c>
      <c r="F187" s="656">
        <v>31.0</v>
      </c>
      <c r="G187" s="657">
        <v>0.0</v>
      </c>
      <c r="H187" s="655" t="s">
        <v>381</v>
      </c>
      <c r="I187" s="655"/>
      <c r="J187" s="656" t="s">
        <v>78</v>
      </c>
      <c r="K187" s="656">
        <v>30.0</v>
      </c>
      <c r="L187" s="657">
        <v>0.0</v>
      </c>
      <c r="M187" s="655"/>
      <c r="N187" s="655"/>
      <c r="O187" s="656"/>
      <c r="P187" s="656"/>
      <c r="Q187" s="657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</row>
    <row r="188">
      <c r="A188" s="108"/>
      <c r="B188" s="446" t="s">
        <v>79</v>
      </c>
      <c r="C188" s="654" t="s">
        <v>293</v>
      </c>
      <c r="D188" s="655"/>
      <c r="E188" s="656" t="s">
        <v>2764</v>
      </c>
      <c r="F188" s="656">
        <v>31.0</v>
      </c>
      <c r="G188" s="657">
        <v>252.0</v>
      </c>
      <c r="H188" s="655" t="s">
        <v>2765</v>
      </c>
      <c r="I188" s="655"/>
      <c r="J188" s="656" t="s">
        <v>388</v>
      </c>
      <c r="K188" s="656">
        <v>31.0</v>
      </c>
      <c r="L188" s="657">
        <v>0.0</v>
      </c>
      <c r="M188" s="655"/>
      <c r="N188" s="655"/>
      <c r="O188" s="656"/>
      <c r="P188" s="656"/>
      <c r="Q188" s="657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</row>
    <row r="189">
      <c r="A189" s="108"/>
      <c r="B189" s="452" t="s">
        <v>85</v>
      </c>
      <c r="C189" s="658" t="s">
        <v>477</v>
      </c>
      <c r="D189" s="659"/>
      <c r="E189" s="660" t="s">
        <v>2766</v>
      </c>
      <c r="F189" s="660">
        <v>31.0</v>
      </c>
      <c r="G189" s="661">
        <v>6.0</v>
      </c>
      <c r="H189" s="662" t="s">
        <v>299</v>
      </c>
      <c r="I189" s="659"/>
      <c r="J189" s="660" t="s">
        <v>512</v>
      </c>
      <c r="K189" s="660">
        <v>30.0</v>
      </c>
      <c r="L189" s="661">
        <v>252.0</v>
      </c>
      <c r="M189" s="662"/>
      <c r="N189" s="662"/>
      <c r="O189" s="660"/>
      <c r="P189" s="660"/>
      <c r="Q189" s="661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</row>
    <row r="190">
      <c r="A190" s="101"/>
      <c r="B190" s="457"/>
      <c r="C190" s="658" t="s">
        <v>442</v>
      </c>
      <c r="D190" s="659"/>
      <c r="E190" s="660" t="s">
        <v>2767</v>
      </c>
      <c r="F190" s="660">
        <v>31.0</v>
      </c>
      <c r="G190" s="661">
        <v>0.0</v>
      </c>
      <c r="H190" s="662" t="s">
        <v>261</v>
      </c>
      <c r="I190" s="659"/>
      <c r="J190" s="660" t="s">
        <v>305</v>
      </c>
      <c r="K190" s="660">
        <v>31.0</v>
      </c>
      <c r="L190" s="661">
        <v>0.0</v>
      </c>
      <c r="M190" s="662"/>
      <c r="N190" s="662"/>
      <c r="O190" s="660"/>
      <c r="P190" s="660"/>
      <c r="Q190" s="661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</row>
    <row r="191">
      <c r="A191" s="101"/>
      <c r="B191" s="457"/>
      <c r="C191" s="658" t="s">
        <v>599</v>
      </c>
      <c r="D191" s="659"/>
      <c r="E191" s="660" t="s">
        <v>471</v>
      </c>
      <c r="F191" s="660">
        <v>31.0</v>
      </c>
      <c r="G191" s="661">
        <v>0.0</v>
      </c>
      <c r="H191" s="662" t="s">
        <v>239</v>
      </c>
      <c r="I191" s="659"/>
      <c r="J191" s="660" t="s">
        <v>517</v>
      </c>
      <c r="K191" s="660">
        <v>31.0</v>
      </c>
      <c r="L191" s="661">
        <v>252.0</v>
      </c>
      <c r="M191" s="662"/>
      <c r="N191" s="662"/>
      <c r="O191" s="660"/>
      <c r="P191" s="660"/>
      <c r="Q191" s="661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</row>
    <row r="192">
      <c r="A192" s="101"/>
      <c r="B192" s="457"/>
      <c r="C192" s="663" t="s">
        <v>1130</v>
      </c>
      <c r="D192" s="774"/>
      <c r="E192" s="666" t="s">
        <v>2768</v>
      </c>
      <c r="F192" s="666" t="s">
        <v>2769</v>
      </c>
      <c r="G192" s="83"/>
      <c r="H192" s="664" t="s">
        <v>207</v>
      </c>
      <c r="I192" s="774"/>
      <c r="J192" s="665"/>
      <c r="K192" s="666" t="s">
        <v>852</v>
      </c>
      <c r="L192" s="83"/>
      <c r="M192" s="664"/>
      <c r="N192" s="664"/>
      <c r="O192" s="665"/>
      <c r="P192" s="666"/>
      <c r="Q192" s="83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</row>
    <row r="193">
      <c r="A193" s="698"/>
      <c r="B193" s="668" t="s">
        <v>2770</v>
      </c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5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</row>
    <row r="194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</row>
    <row r="195">
      <c r="A195" s="645"/>
      <c r="B195" s="486"/>
      <c r="C195" s="486" t="s">
        <v>2771</v>
      </c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8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</row>
    <row r="196">
      <c r="A196" s="645"/>
      <c r="B196" s="79"/>
      <c r="C196" s="81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3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</row>
    <row r="197">
      <c r="A197" s="645"/>
      <c r="B197" s="79"/>
      <c r="C197" s="647"/>
      <c r="D197" s="77"/>
      <c r="E197" s="104"/>
      <c r="F197" s="433" t="s">
        <v>2772</v>
      </c>
      <c r="G197" s="78"/>
      <c r="H197" s="647"/>
      <c r="I197" s="77"/>
      <c r="J197" s="104"/>
      <c r="K197" s="433" t="s">
        <v>745</v>
      </c>
      <c r="L197" s="78"/>
      <c r="M197" s="647"/>
      <c r="N197" s="77"/>
      <c r="O197" s="104"/>
      <c r="P197" s="433" t="s">
        <v>2773</v>
      </c>
      <c r="Q197" s="78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</row>
    <row r="198">
      <c r="A198" s="645"/>
      <c r="B198" s="79"/>
      <c r="C198" s="79"/>
      <c r="E198" s="106"/>
      <c r="G198" s="80"/>
      <c r="H198" s="79"/>
      <c r="J198" s="106"/>
      <c r="L198" s="80"/>
      <c r="M198" s="79"/>
      <c r="O198" s="106"/>
      <c r="Q198" s="8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</row>
    <row r="199">
      <c r="A199" s="645"/>
      <c r="B199" s="107"/>
      <c r="C199" s="79"/>
      <c r="E199" s="106"/>
      <c r="G199" s="80"/>
      <c r="H199" s="79"/>
      <c r="J199" s="106"/>
      <c r="L199" s="80"/>
      <c r="M199" s="79"/>
      <c r="O199" s="106"/>
      <c r="Q199" s="8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</row>
    <row r="200">
      <c r="A200" s="648"/>
      <c r="B200" s="649" t="s">
        <v>60</v>
      </c>
      <c r="C200" s="79"/>
      <c r="E200" s="106"/>
      <c r="F200" s="110"/>
      <c r="G200" s="111"/>
      <c r="H200" s="79"/>
      <c r="J200" s="106"/>
      <c r="K200" s="110"/>
      <c r="L200" s="111"/>
      <c r="M200" s="79"/>
      <c r="O200" s="106"/>
      <c r="P200" s="110"/>
      <c r="Q200" s="111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</row>
    <row r="201">
      <c r="A201" s="648"/>
      <c r="B201" s="649" t="s">
        <v>61</v>
      </c>
      <c r="C201" s="79"/>
      <c r="E201" s="106"/>
      <c r="F201" s="761"/>
      <c r="G201" s="140"/>
      <c r="H201" s="79"/>
      <c r="J201" s="106"/>
      <c r="K201" s="994"/>
      <c r="L201" s="138"/>
      <c r="M201" s="79"/>
      <c r="O201" s="106"/>
      <c r="P201" s="1498"/>
      <c r="Q201" s="14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</row>
    <row r="202">
      <c r="A202" s="648"/>
      <c r="B202" s="79"/>
      <c r="C202" s="107"/>
      <c r="D202" s="110"/>
      <c r="E202" s="49"/>
      <c r="F202" s="761"/>
      <c r="G202" s="140"/>
      <c r="H202" s="107"/>
      <c r="I202" s="110"/>
      <c r="J202" s="49"/>
      <c r="K202" s="1487"/>
      <c r="L202" s="1488"/>
      <c r="M202" s="107"/>
      <c r="N202" s="110"/>
      <c r="O202" s="49"/>
      <c r="P202" s="1498"/>
      <c r="Q202" s="14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</row>
    <row r="203">
      <c r="A203" s="108"/>
      <c r="B203" s="446" t="s">
        <v>62</v>
      </c>
      <c r="C203" s="1490">
        <v>83.0</v>
      </c>
      <c r="D203" s="1491"/>
      <c r="E203" s="1491" t="s">
        <v>63</v>
      </c>
      <c r="F203" s="1491" t="s">
        <v>64</v>
      </c>
      <c r="G203" s="1492" t="s">
        <v>65</v>
      </c>
      <c r="H203" s="1490">
        <v>83.0</v>
      </c>
      <c r="I203" s="1491"/>
      <c r="J203" s="1491" t="s">
        <v>63</v>
      </c>
      <c r="K203" s="1491" t="s">
        <v>64</v>
      </c>
      <c r="L203" s="1492" t="s">
        <v>65</v>
      </c>
      <c r="M203" s="1490">
        <v>83.0</v>
      </c>
      <c r="N203" s="1491"/>
      <c r="O203" s="1491" t="s">
        <v>63</v>
      </c>
      <c r="P203" s="1491" t="s">
        <v>64</v>
      </c>
      <c r="Q203" s="1492" t="s">
        <v>65</v>
      </c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</row>
    <row r="204">
      <c r="A204" s="108"/>
      <c r="B204" s="446" t="s">
        <v>66</v>
      </c>
      <c r="C204" s="654" t="s">
        <v>1030</v>
      </c>
      <c r="D204" s="655"/>
      <c r="E204" s="656" t="s">
        <v>188</v>
      </c>
      <c r="F204" s="656">
        <v>31.0</v>
      </c>
      <c r="G204" s="657">
        <v>252.0</v>
      </c>
      <c r="H204" s="654" t="s">
        <v>126</v>
      </c>
      <c r="I204" s="655"/>
      <c r="J204" s="656" t="s">
        <v>287</v>
      </c>
      <c r="K204" s="656">
        <v>31.0</v>
      </c>
      <c r="L204" s="657">
        <v>6.0</v>
      </c>
      <c r="M204" s="654" t="s">
        <v>126</v>
      </c>
      <c r="N204" s="655"/>
      <c r="O204" s="656" t="s">
        <v>288</v>
      </c>
      <c r="P204" s="656">
        <v>30.0</v>
      </c>
      <c r="Q204" s="657">
        <v>6.0</v>
      </c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</row>
    <row r="205">
      <c r="A205" s="108"/>
      <c r="B205" s="446" t="s">
        <v>72</v>
      </c>
      <c r="C205" s="654" t="s">
        <v>111</v>
      </c>
      <c r="D205" s="655"/>
      <c r="E205" s="656" t="s">
        <v>459</v>
      </c>
      <c r="F205" s="656">
        <v>31.0</v>
      </c>
      <c r="G205" s="657">
        <v>0.0</v>
      </c>
      <c r="H205" s="654" t="s">
        <v>752</v>
      </c>
      <c r="I205" s="655"/>
      <c r="J205" s="656" t="s">
        <v>289</v>
      </c>
      <c r="K205" s="656">
        <v>31.0</v>
      </c>
      <c r="L205" s="657">
        <v>0.0</v>
      </c>
      <c r="M205" s="654" t="s">
        <v>861</v>
      </c>
      <c r="N205" s="655"/>
      <c r="O205" s="656" t="s">
        <v>289</v>
      </c>
      <c r="P205" s="656">
        <v>31.0</v>
      </c>
      <c r="Q205" s="657">
        <v>0.0</v>
      </c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</row>
    <row r="206">
      <c r="A206" s="108"/>
      <c r="B206" s="446" t="s">
        <v>79</v>
      </c>
      <c r="C206" s="654" t="s">
        <v>1802</v>
      </c>
      <c r="D206" s="655"/>
      <c r="E206" s="656" t="s">
        <v>1171</v>
      </c>
      <c r="F206" s="656">
        <v>31.0</v>
      </c>
      <c r="G206" s="657">
        <v>0.0</v>
      </c>
      <c r="H206" s="654" t="s">
        <v>1125</v>
      </c>
      <c r="I206" s="655"/>
      <c r="J206" s="656" t="s">
        <v>140</v>
      </c>
      <c r="K206" s="656">
        <v>31.0</v>
      </c>
      <c r="L206" s="657">
        <v>0.0</v>
      </c>
      <c r="M206" s="654" t="s">
        <v>1102</v>
      </c>
      <c r="N206" s="655"/>
      <c r="O206" s="656" t="s">
        <v>83</v>
      </c>
      <c r="P206" s="656">
        <v>31.0</v>
      </c>
      <c r="Q206" s="657">
        <v>0.0</v>
      </c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</row>
    <row r="207">
      <c r="A207" s="108"/>
      <c r="B207" s="452" t="s">
        <v>85</v>
      </c>
      <c r="C207" s="658" t="s">
        <v>756</v>
      </c>
      <c r="D207" s="659"/>
      <c r="E207" s="660" t="s">
        <v>142</v>
      </c>
      <c r="F207" s="660">
        <v>31.0</v>
      </c>
      <c r="G207" s="661">
        <v>6.0</v>
      </c>
      <c r="H207" s="658" t="s">
        <v>477</v>
      </c>
      <c r="I207" s="659"/>
      <c r="J207" s="660" t="s">
        <v>757</v>
      </c>
      <c r="K207" s="660">
        <v>31.0</v>
      </c>
      <c r="L207" s="661">
        <v>252.0</v>
      </c>
      <c r="M207" s="658" t="s">
        <v>2774</v>
      </c>
      <c r="N207" s="662"/>
      <c r="O207" s="660" t="s">
        <v>1516</v>
      </c>
      <c r="P207" s="660">
        <v>30.0</v>
      </c>
      <c r="Q207" s="661">
        <v>252.0</v>
      </c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</row>
    <row r="208">
      <c r="A208" s="101"/>
      <c r="B208" s="457"/>
      <c r="C208" s="658" t="s">
        <v>435</v>
      </c>
      <c r="D208" s="659"/>
      <c r="E208" s="660" t="s">
        <v>1174</v>
      </c>
      <c r="F208" s="660">
        <v>31.0</v>
      </c>
      <c r="G208" s="661">
        <v>252.0</v>
      </c>
      <c r="H208" s="658" t="s">
        <v>265</v>
      </c>
      <c r="I208" s="659"/>
      <c r="J208" s="660" t="s">
        <v>760</v>
      </c>
      <c r="K208" s="660">
        <v>31.0</v>
      </c>
      <c r="L208" s="661">
        <v>0.0</v>
      </c>
      <c r="M208" s="658" t="s">
        <v>734</v>
      </c>
      <c r="N208" s="659"/>
      <c r="O208" s="660" t="s">
        <v>2775</v>
      </c>
      <c r="P208" s="660">
        <v>31.0</v>
      </c>
      <c r="Q208" s="661">
        <v>0.0</v>
      </c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</row>
    <row r="209">
      <c r="A209" s="101"/>
      <c r="B209" s="457"/>
      <c r="C209" s="658" t="s">
        <v>631</v>
      </c>
      <c r="D209" s="659"/>
      <c r="E209" s="660" t="s">
        <v>176</v>
      </c>
      <c r="F209" s="660">
        <v>31.0</v>
      </c>
      <c r="G209" s="661">
        <v>0.0</v>
      </c>
      <c r="H209" s="658" t="s">
        <v>763</v>
      </c>
      <c r="I209" s="659"/>
      <c r="J209" s="660" t="s">
        <v>210</v>
      </c>
      <c r="K209" s="660">
        <v>31.0</v>
      </c>
      <c r="L209" s="661">
        <v>252.0</v>
      </c>
      <c r="M209" s="658" t="s">
        <v>2776</v>
      </c>
      <c r="N209" s="659"/>
      <c r="O209" s="660" t="s">
        <v>208</v>
      </c>
      <c r="P209" s="660">
        <v>31.0</v>
      </c>
      <c r="Q209" s="661">
        <v>252.0</v>
      </c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</row>
    <row r="210">
      <c r="A210" s="101"/>
      <c r="B210" s="457"/>
      <c r="C210" s="663" t="s">
        <v>1245</v>
      </c>
      <c r="D210" s="774"/>
      <c r="E210" s="665"/>
      <c r="F210" s="666" t="s">
        <v>1180</v>
      </c>
      <c r="G210" s="83"/>
      <c r="H210" s="663" t="s">
        <v>765</v>
      </c>
      <c r="I210" s="774"/>
      <c r="J210" s="665"/>
      <c r="K210" s="666" t="s">
        <v>2777</v>
      </c>
      <c r="L210" s="83"/>
      <c r="M210" s="663" t="s">
        <v>868</v>
      </c>
      <c r="N210" s="774"/>
      <c r="O210" s="665"/>
      <c r="P210" s="666" t="s">
        <v>2778</v>
      </c>
      <c r="Q210" s="83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</row>
    <row r="211">
      <c r="A211" s="101"/>
      <c r="B211" s="469"/>
      <c r="C211" s="647"/>
      <c r="D211" s="77"/>
      <c r="E211" s="104"/>
      <c r="F211" s="433" t="s">
        <v>2779</v>
      </c>
      <c r="G211" s="78"/>
      <c r="H211" s="1493"/>
      <c r="J211" s="106"/>
      <c r="K211" s="471" t="s">
        <v>2780</v>
      </c>
      <c r="L211" s="80"/>
      <c r="M211" s="1493"/>
      <c r="O211" s="106"/>
      <c r="P211" s="471"/>
      <c r="Q211" s="8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</row>
    <row r="212">
      <c r="A212" s="101"/>
      <c r="B212" s="79"/>
      <c r="C212" s="79"/>
      <c r="E212" s="106"/>
      <c r="G212" s="80"/>
      <c r="H212" s="79"/>
      <c r="J212" s="106"/>
      <c r="L212" s="80"/>
      <c r="M212" s="79"/>
      <c r="O212" s="106"/>
      <c r="Q212" s="8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</row>
    <row r="213">
      <c r="A213" s="101"/>
      <c r="B213" s="79"/>
      <c r="C213" s="79"/>
      <c r="E213" s="106"/>
      <c r="G213" s="80"/>
      <c r="H213" s="79"/>
      <c r="J213" s="106"/>
      <c r="L213" s="80"/>
      <c r="M213" s="79"/>
      <c r="O213" s="106"/>
      <c r="Q213" s="8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</row>
    <row r="214">
      <c r="A214" s="648"/>
      <c r="B214" s="649" t="s">
        <v>60</v>
      </c>
      <c r="C214" s="79"/>
      <c r="E214" s="106"/>
      <c r="G214" s="80"/>
      <c r="H214" s="79"/>
      <c r="J214" s="106"/>
      <c r="K214" s="110"/>
      <c r="L214" s="111"/>
      <c r="M214" s="79"/>
      <c r="O214" s="106"/>
      <c r="P214" s="110"/>
      <c r="Q214" s="111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</row>
    <row r="215">
      <c r="A215" s="648"/>
      <c r="B215" s="649" t="s">
        <v>61</v>
      </c>
      <c r="C215" s="79"/>
      <c r="E215" s="106"/>
      <c r="F215" s="761"/>
      <c r="G215" s="140"/>
      <c r="H215" s="79"/>
      <c r="J215" s="106"/>
      <c r="K215" s="994"/>
      <c r="L215" s="138"/>
      <c r="M215" s="79"/>
      <c r="O215" s="106"/>
      <c r="P215" s="1494"/>
      <c r="Q215" s="14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</row>
    <row r="216">
      <c r="A216" s="648"/>
      <c r="B216" s="79"/>
      <c r="C216" s="107"/>
      <c r="D216" s="110"/>
      <c r="E216" s="49"/>
      <c r="F216" s="761"/>
      <c r="G216" s="140"/>
      <c r="H216" s="107"/>
      <c r="I216" s="110"/>
      <c r="J216" s="49"/>
      <c r="K216" s="1487"/>
      <c r="L216" s="1488"/>
      <c r="M216" s="107"/>
      <c r="N216" s="110"/>
      <c r="O216" s="49"/>
      <c r="P216" s="1494"/>
      <c r="Q216" s="14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</row>
    <row r="217">
      <c r="A217" s="108"/>
      <c r="B217" s="446" t="s">
        <v>62</v>
      </c>
      <c r="C217" s="1490">
        <v>83.0</v>
      </c>
      <c r="D217" s="1491"/>
      <c r="E217" s="1491" t="s">
        <v>63</v>
      </c>
      <c r="F217" s="1491" t="s">
        <v>64</v>
      </c>
      <c r="G217" s="1492" t="s">
        <v>65</v>
      </c>
      <c r="H217" s="1491">
        <v>84.0</v>
      </c>
      <c r="I217" s="1491"/>
      <c r="J217" s="1491" t="s">
        <v>63</v>
      </c>
      <c r="K217" s="1491" t="s">
        <v>64</v>
      </c>
      <c r="L217" s="1492" t="s">
        <v>65</v>
      </c>
      <c r="M217" s="1491"/>
      <c r="N217" s="1491"/>
      <c r="O217" s="1491"/>
      <c r="P217" s="1491"/>
      <c r="Q217" s="1492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</row>
    <row r="218">
      <c r="A218" s="108"/>
      <c r="B218" s="446" t="s">
        <v>66</v>
      </c>
      <c r="C218" s="654" t="s">
        <v>109</v>
      </c>
      <c r="D218" s="655"/>
      <c r="E218" s="656" t="s">
        <v>220</v>
      </c>
      <c r="F218" s="656">
        <v>31.0</v>
      </c>
      <c r="G218" s="657">
        <v>252.0</v>
      </c>
      <c r="H218" s="655" t="s">
        <v>109</v>
      </c>
      <c r="I218" s="655"/>
      <c r="J218" s="656" t="s">
        <v>187</v>
      </c>
      <c r="K218" s="656">
        <v>31.0</v>
      </c>
      <c r="L218" s="657">
        <v>252.0</v>
      </c>
      <c r="M218" s="655"/>
      <c r="N218" s="655"/>
      <c r="O218" s="656"/>
      <c r="P218" s="656"/>
      <c r="Q218" s="657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</row>
    <row r="219">
      <c r="A219" s="108"/>
      <c r="B219" s="446" t="s">
        <v>72</v>
      </c>
      <c r="C219" s="654" t="s">
        <v>2781</v>
      </c>
      <c r="D219" s="655"/>
      <c r="E219" s="656" t="s">
        <v>2100</v>
      </c>
      <c r="F219" s="656">
        <v>31.0</v>
      </c>
      <c r="G219" s="657">
        <v>6.0</v>
      </c>
      <c r="H219" s="655" t="s">
        <v>2003</v>
      </c>
      <c r="I219" s="655"/>
      <c r="J219" s="656" t="s">
        <v>844</v>
      </c>
      <c r="K219" s="656">
        <v>31.0</v>
      </c>
      <c r="L219" s="657">
        <v>6.0</v>
      </c>
      <c r="M219" s="655"/>
      <c r="N219" s="655"/>
      <c r="O219" s="656"/>
      <c r="P219" s="656"/>
      <c r="Q219" s="657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</row>
    <row r="220">
      <c r="A220" s="108"/>
      <c r="B220" s="446" t="s">
        <v>79</v>
      </c>
      <c r="C220" s="654" t="s">
        <v>293</v>
      </c>
      <c r="D220" s="655"/>
      <c r="E220" s="656" t="s">
        <v>84</v>
      </c>
      <c r="F220" s="656">
        <v>31.0</v>
      </c>
      <c r="G220" s="657">
        <v>252.0</v>
      </c>
      <c r="H220" s="655" t="s">
        <v>1869</v>
      </c>
      <c r="I220" s="655"/>
      <c r="J220" s="656" t="s">
        <v>826</v>
      </c>
      <c r="K220" s="656">
        <v>31.0</v>
      </c>
      <c r="L220" s="657">
        <v>252.0</v>
      </c>
      <c r="M220" s="655"/>
      <c r="N220" s="655"/>
      <c r="O220" s="656"/>
      <c r="P220" s="656"/>
      <c r="Q220" s="657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</row>
    <row r="221">
      <c r="A221" s="108"/>
      <c r="B221" s="452" t="s">
        <v>85</v>
      </c>
      <c r="C221" s="658" t="s">
        <v>1187</v>
      </c>
      <c r="D221" s="659"/>
      <c r="E221" s="660" t="s">
        <v>1197</v>
      </c>
      <c r="F221" s="660">
        <v>31.0</v>
      </c>
      <c r="G221" s="661">
        <v>0.0</v>
      </c>
      <c r="H221" s="662" t="s">
        <v>371</v>
      </c>
      <c r="I221" s="100"/>
      <c r="J221" s="660" t="s">
        <v>362</v>
      </c>
      <c r="K221" s="660">
        <v>31.0</v>
      </c>
      <c r="L221" s="661">
        <v>0.0</v>
      </c>
      <c r="M221" s="662"/>
      <c r="N221" s="662"/>
      <c r="O221" s="660"/>
      <c r="P221" s="660"/>
      <c r="Q221" s="661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</row>
    <row r="222">
      <c r="A222" s="101"/>
      <c r="B222" s="457"/>
      <c r="C222" s="658" t="s">
        <v>371</v>
      </c>
      <c r="D222" s="100"/>
      <c r="E222" s="660" t="s">
        <v>695</v>
      </c>
      <c r="F222" s="660">
        <v>31.0</v>
      </c>
      <c r="G222" s="661">
        <v>0.0</v>
      </c>
      <c r="H222" s="662" t="s">
        <v>494</v>
      </c>
      <c r="I222" s="659"/>
      <c r="J222" s="660" t="s">
        <v>305</v>
      </c>
      <c r="K222" s="660">
        <v>31.0</v>
      </c>
      <c r="L222" s="661">
        <v>0.0</v>
      </c>
      <c r="M222" s="662"/>
      <c r="N222" s="662"/>
      <c r="O222" s="660"/>
      <c r="P222" s="660"/>
      <c r="Q222" s="661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</row>
    <row r="223">
      <c r="A223" s="101"/>
      <c r="B223" s="457"/>
      <c r="C223" s="658" t="s">
        <v>444</v>
      </c>
      <c r="D223" s="659"/>
      <c r="E223" s="660" t="s">
        <v>2042</v>
      </c>
      <c r="F223" s="660">
        <v>31.0</v>
      </c>
      <c r="G223" s="661">
        <v>0.0</v>
      </c>
      <c r="H223" s="662" t="s">
        <v>399</v>
      </c>
      <c r="I223" s="659"/>
      <c r="J223" s="660" t="s">
        <v>176</v>
      </c>
      <c r="K223" s="660">
        <v>31.0</v>
      </c>
      <c r="L223" s="661">
        <v>0.0</v>
      </c>
      <c r="M223" s="662"/>
      <c r="N223" s="662"/>
      <c r="O223" s="660"/>
      <c r="P223" s="660"/>
      <c r="Q223" s="661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</row>
    <row r="224">
      <c r="A224" s="101"/>
      <c r="B224" s="457"/>
      <c r="C224" s="663" t="s">
        <v>587</v>
      </c>
      <c r="D224" s="774"/>
      <c r="E224" s="665"/>
      <c r="F224" s="666" t="s">
        <v>2782</v>
      </c>
      <c r="G224" s="83"/>
      <c r="H224" s="664" t="s">
        <v>394</v>
      </c>
      <c r="I224" s="774"/>
      <c r="J224" s="665"/>
      <c r="K224" s="666" t="s">
        <v>1888</v>
      </c>
      <c r="L224" s="83"/>
      <c r="M224" s="664"/>
      <c r="N224" s="664"/>
      <c r="O224" s="665"/>
      <c r="P224" s="666"/>
      <c r="Q224" s="83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</row>
    <row r="225">
      <c r="A225" s="698"/>
      <c r="B225" s="668" t="s">
        <v>2783</v>
      </c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5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</row>
    <row r="226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</row>
    <row r="227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</row>
    <row r="228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</row>
    <row r="229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</row>
    <row r="230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</row>
    <row r="23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</row>
    <row r="232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</row>
    <row r="233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</row>
    <row r="234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</row>
    <row r="235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</row>
    <row r="236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</row>
    <row r="237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</row>
    <row r="238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</row>
    <row r="239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</row>
    <row r="240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</row>
    <row r="24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</row>
    <row r="242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</row>
    <row r="243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</row>
    <row r="244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</row>
    <row r="245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</row>
    <row r="246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</row>
    <row r="247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</row>
    <row r="248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</row>
    <row r="249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</row>
    <row r="250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</row>
    <row r="25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</row>
    <row r="252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</row>
    <row r="253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</row>
    <row r="254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</row>
    <row r="255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</row>
    <row r="256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</row>
    <row r="257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</row>
    <row r="258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</row>
    <row r="259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</row>
    <row r="260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</row>
    <row r="26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</row>
    <row r="262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</row>
    <row r="263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</row>
    <row r="264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</row>
    <row r="26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</row>
    <row r="266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</row>
    <row r="267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</row>
    <row r="268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</row>
    <row r="269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</row>
    <row r="270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</row>
    <row r="27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</row>
    <row r="272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</row>
    <row r="273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</row>
    <row r="274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</row>
    <row r="275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</row>
    <row r="276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</row>
    <row r="277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</row>
    <row r="278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</row>
    <row r="279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</row>
    <row r="280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</row>
    <row r="28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</row>
    <row r="282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</row>
    <row r="283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</row>
    <row r="284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</row>
    <row r="285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</row>
    <row r="286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</row>
    <row r="287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</row>
    <row r="288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</row>
    <row r="289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</row>
    <row r="290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</row>
    <row r="29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</row>
    <row r="292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</row>
    <row r="293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</row>
    <row r="294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</row>
    <row r="295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</row>
    <row r="296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</row>
    <row r="297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</row>
    <row r="298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</row>
    <row r="299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</row>
    <row r="300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</row>
    <row r="30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</row>
    <row r="302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</row>
    <row r="303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</row>
    <row r="304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</row>
    <row r="305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</row>
    <row r="306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</row>
    <row r="307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</row>
    <row r="308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</row>
    <row r="309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</row>
    <row r="310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</row>
    <row r="31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</row>
    <row r="312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</row>
    <row r="313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</row>
    <row r="314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</row>
    <row r="31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</row>
    <row r="316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</row>
    <row r="317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</row>
    <row r="318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</row>
    <row r="319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</row>
    <row r="320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</row>
    <row r="32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</row>
    <row r="322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</row>
    <row r="323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</row>
    <row r="324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</row>
    <row r="32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</row>
    <row r="326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</row>
    <row r="327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</row>
    <row r="328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</row>
    <row r="329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</row>
    <row r="330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</row>
    <row r="33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</row>
    <row r="333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</row>
    <row r="33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</row>
    <row r="336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</row>
    <row r="337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</row>
    <row r="338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</row>
    <row r="339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</row>
    <row r="340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</row>
    <row r="34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</row>
    <row r="342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</row>
    <row r="343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</row>
    <row r="34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</row>
    <row r="346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</row>
    <row r="347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</row>
    <row r="348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</row>
    <row r="349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</row>
    <row r="350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</row>
    <row r="352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</row>
    <row r="353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</row>
    <row r="354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</row>
    <row r="35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</row>
    <row r="356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</row>
    <row r="357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</row>
    <row r="358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</row>
    <row r="359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</row>
    <row r="360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</row>
    <row r="362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</row>
    <row r="363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</row>
    <row r="364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</row>
    <row r="366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</row>
    <row r="367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</row>
    <row r="369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</row>
    <row r="370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</row>
    <row r="37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</row>
    <row r="372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</row>
    <row r="373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</row>
    <row r="374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</row>
    <row r="37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</row>
    <row r="377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</row>
    <row r="378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</row>
    <row r="379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</row>
    <row r="380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</row>
    <row r="38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</row>
    <row r="382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</row>
    <row r="383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</row>
    <row r="384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</row>
    <row r="38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</row>
    <row r="386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</row>
    <row r="387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</row>
    <row r="388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</row>
    <row r="389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</row>
    <row r="390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</row>
    <row r="39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</row>
    <row r="392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</row>
    <row r="394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</row>
    <row r="39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</row>
    <row r="396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</row>
    <row r="398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</row>
    <row r="400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</row>
    <row r="40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</row>
    <row r="403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</row>
    <row r="404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</row>
    <row r="40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</row>
    <row r="406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</row>
    <row r="407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</row>
    <row r="409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</row>
    <row r="410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</row>
    <row r="41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</row>
    <row r="412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</row>
    <row r="413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</row>
    <row r="414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</row>
    <row r="41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</row>
    <row r="416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</row>
    <row r="417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</row>
    <row r="418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</row>
    <row r="419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</row>
    <row r="420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</row>
    <row r="42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</row>
    <row r="422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</row>
    <row r="423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</row>
    <row r="424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</row>
    <row r="97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</row>
    <row r="973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</row>
    <row r="974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</row>
    <row r="97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</row>
    <row r="976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</row>
    <row r="977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</row>
    <row r="978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</row>
    <row r="979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</row>
    <row r="980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</row>
    <row r="98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</row>
    <row r="982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</row>
    <row r="983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</row>
    <row r="984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</row>
  </sheetData>
  <mergeCells count="240">
    <mergeCell ref="F159:G159"/>
    <mergeCell ref="F164:G167"/>
    <mergeCell ref="H164:J169"/>
    <mergeCell ref="K164:L167"/>
    <mergeCell ref="M164:O169"/>
    <mergeCell ref="K168:L168"/>
    <mergeCell ref="K169:L169"/>
    <mergeCell ref="F168:G168"/>
    <mergeCell ref="F177:G177"/>
    <mergeCell ref="K177:L177"/>
    <mergeCell ref="F179:G182"/>
    <mergeCell ref="H179:J184"/>
    <mergeCell ref="M179:O184"/>
    <mergeCell ref="F183:G183"/>
    <mergeCell ref="F184:G184"/>
    <mergeCell ref="F192:G192"/>
    <mergeCell ref="K192:L192"/>
    <mergeCell ref="P192:Q192"/>
    <mergeCell ref="B193:Q193"/>
    <mergeCell ref="B195:B199"/>
    <mergeCell ref="C195:Q196"/>
    <mergeCell ref="C197:E202"/>
    <mergeCell ref="F197:G200"/>
    <mergeCell ref="H197:J202"/>
    <mergeCell ref="M197:O202"/>
    <mergeCell ref="P197:Q200"/>
    <mergeCell ref="B201:B202"/>
    <mergeCell ref="P201:Q201"/>
    <mergeCell ref="P202:Q202"/>
    <mergeCell ref="F211:G214"/>
    <mergeCell ref="H211:J216"/>
    <mergeCell ref="F215:G215"/>
    <mergeCell ref="F216:G216"/>
    <mergeCell ref="F224:G224"/>
    <mergeCell ref="K224:L224"/>
    <mergeCell ref="B225:Q225"/>
    <mergeCell ref="K211:L214"/>
    <mergeCell ref="M211:O216"/>
    <mergeCell ref="K215:L215"/>
    <mergeCell ref="B211:B213"/>
    <mergeCell ref="B215:B216"/>
    <mergeCell ref="P215:Q215"/>
    <mergeCell ref="P216:Q216"/>
    <mergeCell ref="P224:Q224"/>
    <mergeCell ref="F201:G201"/>
    <mergeCell ref="F202:G202"/>
    <mergeCell ref="F210:G210"/>
    <mergeCell ref="K210:L210"/>
    <mergeCell ref="P210:Q210"/>
    <mergeCell ref="C211:E216"/>
    <mergeCell ref="P211:Q214"/>
    <mergeCell ref="P118:Q118"/>
    <mergeCell ref="P119:Q119"/>
    <mergeCell ref="F114:G117"/>
    <mergeCell ref="H114:J119"/>
    <mergeCell ref="M114:O119"/>
    <mergeCell ref="P114:Q117"/>
    <mergeCell ref="F118:G118"/>
    <mergeCell ref="K118:L118"/>
    <mergeCell ref="K119:L119"/>
    <mergeCell ref="F127:G127"/>
    <mergeCell ref="K127:L127"/>
    <mergeCell ref="P127:Q127"/>
    <mergeCell ref="B128:Q128"/>
    <mergeCell ref="C130:Q131"/>
    <mergeCell ref="P132:Q135"/>
    <mergeCell ref="P136:Q136"/>
    <mergeCell ref="K150:L150"/>
    <mergeCell ref="K151:L151"/>
    <mergeCell ref="K159:L159"/>
    <mergeCell ref="B160:Q160"/>
    <mergeCell ref="C162:Q163"/>
    <mergeCell ref="K132:L135"/>
    <mergeCell ref="M132:O137"/>
    <mergeCell ref="K136:L136"/>
    <mergeCell ref="K137:L137"/>
    <mergeCell ref="K145:L145"/>
    <mergeCell ref="K146:L149"/>
    <mergeCell ref="M146:O151"/>
    <mergeCell ref="K179:L182"/>
    <mergeCell ref="K183:L183"/>
    <mergeCell ref="P183:Q183"/>
    <mergeCell ref="P184:Q184"/>
    <mergeCell ref="K197:L200"/>
    <mergeCell ref="K201:L201"/>
    <mergeCell ref="M36:O41"/>
    <mergeCell ref="P36:Q39"/>
    <mergeCell ref="P40:Q40"/>
    <mergeCell ref="P41:Q41"/>
    <mergeCell ref="F31:G31"/>
    <mergeCell ref="B32:Q32"/>
    <mergeCell ref="C34:Q35"/>
    <mergeCell ref="C36:E41"/>
    <mergeCell ref="H36:J41"/>
    <mergeCell ref="K36:L39"/>
    <mergeCell ref="K40:L40"/>
    <mergeCell ref="K49:L49"/>
    <mergeCell ref="K50:L53"/>
    <mergeCell ref="K4:L7"/>
    <mergeCell ref="K8:L8"/>
    <mergeCell ref="K17:L17"/>
    <mergeCell ref="K18:L21"/>
    <mergeCell ref="K22:L22"/>
    <mergeCell ref="K23:L23"/>
    <mergeCell ref="K31:L31"/>
    <mergeCell ref="B2:B6"/>
    <mergeCell ref="B8:B9"/>
    <mergeCell ref="B18:B20"/>
    <mergeCell ref="B22:B23"/>
    <mergeCell ref="B34:B38"/>
    <mergeCell ref="B50:B52"/>
    <mergeCell ref="B54:B55"/>
    <mergeCell ref="B66:B70"/>
    <mergeCell ref="C2:Q3"/>
    <mergeCell ref="C4:E9"/>
    <mergeCell ref="F4:G7"/>
    <mergeCell ref="H4:J9"/>
    <mergeCell ref="M4:O9"/>
    <mergeCell ref="P4:Q7"/>
    <mergeCell ref="K9:L9"/>
    <mergeCell ref="F8:G8"/>
    <mergeCell ref="F9:G9"/>
    <mergeCell ref="F17:G17"/>
    <mergeCell ref="C18:E23"/>
    <mergeCell ref="F18:G21"/>
    <mergeCell ref="H18:J23"/>
    <mergeCell ref="F22:G22"/>
    <mergeCell ref="B40:B41"/>
    <mergeCell ref="F41:G41"/>
    <mergeCell ref="P31:Q31"/>
    <mergeCell ref="P49:Q49"/>
    <mergeCell ref="M50:O55"/>
    <mergeCell ref="P50:Q53"/>
    <mergeCell ref="P54:Q54"/>
    <mergeCell ref="P55:Q55"/>
    <mergeCell ref="P63:Q63"/>
    <mergeCell ref="P8:Q8"/>
    <mergeCell ref="P9:Q9"/>
    <mergeCell ref="P17:Q17"/>
    <mergeCell ref="M18:O23"/>
    <mergeCell ref="P18:Q21"/>
    <mergeCell ref="P22:Q22"/>
    <mergeCell ref="P23:Q23"/>
    <mergeCell ref="F36:G39"/>
    <mergeCell ref="F40:G40"/>
    <mergeCell ref="F49:G49"/>
    <mergeCell ref="C50:E55"/>
    <mergeCell ref="F50:G53"/>
    <mergeCell ref="H50:J55"/>
    <mergeCell ref="K54:L54"/>
    <mergeCell ref="K55:L55"/>
    <mergeCell ref="C68:E73"/>
    <mergeCell ref="B72:B73"/>
    <mergeCell ref="B82:B84"/>
    <mergeCell ref="C82:E87"/>
    <mergeCell ref="B86:B87"/>
    <mergeCell ref="B98:B102"/>
    <mergeCell ref="C100:E105"/>
    <mergeCell ref="B104:B105"/>
    <mergeCell ref="B114:B116"/>
    <mergeCell ref="C114:E119"/>
    <mergeCell ref="B118:B119"/>
    <mergeCell ref="B130:B134"/>
    <mergeCell ref="C132:E137"/>
    <mergeCell ref="B136:B137"/>
    <mergeCell ref="B179:B181"/>
    <mergeCell ref="B183:B184"/>
    <mergeCell ref="B146:B148"/>
    <mergeCell ref="C146:E151"/>
    <mergeCell ref="B150:B151"/>
    <mergeCell ref="B162:B166"/>
    <mergeCell ref="C164:E169"/>
    <mergeCell ref="B168:B169"/>
    <mergeCell ref="C179:E184"/>
    <mergeCell ref="F54:G54"/>
    <mergeCell ref="F55:G55"/>
    <mergeCell ref="F63:G63"/>
    <mergeCell ref="K63:L63"/>
    <mergeCell ref="B64:Q64"/>
    <mergeCell ref="C66:Q67"/>
    <mergeCell ref="P68:Q71"/>
    <mergeCell ref="P81:Q81"/>
    <mergeCell ref="P82:Q85"/>
    <mergeCell ref="P95:Q95"/>
    <mergeCell ref="M100:O105"/>
    <mergeCell ref="P100:Q103"/>
    <mergeCell ref="P104:Q104"/>
    <mergeCell ref="P105:Q105"/>
    <mergeCell ref="P113:Q113"/>
    <mergeCell ref="F68:G71"/>
    <mergeCell ref="H68:J73"/>
    <mergeCell ref="F72:G72"/>
    <mergeCell ref="F81:G81"/>
    <mergeCell ref="K81:L81"/>
    <mergeCell ref="H82:J87"/>
    <mergeCell ref="K82:L85"/>
    <mergeCell ref="K87:L87"/>
    <mergeCell ref="K86:L86"/>
    <mergeCell ref="P86:Q86"/>
    <mergeCell ref="B96:Q96"/>
    <mergeCell ref="C98:Q99"/>
    <mergeCell ref="K73:L73"/>
    <mergeCell ref="K95:L95"/>
    <mergeCell ref="K100:L103"/>
    <mergeCell ref="K104:L104"/>
    <mergeCell ref="K105:L105"/>
    <mergeCell ref="K113:L113"/>
    <mergeCell ref="K114:L117"/>
    <mergeCell ref="K68:L71"/>
    <mergeCell ref="M68:O73"/>
    <mergeCell ref="K72:L72"/>
    <mergeCell ref="P72:Q72"/>
    <mergeCell ref="P73:Q73"/>
    <mergeCell ref="M82:O87"/>
    <mergeCell ref="P87:Q87"/>
    <mergeCell ref="F82:G85"/>
    <mergeCell ref="F86:G86"/>
    <mergeCell ref="F95:G95"/>
    <mergeCell ref="F100:G103"/>
    <mergeCell ref="H100:J105"/>
    <mergeCell ref="F104:G104"/>
    <mergeCell ref="F113:G113"/>
    <mergeCell ref="H132:J137"/>
    <mergeCell ref="F137:G137"/>
    <mergeCell ref="F132:G135"/>
    <mergeCell ref="F136:G136"/>
    <mergeCell ref="F145:G145"/>
    <mergeCell ref="F146:G149"/>
    <mergeCell ref="H146:J151"/>
    <mergeCell ref="F150:G150"/>
    <mergeCell ref="F151:G151"/>
    <mergeCell ref="P177:Q177"/>
    <mergeCell ref="P179:Q182"/>
    <mergeCell ref="P145:Q145"/>
    <mergeCell ref="P146:Q149"/>
    <mergeCell ref="P150:Q150"/>
    <mergeCell ref="P151:Q151"/>
    <mergeCell ref="P159:Q159"/>
    <mergeCell ref="P164:Q167"/>
    <mergeCell ref="P168:Q168"/>
  </mergeCells>
  <hyperlinks>
    <hyperlink r:id="rId1" ref="B32"/>
    <hyperlink r:id="rId2" ref="B64"/>
    <hyperlink r:id="rId3" ref="B96"/>
    <hyperlink r:id="rId4" ref="B128"/>
    <hyperlink r:id="rId5" ref="B160"/>
    <hyperlink r:id="rId6" ref="B193"/>
    <hyperlink r:id="rId7" ref="B225"/>
  </hyperlinks>
  <drawing r:id="rId8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6.63"/>
    <col customWidth="1" min="3" max="3" width="15.13"/>
    <col customWidth="1" min="4" max="4" width="2.63"/>
    <col customWidth="1" min="5" max="5" width="8.5"/>
    <col customWidth="1" min="7" max="7" width="6.13"/>
    <col customWidth="1" min="8" max="8" width="15.13"/>
    <col customWidth="1" min="9" max="9" width="2.63"/>
    <col customWidth="1" min="10" max="10" width="9.75"/>
    <col customWidth="1" min="12" max="12" width="6.5"/>
    <col customWidth="1" min="13" max="13" width="15.13"/>
    <col customWidth="1" min="14" max="14" width="2.63"/>
    <col customWidth="1" min="15" max="15" width="10.13"/>
    <col customWidth="1" min="17" max="17" width="6.13"/>
  </cols>
  <sheetData>
    <row r="1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</row>
    <row r="2">
      <c r="A2" s="1502"/>
      <c r="B2" s="1503"/>
      <c r="C2" s="1504" t="s">
        <v>2784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</row>
    <row r="3">
      <c r="A3" s="1502"/>
      <c r="B3" s="1505"/>
      <c r="C3" s="81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3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</row>
    <row r="4">
      <c r="A4" s="1502"/>
      <c r="B4" s="1505"/>
      <c r="C4" s="1506"/>
      <c r="D4" s="77"/>
      <c r="E4" s="104"/>
      <c r="F4" s="352" t="s">
        <v>2785</v>
      </c>
      <c r="G4" s="78"/>
      <c r="H4" s="1506"/>
      <c r="I4" s="77"/>
      <c r="J4" s="104"/>
      <c r="K4" s="352" t="s">
        <v>2786</v>
      </c>
      <c r="L4" s="78"/>
      <c r="M4" s="1506"/>
      <c r="N4" s="77"/>
      <c r="O4" s="104"/>
      <c r="P4" s="352" t="s">
        <v>2787</v>
      </c>
      <c r="Q4" s="78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</row>
    <row r="5">
      <c r="A5" s="1502"/>
      <c r="B5" s="1505"/>
      <c r="C5" s="79"/>
      <c r="E5" s="106"/>
      <c r="G5" s="80"/>
      <c r="H5" s="79"/>
      <c r="J5" s="106"/>
      <c r="L5" s="80"/>
      <c r="M5" s="79"/>
      <c r="O5" s="106"/>
      <c r="Q5" s="8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</row>
    <row r="6">
      <c r="A6" s="1502"/>
      <c r="B6" s="1507"/>
      <c r="C6" s="79"/>
      <c r="E6" s="106"/>
      <c r="G6" s="80"/>
      <c r="H6" s="79"/>
      <c r="J6" s="106"/>
      <c r="L6" s="80"/>
      <c r="M6" s="79"/>
      <c r="O6" s="106"/>
      <c r="Q6" s="8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</row>
    <row r="7">
      <c r="A7" s="648"/>
      <c r="B7" s="1508" t="s">
        <v>60</v>
      </c>
      <c r="C7" s="79"/>
      <c r="E7" s="106"/>
      <c r="F7" s="110"/>
      <c r="G7" s="111"/>
      <c r="H7" s="79"/>
      <c r="J7" s="106"/>
      <c r="K7" s="110"/>
      <c r="L7" s="111"/>
      <c r="M7" s="79"/>
      <c r="O7" s="106"/>
      <c r="P7" s="110"/>
      <c r="Q7" s="111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</row>
    <row r="8">
      <c r="A8" s="648"/>
      <c r="B8" s="1508" t="s">
        <v>61</v>
      </c>
      <c r="C8" s="79"/>
      <c r="E8" s="106"/>
      <c r="F8" s="1509"/>
      <c r="G8" s="140"/>
      <c r="H8" s="79"/>
      <c r="J8" s="106"/>
      <c r="K8" s="1509"/>
      <c r="L8" s="140"/>
      <c r="M8" s="79"/>
      <c r="O8" s="106"/>
      <c r="P8" s="1509"/>
      <c r="Q8" s="14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</row>
    <row r="9">
      <c r="A9" s="648"/>
      <c r="B9" s="79"/>
      <c r="C9" s="107"/>
      <c r="D9" s="110"/>
      <c r="E9" s="49"/>
      <c r="F9" s="1510"/>
      <c r="G9" s="138"/>
      <c r="H9" s="107"/>
      <c r="I9" s="110"/>
      <c r="J9" s="49"/>
      <c r="K9" s="1511"/>
      <c r="L9" s="138"/>
      <c r="M9" s="107"/>
      <c r="N9" s="110"/>
      <c r="O9" s="49"/>
      <c r="P9" s="1511"/>
      <c r="Q9" s="138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</row>
    <row r="10">
      <c r="A10" s="108"/>
      <c r="B10" s="356" t="s">
        <v>62</v>
      </c>
      <c r="C10" s="1512">
        <v>85.0</v>
      </c>
      <c r="D10" s="1513"/>
      <c r="E10" s="358" t="s">
        <v>63</v>
      </c>
      <c r="F10" s="358" t="s">
        <v>64</v>
      </c>
      <c r="G10" s="359" t="s">
        <v>65</v>
      </c>
      <c r="H10" s="1512">
        <v>85.0</v>
      </c>
      <c r="I10" s="1513"/>
      <c r="J10" s="358" t="s">
        <v>63</v>
      </c>
      <c r="K10" s="358" t="s">
        <v>64</v>
      </c>
      <c r="L10" s="359" t="s">
        <v>65</v>
      </c>
      <c r="M10" s="1512">
        <v>85.0</v>
      </c>
      <c r="N10" s="1513"/>
      <c r="O10" s="358" t="s">
        <v>63</v>
      </c>
      <c r="P10" s="358" t="s">
        <v>64</v>
      </c>
      <c r="Q10" s="359" t="s">
        <v>65</v>
      </c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</row>
    <row r="11">
      <c r="A11" s="108"/>
      <c r="B11" s="356" t="s">
        <v>66</v>
      </c>
      <c r="C11" s="1514" t="s">
        <v>663</v>
      </c>
      <c r="D11" s="1515"/>
      <c r="E11" s="1516" t="s">
        <v>453</v>
      </c>
      <c r="F11" s="364">
        <v>31.0</v>
      </c>
      <c r="G11" s="1517">
        <v>0.0</v>
      </c>
      <c r="H11" s="1514" t="s">
        <v>128</v>
      </c>
      <c r="I11" s="1515"/>
      <c r="J11" s="1516" t="s">
        <v>220</v>
      </c>
      <c r="K11" s="364">
        <v>31.0</v>
      </c>
      <c r="L11" s="1517">
        <v>6.0</v>
      </c>
      <c r="M11" s="1514" t="s">
        <v>126</v>
      </c>
      <c r="N11" s="1515"/>
      <c r="O11" s="1516" t="s">
        <v>860</v>
      </c>
      <c r="P11" s="364">
        <v>31.0</v>
      </c>
      <c r="Q11" s="1517">
        <v>6.0</v>
      </c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</row>
    <row r="12">
      <c r="A12" s="108"/>
      <c r="B12" s="356" t="s">
        <v>72</v>
      </c>
      <c r="C12" s="1514" t="s">
        <v>2788</v>
      </c>
      <c r="D12" s="1515"/>
      <c r="E12" s="1516" t="s">
        <v>74</v>
      </c>
      <c r="F12" s="364">
        <v>31.0</v>
      </c>
      <c r="G12" s="1517">
        <v>6.0</v>
      </c>
      <c r="H12" s="1514" t="s">
        <v>644</v>
      </c>
      <c r="I12" s="1515"/>
      <c r="J12" s="1516" t="s">
        <v>166</v>
      </c>
      <c r="K12" s="364">
        <v>31.0</v>
      </c>
      <c r="L12" s="1517">
        <v>252.0</v>
      </c>
      <c r="M12" s="1514" t="s">
        <v>2789</v>
      </c>
      <c r="N12" s="1515"/>
      <c r="O12" s="1516" t="s">
        <v>78</v>
      </c>
      <c r="P12" s="364">
        <v>31.0</v>
      </c>
      <c r="Q12" s="1517">
        <v>0.0</v>
      </c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</row>
    <row r="13">
      <c r="A13" s="108"/>
      <c r="B13" s="356" t="s">
        <v>79</v>
      </c>
      <c r="C13" s="1514" t="s">
        <v>326</v>
      </c>
      <c r="D13" s="1515"/>
      <c r="E13" s="1516" t="s">
        <v>225</v>
      </c>
      <c r="F13" s="364">
        <v>31.0</v>
      </c>
      <c r="G13" s="1517">
        <v>0.0</v>
      </c>
      <c r="H13" s="1514" t="s">
        <v>293</v>
      </c>
      <c r="I13" s="1515"/>
      <c r="J13" s="1516" t="s">
        <v>140</v>
      </c>
      <c r="K13" s="364">
        <v>31.0</v>
      </c>
      <c r="L13" s="1517">
        <v>0.0</v>
      </c>
      <c r="M13" s="1514" t="s">
        <v>386</v>
      </c>
      <c r="N13" s="1515"/>
      <c r="O13" s="1516" t="s">
        <v>1483</v>
      </c>
      <c r="P13" s="364">
        <v>31.0</v>
      </c>
      <c r="Q13" s="1517">
        <v>0.0</v>
      </c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</row>
    <row r="14">
      <c r="A14" s="108"/>
      <c r="B14" s="366" t="s">
        <v>85</v>
      </c>
      <c r="C14" s="1518" t="s">
        <v>1224</v>
      </c>
      <c r="D14" s="368"/>
      <c r="E14" s="1519" t="s">
        <v>392</v>
      </c>
      <c r="F14" s="369">
        <v>31.0</v>
      </c>
      <c r="G14" s="1520">
        <v>252.0</v>
      </c>
      <c r="H14" s="1518" t="s">
        <v>2790</v>
      </c>
      <c r="I14" s="368"/>
      <c r="J14" s="1519" t="s">
        <v>360</v>
      </c>
      <c r="K14" s="369">
        <v>31.0</v>
      </c>
      <c r="L14" s="1520">
        <v>0.0</v>
      </c>
      <c r="M14" s="1518" t="s">
        <v>141</v>
      </c>
      <c r="N14" s="368"/>
      <c r="O14" s="1519" t="s">
        <v>436</v>
      </c>
      <c r="P14" s="369">
        <v>31.0</v>
      </c>
      <c r="Q14" s="1520">
        <v>252.0</v>
      </c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</row>
    <row r="15">
      <c r="A15" s="101"/>
      <c r="B15" s="371"/>
      <c r="C15" s="1518" t="s">
        <v>2481</v>
      </c>
      <c r="D15" s="368"/>
      <c r="E15" s="1519" t="s">
        <v>611</v>
      </c>
      <c r="F15" s="369">
        <v>31.0</v>
      </c>
      <c r="G15" s="370">
        <v>0.0</v>
      </c>
      <c r="H15" s="1518" t="s">
        <v>2487</v>
      </c>
      <c r="I15" s="368"/>
      <c r="J15" s="1519" t="s">
        <v>232</v>
      </c>
      <c r="K15" s="369">
        <v>31.0</v>
      </c>
      <c r="L15" s="370">
        <v>0.0</v>
      </c>
      <c r="M15" s="1518" t="s">
        <v>413</v>
      </c>
      <c r="N15" s="368"/>
      <c r="O15" s="1519" t="s">
        <v>117</v>
      </c>
      <c r="P15" s="369">
        <v>31.0</v>
      </c>
      <c r="Q15" s="370">
        <v>0.0</v>
      </c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</row>
    <row r="16">
      <c r="A16" s="101"/>
      <c r="B16" s="371"/>
      <c r="C16" s="1518" t="s">
        <v>200</v>
      </c>
      <c r="D16" s="368"/>
      <c r="E16" s="1519" t="s">
        <v>151</v>
      </c>
      <c r="F16" s="369">
        <v>31.0</v>
      </c>
      <c r="G16" s="1520">
        <v>252.0</v>
      </c>
      <c r="H16" s="1518" t="s">
        <v>680</v>
      </c>
      <c r="I16" s="368"/>
      <c r="J16" s="1519" t="s">
        <v>471</v>
      </c>
      <c r="K16" s="369">
        <v>31.0</v>
      </c>
      <c r="L16" s="1520">
        <v>252.0</v>
      </c>
      <c r="M16" s="1518" t="s">
        <v>411</v>
      </c>
      <c r="N16" s="368"/>
      <c r="O16" s="1519" t="s">
        <v>1200</v>
      </c>
      <c r="P16" s="369">
        <v>31.0</v>
      </c>
      <c r="Q16" s="1520">
        <v>252.0</v>
      </c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</row>
    <row r="17">
      <c r="A17" s="101"/>
      <c r="B17" s="371"/>
      <c r="C17" s="1521" t="s">
        <v>372</v>
      </c>
      <c r="D17" s="373"/>
      <c r="E17" s="374"/>
      <c r="F17" s="377" t="s">
        <v>2791</v>
      </c>
      <c r="G17" s="83"/>
      <c r="H17" s="1521" t="s">
        <v>1222</v>
      </c>
      <c r="I17" s="373"/>
      <c r="J17" s="374"/>
      <c r="K17" s="377" t="s">
        <v>2792</v>
      </c>
      <c r="L17" s="83"/>
      <c r="M17" s="1521" t="s">
        <v>439</v>
      </c>
      <c r="N17" s="373"/>
      <c r="O17" s="374"/>
      <c r="P17" s="377" t="s">
        <v>2793</v>
      </c>
      <c r="Q17" s="83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</row>
    <row r="18">
      <c r="A18" s="1502"/>
      <c r="B18" s="1503"/>
      <c r="C18" s="1506"/>
      <c r="D18" s="77"/>
      <c r="E18" s="104"/>
      <c r="F18" s="352" t="s">
        <v>2794</v>
      </c>
      <c r="G18" s="78"/>
      <c r="H18" s="1506"/>
      <c r="I18" s="77"/>
      <c r="J18" s="104"/>
      <c r="K18" s="352" t="s">
        <v>2620</v>
      </c>
      <c r="L18" s="78"/>
      <c r="M18" s="1506"/>
      <c r="N18" s="77"/>
      <c r="O18" s="104"/>
      <c r="P18" s="352" t="s">
        <v>2795</v>
      </c>
      <c r="Q18" s="78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</row>
    <row r="19">
      <c r="A19" s="1502"/>
      <c r="B19" s="1505"/>
      <c r="C19" s="79"/>
      <c r="E19" s="106"/>
      <c r="G19" s="80"/>
      <c r="H19" s="79"/>
      <c r="J19" s="106"/>
      <c r="L19" s="80"/>
      <c r="M19" s="79"/>
      <c r="O19" s="106"/>
      <c r="Q19" s="8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</row>
    <row r="20">
      <c r="A20" s="1502"/>
      <c r="B20" s="1507"/>
      <c r="C20" s="79"/>
      <c r="E20" s="106"/>
      <c r="G20" s="80"/>
      <c r="H20" s="79"/>
      <c r="J20" s="106"/>
      <c r="L20" s="80"/>
      <c r="M20" s="79"/>
      <c r="O20" s="106"/>
      <c r="Q20" s="8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</row>
    <row r="21">
      <c r="A21" s="648"/>
      <c r="B21" s="1508" t="s">
        <v>60</v>
      </c>
      <c r="C21" s="79"/>
      <c r="E21" s="106"/>
      <c r="F21" s="110"/>
      <c r="G21" s="111"/>
      <c r="H21" s="79"/>
      <c r="J21" s="106"/>
      <c r="K21" s="110"/>
      <c r="L21" s="111"/>
      <c r="M21" s="79"/>
      <c r="O21" s="106"/>
      <c r="P21" s="110"/>
      <c r="Q21" s="111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</row>
    <row r="22">
      <c r="A22" s="648"/>
      <c r="B22" s="1508" t="s">
        <v>61</v>
      </c>
      <c r="C22" s="79"/>
      <c r="E22" s="106"/>
      <c r="F22" s="1509"/>
      <c r="G22" s="140"/>
      <c r="H22" s="79"/>
      <c r="J22" s="106"/>
      <c r="K22" s="1509"/>
      <c r="L22" s="140"/>
      <c r="M22" s="79"/>
      <c r="O22" s="106"/>
      <c r="P22" s="1509"/>
      <c r="Q22" s="14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</row>
    <row r="23">
      <c r="A23" s="648"/>
      <c r="B23" s="79"/>
      <c r="C23" s="107"/>
      <c r="D23" s="110"/>
      <c r="E23" s="49"/>
      <c r="F23" s="1511"/>
      <c r="G23" s="138"/>
      <c r="H23" s="107"/>
      <c r="I23" s="110"/>
      <c r="J23" s="49"/>
      <c r="K23" s="1511"/>
      <c r="L23" s="138"/>
      <c r="M23" s="107"/>
      <c r="N23" s="110"/>
      <c r="O23" s="49"/>
      <c r="P23" s="1511"/>
      <c r="Q23" s="138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</row>
    <row r="24">
      <c r="A24" s="108"/>
      <c r="B24" s="356" t="s">
        <v>62</v>
      </c>
      <c r="C24" s="1512">
        <v>85.0</v>
      </c>
      <c r="D24" s="1513"/>
      <c r="E24" s="358" t="s">
        <v>63</v>
      </c>
      <c r="F24" s="358" t="s">
        <v>64</v>
      </c>
      <c r="G24" s="359" t="s">
        <v>65</v>
      </c>
      <c r="H24" s="1512">
        <v>85.0</v>
      </c>
      <c r="I24" s="1513"/>
      <c r="J24" s="358" t="s">
        <v>63</v>
      </c>
      <c r="K24" s="358" t="s">
        <v>64</v>
      </c>
      <c r="L24" s="359" t="s">
        <v>65</v>
      </c>
      <c r="M24" s="1512">
        <v>85.0</v>
      </c>
      <c r="N24" s="1513"/>
      <c r="O24" s="358" t="s">
        <v>63</v>
      </c>
      <c r="P24" s="358" t="s">
        <v>64</v>
      </c>
      <c r="Q24" s="359" t="s">
        <v>65</v>
      </c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</row>
    <row r="25">
      <c r="A25" s="108"/>
      <c r="B25" s="356" t="s">
        <v>66</v>
      </c>
      <c r="C25" s="1514" t="s">
        <v>126</v>
      </c>
      <c r="D25" s="1515"/>
      <c r="E25" s="1516" t="s">
        <v>129</v>
      </c>
      <c r="F25" s="364">
        <v>31.0</v>
      </c>
      <c r="G25" s="1517">
        <v>6.0</v>
      </c>
      <c r="H25" s="1514" t="s">
        <v>67</v>
      </c>
      <c r="I25" s="1515"/>
      <c r="J25" s="1516" t="s">
        <v>427</v>
      </c>
      <c r="K25" s="364">
        <v>31.0</v>
      </c>
      <c r="L25" s="1517">
        <v>6.0</v>
      </c>
      <c r="M25" s="1514" t="s">
        <v>128</v>
      </c>
      <c r="N25" s="1515"/>
      <c r="O25" s="1516" t="s">
        <v>71</v>
      </c>
      <c r="P25" s="364">
        <v>31.0</v>
      </c>
      <c r="Q25" s="1517">
        <v>6.0</v>
      </c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</row>
    <row r="26">
      <c r="A26" s="108"/>
      <c r="B26" s="356" t="s">
        <v>72</v>
      </c>
      <c r="C26" s="1514" t="s">
        <v>2572</v>
      </c>
      <c r="D26" s="1515"/>
      <c r="E26" s="1516" t="s">
        <v>597</v>
      </c>
      <c r="F26" s="364">
        <v>31.0</v>
      </c>
      <c r="G26" s="1517">
        <v>0.0</v>
      </c>
      <c r="H26" s="1514" t="s">
        <v>252</v>
      </c>
      <c r="I26" s="1515"/>
      <c r="J26" s="1516" t="s">
        <v>2237</v>
      </c>
      <c r="K26" s="364">
        <v>31.0</v>
      </c>
      <c r="L26" s="1517">
        <v>252.0</v>
      </c>
      <c r="M26" s="1514" t="s">
        <v>455</v>
      </c>
      <c r="N26" s="1515"/>
      <c r="O26" s="1516" t="s">
        <v>1109</v>
      </c>
      <c r="P26" s="364">
        <v>31.0</v>
      </c>
      <c r="Q26" s="1517">
        <v>252.0</v>
      </c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</row>
    <row r="27">
      <c r="A27" s="108"/>
      <c r="B27" s="356" t="s">
        <v>79</v>
      </c>
      <c r="C27" s="1514" t="s">
        <v>260</v>
      </c>
      <c r="D27" s="1515"/>
      <c r="E27" s="1516" t="s">
        <v>1196</v>
      </c>
      <c r="F27" s="364">
        <v>31.0</v>
      </c>
      <c r="G27" s="1517">
        <v>0.0</v>
      </c>
      <c r="H27" s="1514" t="s">
        <v>327</v>
      </c>
      <c r="I27" s="1515"/>
      <c r="J27" s="1516" t="s">
        <v>1551</v>
      </c>
      <c r="K27" s="364">
        <v>31.0</v>
      </c>
      <c r="L27" s="1517">
        <v>0.0</v>
      </c>
      <c r="M27" s="1514" t="s">
        <v>1873</v>
      </c>
      <c r="N27" s="1515"/>
      <c r="O27" s="1516" t="s">
        <v>170</v>
      </c>
      <c r="P27" s="364">
        <v>31.0</v>
      </c>
      <c r="Q27" s="1517">
        <v>0.0</v>
      </c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</row>
    <row r="28">
      <c r="A28" s="108"/>
      <c r="B28" s="366" t="s">
        <v>85</v>
      </c>
      <c r="C28" s="1518" t="s">
        <v>2796</v>
      </c>
      <c r="D28" s="368"/>
      <c r="E28" s="1519" t="s">
        <v>1992</v>
      </c>
      <c r="F28" s="369">
        <v>31.0</v>
      </c>
      <c r="G28" s="1520">
        <v>252.0</v>
      </c>
      <c r="H28" s="1518" t="s">
        <v>2797</v>
      </c>
      <c r="I28" s="368"/>
      <c r="J28" s="1519" t="s">
        <v>145</v>
      </c>
      <c r="K28" s="369">
        <v>31.0</v>
      </c>
      <c r="L28" s="1520">
        <v>0.0</v>
      </c>
      <c r="M28" s="1518" t="s">
        <v>474</v>
      </c>
      <c r="N28" s="368"/>
      <c r="O28" s="1519" t="s">
        <v>735</v>
      </c>
      <c r="P28" s="369">
        <v>31.0</v>
      </c>
      <c r="Q28" s="1520">
        <v>0.0</v>
      </c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</row>
    <row r="29">
      <c r="A29" s="101"/>
      <c r="B29" s="371"/>
      <c r="C29" s="1518" t="s">
        <v>439</v>
      </c>
      <c r="D29" s="368"/>
      <c r="E29" s="1519" t="s">
        <v>267</v>
      </c>
      <c r="F29" s="369">
        <v>31.0</v>
      </c>
      <c r="G29" s="370">
        <v>0.0</v>
      </c>
      <c r="H29" s="1518" t="s">
        <v>698</v>
      </c>
      <c r="I29" s="368"/>
      <c r="J29" s="1519" t="s">
        <v>2094</v>
      </c>
      <c r="K29" s="369">
        <v>31.0</v>
      </c>
      <c r="L29" s="370">
        <v>0.0</v>
      </c>
      <c r="M29" s="1518" t="s">
        <v>306</v>
      </c>
      <c r="N29" s="368"/>
      <c r="O29" s="1519" t="s">
        <v>174</v>
      </c>
      <c r="P29" s="369">
        <v>31.0</v>
      </c>
      <c r="Q29" s="370">
        <v>0.0</v>
      </c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</row>
    <row r="30">
      <c r="A30" s="101"/>
      <c r="B30" s="371"/>
      <c r="C30" s="1518" t="s">
        <v>477</v>
      </c>
      <c r="D30" s="368"/>
      <c r="E30" s="1519" t="s">
        <v>469</v>
      </c>
      <c r="F30" s="369">
        <v>31.0</v>
      </c>
      <c r="G30" s="1520">
        <v>252.0</v>
      </c>
      <c r="H30" s="1518" t="s">
        <v>366</v>
      </c>
      <c r="I30" s="368"/>
      <c r="J30" s="1519" t="s">
        <v>2402</v>
      </c>
      <c r="K30" s="369">
        <v>31.0</v>
      </c>
      <c r="L30" s="1520">
        <v>252.0</v>
      </c>
      <c r="M30" s="1518" t="s">
        <v>364</v>
      </c>
      <c r="N30" s="368"/>
      <c r="O30" s="1519" t="s">
        <v>1668</v>
      </c>
      <c r="P30" s="369">
        <v>31.0</v>
      </c>
      <c r="Q30" s="1520">
        <v>252.0</v>
      </c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</row>
    <row r="31">
      <c r="A31" s="101"/>
      <c r="B31" s="371"/>
      <c r="C31" s="1521" t="s">
        <v>273</v>
      </c>
      <c r="D31" s="373"/>
      <c r="E31" s="374"/>
      <c r="F31" s="377" t="s">
        <v>2798</v>
      </c>
      <c r="G31" s="83"/>
      <c r="H31" s="1521" t="s">
        <v>179</v>
      </c>
      <c r="I31" s="373"/>
      <c r="J31" s="374"/>
      <c r="K31" s="377" t="s">
        <v>2799</v>
      </c>
      <c r="L31" s="83"/>
      <c r="M31" s="1521" t="s">
        <v>500</v>
      </c>
      <c r="N31" s="373"/>
      <c r="O31" s="374"/>
      <c r="P31" s="377" t="s">
        <v>2800</v>
      </c>
      <c r="Q31" s="83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</row>
    <row r="32">
      <c r="A32" s="698"/>
      <c r="B32" s="1522" t="s">
        <v>2801</v>
      </c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5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</row>
    <row r="33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</row>
    <row r="34">
      <c r="A34" s="1502"/>
      <c r="B34" s="1503"/>
      <c r="C34" s="1504" t="s">
        <v>2802</v>
      </c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8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</row>
    <row r="35">
      <c r="A35" s="1502"/>
      <c r="B35" s="1505"/>
      <c r="C35" s="81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3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</row>
    <row r="36">
      <c r="A36" s="1502"/>
      <c r="B36" s="1505"/>
      <c r="C36" s="1506"/>
      <c r="D36" s="77"/>
      <c r="E36" s="104"/>
      <c r="F36" s="352" t="s">
        <v>2785</v>
      </c>
      <c r="G36" s="78"/>
      <c r="H36" s="1506"/>
      <c r="I36" s="77"/>
      <c r="J36" s="104"/>
      <c r="K36" s="352" t="s">
        <v>2803</v>
      </c>
      <c r="L36" s="78"/>
      <c r="M36" s="1506"/>
      <c r="N36" s="77"/>
      <c r="O36" s="104"/>
      <c r="P36" s="352" t="s">
        <v>2787</v>
      </c>
      <c r="Q36" s="78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</row>
    <row r="37">
      <c r="A37" s="1502"/>
      <c r="B37" s="1505"/>
      <c r="C37" s="79"/>
      <c r="E37" s="106"/>
      <c r="G37" s="80"/>
      <c r="H37" s="79"/>
      <c r="J37" s="106"/>
      <c r="L37" s="80"/>
      <c r="M37" s="79"/>
      <c r="O37" s="106"/>
      <c r="Q37" s="8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</row>
    <row r="38">
      <c r="A38" s="1502"/>
      <c r="B38" s="1507"/>
      <c r="C38" s="79"/>
      <c r="E38" s="106"/>
      <c r="G38" s="80"/>
      <c r="H38" s="79"/>
      <c r="J38" s="106"/>
      <c r="L38" s="80"/>
      <c r="M38" s="79"/>
      <c r="O38" s="106"/>
      <c r="Q38" s="8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</row>
    <row r="39">
      <c r="A39" s="648"/>
      <c r="B39" s="1508" t="s">
        <v>60</v>
      </c>
      <c r="C39" s="79"/>
      <c r="E39" s="106"/>
      <c r="F39" s="110"/>
      <c r="G39" s="111"/>
      <c r="H39" s="79"/>
      <c r="J39" s="106"/>
      <c r="K39" s="110"/>
      <c r="L39" s="111"/>
      <c r="M39" s="79"/>
      <c r="O39" s="106"/>
      <c r="P39" s="110"/>
      <c r="Q39" s="111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</row>
    <row r="40">
      <c r="A40" s="648"/>
      <c r="B40" s="1508" t="s">
        <v>61</v>
      </c>
      <c r="C40" s="79"/>
      <c r="E40" s="106"/>
      <c r="F40" s="1509"/>
      <c r="G40" s="140"/>
      <c r="H40" s="79"/>
      <c r="J40" s="106"/>
      <c r="K40" s="1511"/>
      <c r="L40" s="138"/>
      <c r="M40" s="79"/>
      <c r="O40" s="106"/>
      <c r="P40" s="1509"/>
      <c r="Q40" s="14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</row>
    <row r="41">
      <c r="A41" s="648"/>
      <c r="B41" s="79"/>
      <c r="C41" s="107"/>
      <c r="D41" s="110"/>
      <c r="E41" s="49"/>
      <c r="F41" s="1510"/>
      <c r="G41" s="138"/>
      <c r="H41" s="107"/>
      <c r="I41" s="110"/>
      <c r="J41" s="49"/>
      <c r="K41" s="1523"/>
      <c r="L41" s="1524"/>
      <c r="M41" s="107"/>
      <c r="N41" s="110"/>
      <c r="O41" s="49"/>
      <c r="P41" s="1511"/>
      <c r="Q41" s="138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</row>
    <row r="42">
      <c r="A42" s="108"/>
      <c r="B42" s="356" t="s">
        <v>62</v>
      </c>
      <c r="C42" s="1512">
        <v>85.0</v>
      </c>
      <c r="D42" s="1513"/>
      <c r="E42" s="358" t="s">
        <v>63</v>
      </c>
      <c r="F42" s="358" t="s">
        <v>64</v>
      </c>
      <c r="G42" s="358" t="s">
        <v>65</v>
      </c>
      <c r="H42" s="1512">
        <v>85.0</v>
      </c>
      <c r="I42" s="1513"/>
      <c r="J42" s="358" t="s">
        <v>63</v>
      </c>
      <c r="K42" s="358" t="s">
        <v>64</v>
      </c>
      <c r="L42" s="359" t="s">
        <v>65</v>
      </c>
      <c r="M42" s="1513">
        <v>85.0</v>
      </c>
      <c r="N42" s="1513"/>
      <c r="O42" s="358" t="s">
        <v>63</v>
      </c>
      <c r="P42" s="358" t="s">
        <v>64</v>
      </c>
      <c r="Q42" s="359" t="s">
        <v>65</v>
      </c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</row>
    <row r="43">
      <c r="A43" s="108"/>
      <c r="B43" s="356" t="s">
        <v>66</v>
      </c>
      <c r="C43" s="1514" t="s">
        <v>985</v>
      </c>
      <c r="D43" s="1515"/>
      <c r="E43" s="1516" t="s">
        <v>453</v>
      </c>
      <c r="F43" s="364">
        <v>31.0</v>
      </c>
      <c r="G43" s="1516">
        <v>252.0</v>
      </c>
      <c r="H43" s="1514" t="s">
        <v>773</v>
      </c>
      <c r="I43" s="1515"/>
      <c r="J43" s="1516" t="s">
        <v>71</v>
      </c>
      <c r="K43" s="364">
        <v>31.0</v>
      </c>
      <c r="L43" s="1517">
        <v>252.0</v>
      </c>
      <c r="M43" s="1515" t="s">
        <v>126</v>
      </c>
      <c r="N43" s="1515"/>
      <c r="O43" s="1516" t="s">
        <v>860</v>
      </c>
      <c r="P43" s="364">
        <v>31.0</v>
      </c>
      <c r="Q43" s="1517">
        <v>6.0</v>
      </c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</row>
    <row r="44">
      <c r="A44" s="108"/>
      <c r="B44" s="356" t="s">
        <v>72</v>
      </c>
      <c r="C44" s="1514" t="s">
        <v>2788</v>
      </c>
      <c r="D44" s="1515"/>
      <c r="E44" s="1516" t="s">
        <v>74</v>
      </c>
      <c r="F44" s="364">
        <v>31.0</v>
      </c>
      <c r="G44" s="1516">
        <v>6.0</v>
      </c>
      <c r="H44" s="1514" t="s">
        <v>1645</v>
      </c>
      <c r="I44" s="1515"/>
      <c r="J44" s="1516" t="s">
        <v>223</v>
      </c>
      <c r="K44" s="364">
        <v>31.0</v>
      </c>
      <c r="L44" s="1517">
        <v>252.0</v>
      </c>
      <c r="M44" s="1515" t="s">
        <v>2789</v>
      </c>
      <c r="N44" s="1515"/>
      <c r="O44" s="1516" t="s">
        <v>78</v>
      </c>
      <c r="P44" s="364">
        <v>31.0</v>
      </c>
      <c r="Q44" s="1517">
        <v>0.0</v>
      </c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</row>
    <row r="45">
      <c r="A45" s="108"/>
      <c r="B45" s="356" t="s">
        <v>79</v>
      </c>
      <c r="C45" s="1514" t="s">
        <v>326</v>
      </c>
      <c r="D45" s="1515"/>
      <c r="E45" s="1516" t="s">
        <v>225</v>
      </c>
      <c r="F45" s="364">
        <v>31.0</v>
      </c>
      <c r="G45" s="1516">
        <v>0.0</v>
      </c>
      <c r="H45" s="1514" t="s">
        <v>1646</v>
      </c>
      <c r="I45" s="1515"/>
      <c r="J45" s="1516" t="s">
        <v>170</v>
      </c>
      <c r="K45" s="364">
        <v>31.0</v>
      </c>
      <c r="L45" s="1517">
        <v>6.0</v>
      </c>
      <c r="M45" s="1515" t="s">
        <v>386</v>
      </c>
      <c r="N45" s="1515"/>
      <c r="O45" s="1516" t="s">
        <v>1483</v>
      </c>
      <c r="P45" s="364">
        <v>31.0</v>
      </c>
      <c r="Q45" s="1517">
        <v>0.0</v>
      </c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</row>
    <row r="46">
      <c r="A46" s="108"/>
      <c r="B46" s="366" t="s">
        <v>85</v>
      </c>
      <c r="C46" s="1518" t="s">
        <v>2403</v>
      </c>
      <c r="D46" s="368"/>
      <c r="E46" s="1519" t="s">
        <v>392</v>
      </c>
      <c r="F46" s="369">
        <v>31.0</v>
      </c>
      <c r="G46" s="1519">
        <v>252.0</v>
      </c>
      <c r="H46" s="1518" t="s">
        <v>474</v>
      </c>
      <c r="I46" s="368"/>
      <c r="J46" s="1519" t="s">
        <v>1197</v>
      </c>
      <c r="K46" s="369">
        <v>31.0</v>
      </c>
      <c r="L46" s="1520">
        <v>0.0</v>
      </c>
      <c r="M46" s="1525" t="s">
        <v>141</v>
      </c>
      <c r="N46" s="368"/>
      <c r="O46" s="1519" t="s">
        <v>436</v>
      </c>
      <c r="P46" s="369">
        <v>31.0</v>
      </c>
      <c r="Q46" s="1520">
        <v>252.0</v>
      </c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</row>
    <row r="47">
      <c r="A47" s="101"/>
      <c r="B47" s="371"/>
      <c r="C47" s="1518" t="s">
        <v>2481</v>
      </c>
      <c r="D47" s="368"/>
      <c r="E47" s="1519" t="s">
        <v>611</v>
      </c>
      <c r="F47" s="369">
        <v>31.0</v>
      </c>
      <c r="G47" s="369">
        <v>0.0</v>
      </c>
      <c r="H47" s="1518" t="s">
        <v>2227</v>
      </c>
      <c r="I47" s="368"/>
      <c r="J47" s="1519" t="s">
        <v>174</v>
      </c>
      <c r="K47" s="369">
        <v>31.0</v>
      </c>
      <c r="L47" s="370">
        <v>0.0</v>
      </c>
      <c r="M47" s="1525" t="s">
        <v>413</v>
      </c>
      <c r="N47" s="368"/>
      <c r="O47" s="1519" t="s">
        <v>117</v>
      </c>
      <c r="P47" s="369">
        <v>31.0</v>
      </c>
      <c r="Q47" s="370">
        <v>0.0</v>
      </c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</row>
    <row r="48">
      <c r="A48" s="101"/>
      <c r="B48" s="371"/>
      <c r="C48" s="1518" t="s">
        <v>200</v>
      </c>
      <c r="D48" s="368"/>
      <c r="E48" s="1519" t="s">
        <v>151</v>
      </c>
      <c r="F48" s="369">
        <v>0.0</v>
      </c>
      <c r="G48" s="1519">
        <v>0.0</v>
      </c>
      <c r="H48" s="1518" t="s">
        <v>372</v>
      </c>
      <c r="I48" s="368"/>
      <c r="J48" s="1519" t="s">
        <v>274</v>
      </c>
      <c r="K48" s="369">
        <v>0.0</v>
      </c>
      <c r="L48" s="1520">
        <v>0.0</v>
      </c>
      <c r="M48" s="1525" t="s">
        <v>411</v>
      </c>
      <c r="N48" s="368"/>
      <c r="O48" s="1519" t="s">
        <v>1200</v>
      </c>
      <c r="P48" s="369">
        <v>31.0</v>
      </c>
      <c r="Q48" s="1520">
        <v>252.0</v>
      </c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</row>
    <row r="49">
      <c r="A49" s="101"/>
      <c r="B49" s="371"/>
      <c r="C49" s="1521" t="s">
        <v>372</v>
      </c>
      <c r="D49" s="373"/>
      <c r="E49" s="374"/>
      <c r="F49" s="377" t="s">
        <v>2804</v>
      </c>
      <c r="G49" s="54"/>
      <c r="H49" s="1521" t="s">
        <v>306</v>
      </c>
      <c r="I49" s="373"/>
      <c r="J49" s="374"/>
      <c r="K49" s="377" t="s">
        <v>2805</v>
      </c>
      <c r="L49" s="83"/>
      <c r="M49" s="1526" t="s">
        <v>439</v>
      </c>
      <c r="N49" s="373"/>
      <c r="O49" s="374"/>
      <c r="P49" s="377" t="s">
        <v>2793</v>
      </c>
      <c r="Q49" s="83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</row>
    <row r="50">
      <c r="A50" s="1502"/>
      <c r="B50" s="1503"/>
      <c r="C50" s="1506"/>
      <c r="D50" s="77"/>
      <c r="E50" s="104"/>
      <c r="F50" s="352" t="s">
        <v>2806</v>
      </c>
      <c r="G50" s="78"/>
      <c r="H50" s="1506"/>
      <c r="I50" s="77"/>
      <c r="J50" s="104"/>
      <c r="K50" s="352" t="s">
        <v>2807</v>
      </c>
      <c r="L50" s="78"/>
      <c r="M50" s="1506"/>
      <c r="N50" s="77"/>
      <c r="O50" s="104"/>
      <c r="P50" s="352" t="s">
        <v>2808</v>
      </c>
      <c r="Q50" s="78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</row>
    <row r="51">
      <c r="A51" s="1502"/>
      <c r="B51" s="1505"/>
      <c r="C51" s="79"/>
      <c r="E51" s="106"/>
      <c r="G51" s="80"/>
      <c r="H51" s="79"/>
      <c r="J51" s="106"/>
      <c r="L51" s="80"/>
      <c r="M51" s="79"/>
      <c r="O51" s="106"/>
      <c r="Q51" s="8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</row>
    <row r="52">
      <c r="A52" s="1502"/>
      <c r="B52" s="1507"/>
      <c r="C52" s="79"/>
      <c r="E52" s="106"/>
      <c r="G52" s="80"/>
      <c r="H52" s="79"/>
      <c r="J52" s="106"/>
      <c r="L52" s="80"/>
      <c r="M52" s="79"/>
      <c r="O52" s="106"/>
      <c r="Q52" s="8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</row>
    <row r="53">
      <c r="A53" s="648"/>
      <c r="B53" s="1508" t="s">
        <v>60</v>
      </c>
      <c r="C53" s="79"/>
      <c r="E53" s="106"/>
      <c r="F53" s="110"/>
      <c r="G53" s="111"/>
      <c r="H53" s="79"/>
      <c r="J53" s="106"/>
      <c r="K53" s="110"/>
      <c r="L53" s="111"/>
      <c r="M53" s="79"/>
      <c r="O53" s="106"/>
      <c r="P53" s="110"/>
      <c r="Q53" s="111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</row>
    <row r="54">
      <c r="A54" s="648"/>
      <c r="B54" s="1508" t="s">
        <v>61</v>
      </c>
      <c r="C54" s="79"/>
      <c r="E54" s="106"/>
      <c r="F54" s="1509"/>
      <c r="G54" s="140"/>
      <c r="H54" s="79"/>
      <c r="J54" s="106"/>
      <c r="K54" s="1509"/>
      <c r="L54" s="140"/>
      <c r="M54" s="79"/>
      <c r="O54" s="106"/>
      <c r="P54" s="1509"/>
      <c r="Q54" s="14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</row>
    <row r="55">
      <c r="A55" s="648"/>
      <c r="B55" s="79"/>
      <c r="C55" s="107"/>
      <c r="D55" s="110"/>
      <c r="E55" s="49"/>
      <c r="F55" s="1511"/>
      <c r="G55" s="138"/>
      <c r="H55" s="107"/>
      <c r="I55" s="110"/>
      <c r="J55" s="49"/>
      <c r="K55" s="1511"/>
      <c r="L55" s="138"/>
      <c r="M55" s="107"/>
      <c r="N55" s="110"/>
      <c r="O55" s="49"/>
      <c r="P55" s="1511"/>
      <c r="Q55" s="138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</row>
    <row r="56">
      <c r="A56" s="108"/>
      <c r="B56" s="356" t="s">
        <v>62</v>
      </c>
      <c r="C56" s="1527">
        <v>85.0</v>
      </c>
      <c r="D56" s="1528"/>
      <c r="E56" s="1529" t="s">
        <v>63</v>
      </c>
      <c r="F56" s="1529" t="s">
        <v>64</v>
      </c>
      <c r="G56" s="1529" t="s">
        <v>65</v>
      </c>
      <c r="H56" s="1527">
        <v>85.0</v>
      </c>
      <c r="I56" s="1528"/>
      <c r="J56" s="1529" t="s">
        <v>63</v>
      </c>
      <c r="K56" s="1529" t="s">
        <v>64</v>
      </c>
      <c r="L56" s="1530" t="s">
        <v>65</v>
      </c>
      <c r="M56" s="1528">
        <v>85.0</v>
      </c>
      <c r="N56" s="1528"/>
      <c r="O56" s="1529" t="s">
        <v>63</v>
      </c>
      <c r="P56" s="1529" t="s">
        <v>64</v>
      </c>
      <c r="Q56" s="1530" t="s">
        <v>65</v>
      </c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</row>
    <row r="57">
      <c r="A57" s="108"/>
      <c r="B57" s="356" t="s">
        <v>66</v>
      </c>
      <c r="C57" s="1514" t="s">
        <v>773</v>
      </c>
      <c r="D57" s="1515"/>
      <c r="E57" s="1516" t="s">
        <v>380</v>
      </c>
      <c r="F57" s="364">
        <v>31.0</v>
      </c>
      <c r="G57" s="1516">
        <v>252.0</v>
      </c>
      <c r="H57" s="1514" t="s">
        <v>773</v>
      </c>
      <c r="I57" s="1515"/>
      <c r="J57" s="1516" t="s">
        <v>2809</v>
      </c>
      <c r="K57" s="364">
        <v>31.0</v>
      </c>
      <c r="L57" s="1517">
        <v>252.0</v>
      </c>
      <c r="M57" s="1515" t="s">
        <v>985</v>
      </c>
      <c r="N57" s="1515"/>
      <c r="O57" s="1516" t="s">
        <v>800</v>
      </c>
      <c r="P57" s="364">
        <v>31.0</v>
      </c>
      <c r="Q57" s="1517">
        <v>252.0</v>
      </c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</row>
    <row r="58">
      <c r="A58" s="108"/>
      <c r="B58" s="356" t="s">
        <v>72</v>
      </c>
      <c r="C58" s="1514" t="s">
        <v>2810</v>
      </c>
      <c r="D58" s="1515"/>
      <c r="E58" s="1516" t="s">
        <v>323</v>
      </c>
      <c r="F58" s="364">
        <v>31.0</v>
      </c>
      <c r="G58" s="1516">
        <v>252.0</v>
      </c>
      <c r="H58" s="1514" t="s">
        <v>1989</v>
      </c>
      <c r="I58" s="1515"/>
      <c r="J58" s="1516" t="s">
        <v>2253</v>
      </c>
      <c r="K58" s="364">
        <v>31.0</v>
      </c>
      <c r="L58" s="1517">
        <v>252.0</v>
      </c>
      <c r="M58" s="1515" t="s">
        <v>776</v>
      </c>
      <c r="N58" s="1515"/>
      <c r="O58" s="1516" t="s">
        <v>132</v>
      </c>
      <c r="P58" s="364">
        <v>31.0</v>
      </c>
      <c r="Q58" s="1517">
        <v>6.0</v>
      </c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</row>
    <row r="59">
      <c r="A59" s="108"/>
      <c r="B59" s="356" t="s">
        <v>79</v>
      </c>
      <c r="C59" s="1514" t="s">
        <v>2811</v>
      </c>
      <c r="D59" s="1515"/>
      <c r="E59" s="1516" t="s">
        <v>434</v>
      </c>
      <c r="F59" s="364">
        <v>31.0</v>
      </c>
      <c r="G59" s="1516">
        <v>6.0</v>
      </c>
      <c r="H59" s="1514" t="s">
        <v>260</v>
      </c>
      <c r="I59" s="1515"/>
      <c r="J59" s="1516" t="s">
        <v>2014</v>
      </c>
      <c r="K59" s="364">
        <v>31.0</v>
      </c>
      <c r="L59" s="1517">
        <v>6.0</v>
      </c>
      <c r="M59" s="1515" t="s">
        <v>2812</v>
      </c>
      <c r="N59" s="1515"/>
      <c r="O59" s="1516" t="s">
        <v>81</v>
      </c>
      <c r="P59" s="364">
        <v>31.0</v>
      </c>
      <c r="Q59" s="1517">
        <v>0.0</v>
      </c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</row>
    <row r="60">
      <c r="A60" s="108"/>
      <c r="B60" s="366" t="s">
        <v>85</v>
      </c>
      <c r="C60" s="1518" t="s">
        <v>2403</v>
      </c>
      <c r="D60" s="368"/>
      <c r="E60" s="1519" t="s">
        <v>392</v>
      </c>
      <c r="F60" s="369">
        <v>31.0</v>
      </c>
      <c r="G60" s="1519">
        <v>0.0</v>
      </c>
      <c r="H60" s="1518" t="s">
        <v>371</v>
      </c>
      <c r="I60" s="368"/>
      <c r="J60" s="1519" t="s">
        <v>1063</v>
      </c>
      <c r="K60" s="369">
        <v>31.0</v>
      </c>
      <c r="L60" s="1520">
        <v>0.0</v>
      </c>
      <c r="M60" s="1525" t="s">
        <v>275</v>
      </c>
      <c r="N60" s="368"/>
      <c r="O60" s="1519" t="s">
        <v>229</v>
      </c>
      <c r="P60" s="369">
        <v>31.0</v>
      </c>
      <c r="Q60" s="1520">
        <v>252.0</v>
      </c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</row>
    <row r="61">
      <c r="A61" s="101"/>
      <c r="B61" s="371"/>
      <c r="C61" s="1518" t="s">
        <v>630</v>
      </c>
      <c r="D61" s="368"/>
      <c r="E61" s="1519" t="s">
        <v>267</v>
      </c>
      <c r="F61" s="369">
        <v>31.0</v>
      </c>
      <c r="G61" s="369">
        <v>0.0</v>
      </c>
      <c r="H61" s="1518" t="s">
        <v>680</v>
      </c>
      <c r="I61" s="368"/>
      <c r="J61" s="1519" t="s">
        <v>963</v>
      </c>
      <c r="K61" s="369">
        <v>31.0</v>
      </c>
      <c r="L61" s="370">
        <v>0.0</v>
      </c>
      <c r="M61" s="1525" t="s">
        <v>435</v>
      </c>
      <c r="N61" s="368"/>
      <c r="O61" s="1519" t="s">
        <v>716</v>
      </c>
      <c r="P61" s="369">
        <v>31.0</v>
      </c>
      <c r="Q61" s="370">
        <v>0.0</v>
      </c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</row>
    <row r="62">
      <c r="A62" s="101"/>
      <c r="B62" s="371"/>
      <c r="C62" s="1518" t="s">
        <v>2813</v>
      </c>
      <c r="D62" s="368"/>
      <c r="E62" s="1519" t="s">
        <v>270</v>
      </c>
      <c r="F62" s="369">
        <v>0.0</v>
      </c>
      <c r="G62" s="1519">
        <v>0.0</v>
      </c>
      <c r="H62" s="1518" t="s">
        <v>366</v>
      </c>
      <c r="I62" s="368"/>
      <c r="J62" s="1519" t="s">
        <v>2814</v>
      </c>
      <c r="K62" s="369">
        <v>0.0</v>
      </c>
      <c r="L62" s="1520">
        <v>0.0</v>
      </c>
      <c r="M62" s="1525" t="s">
        <v>332</v>
      </c>
      <c r="N62" s="368"/>
      <c r="O62" s="1519" t="s">
        <v>471</v>
      </c>
      <c r="P62" s="369">
        <v>0.0</v>
      </c>
      <c r="Q62" s="1520">
        <v>0.0</v>
      </c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</row>
    <row r="63">
      <c r="A63" s="101"/>
      <c r="B63" s="371"/>
      <c r="C63" s="1521" t="s">
        <v>2815</v>
      </c>
      <c r="D63" s="373"/>
      <c r="E63" s="374"/>
      <c r="F63" s="377" t="s">
        <v>2816</v>
      </c>
      <c r="G63" s="54"/>
      <c r="H63" s="1521" t="s">
        <v>179</v>
      </c>
      <c r="I63" s="373"/>
      <c r="J63" s="374"/>
      <c r="K63" s="377" t="s">
        <v>1438</v>
      </c>
      <c r="L63" s="83"/>
      <c r="M63" s="1526" t="s">
        <v>1745</v>
      </c>
      <c r="N63" s="373"/>
      <c r="O63" s="374"/>
      <c r="P63" s="377" t="s">
        <v>2817</v>
      </c>
      <c r="Q63" s="83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</row>
    <row r="64">
      <c r="A64" s="698"/>
      <c r="B64" s="1522" t="s">
        <v>2818</v>
      </c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5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</row>
    <row r="65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</row>
    <row r="66">
      <c r="A66" s="1502"/>
      <c r="B66" s="1531"/>
      <c r="C66" s="1532" t="s">
        <v>2819</v>
      </c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8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</row>
    <row r="67">
      <c r="A67" s="1502"/>
      <c r="B67" s="1505"/>
      <c r="C67" s="81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3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</row>
    <row r="68">
      <c r="A68" s="1502"/>
      <c r="B68" s="1505"/>
      <c r="C68" s="1533"/>
      <c r="D68" s="77"/>
      <c r="E68" s="104"/>
      <c r="F68" s="504" t="s">
        <v>2820</v>
      </c>
      <c r="G68" s="78"/>
      <c r="H68" s="1533"/>
      <c r="I68" s="77"/>
      <c r="J68" s="104"/>
      <c r="K68" s="504" t="s">
        <v>1298</v>
      </c>
      <c r="L68" s="78"/>
      <c r="M68" s="1533"/>
      <c r="N68" s="77"/>
      <c r="O68" s="104"/>
      <c r="P68" s="504" t="s">
        <v>2821</v>
      </c>
      <c r="Q68" s="78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</row>
    <row r="69">
      <c r="A69" s="1502"/>
      <c r="B69" s="1505"/>
      <c r="C69" s="79"/>
      <c r="E69" s="106"/>
      <c r="G69" s="80"/>
      <c r="H69" s="79"/>
      <c r="J69" s="106"/>
      <c r="L69" s="80"/>
      <c r="M69" s="79"/>
      <c r="O69" s="106"/>
      <c r="Q69" s="8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</row>
    <row r="70">
      <c r="A70" s="1502"/>
      <c r="B70" s="1507"/>
      <c r="C70" s="79"/>
      <c r="E70" s="106"/>
      <c r="G70" s="80"/>
      <c r="H70" s="79"/>
      <c r="J70" s="106"/>
      <c r="L70" s="80"/>
      <c r="M70" s="79"/>
      <c r="O70" s="106"/>
      <c r="Q70" s="8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</row>
    <row r="71">
      <c r="A71" s="648"/>
      <c r="B71" s="1534" t="s">
        <v>60</v>
      </c>
      <c r="C71" s="79"/>
      <c r="E71" s="106"/>
      <c r="F71" s="110"/>
      <c r="G71" s="111"/>
      <c r="H71" s="79"/>
      <c r="J71" s="106"/>
      <c r="K71" s="110"/>
      <c r="L71" s="111"/>
      <c r="M71" s="79"/>
      <c r="O71" s="106"/>
      <c r="P71" s="110"/>
      <c r="Q71" s="111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</row>
    <row r="72">
      <c r="A72" s="648"/>
      <c r="B72" s="1534" t="s">
        <v>61</v>
      </c>
      <c r="C72" s="79"/>
      <c r="E72" s="106"/>
      <c r="F72" s="1535"/>
      <c r="G72" s="138"/>
      <c r="H72" s="79"/>
      <c r="J72" s="106"/>
      <c r="K72" s="1535"/>
      <c r="L72" s="138"/>
      <c r="M72" s="79"/>
      <c r="O72" s="106"/>
      <c r="P72" s="1536"/>
      <c r="Q72" s="14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</row>
    <row r="73">
      <c r="A73" s="648"/>
      <c r="B73" s="79"/>
      <c r="C73" s="107"/>
      <c r="D73" s="110"/>
      <c r="E73" s="49"/>
      <c r="F73" s="1535"/>
      <c r="G73" s="138"/>
      <c r="H73" s="107"/>
      <c r="I73" s="110"/>
      <c r="J73" s="49"/>
      <c r="K73" s="1535"/>
      <c r="L73" s="138"/>
      <c r="M73" s="107"/>
      <c r="N73" s="110"/>
      <c r="O73" s="49"/>
      <c r="P73" s="1535"/>
      <c r="Q73" s="138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</row>
    <row r="74">
      <c r="A74" s="108"/>
      <c r="B74" s="509" t="s">
        <v>62</v>
      </c>
      <c r="C74" s="1537">
        <v>85.0</v>
      </c>
      <c r="D74" s="1538"/>
      <c r="E74" s="1539" t="s">
        <v>63</v>
      </c>
      <c r="F74" s="511" t="s">
        <v>64</v>
      </c>
      <c r="G74" s="512" t="s">
        <v>65</v>
      </c>
      <c r="H74" s="1537">
        <v>85.0</v>
      </c>
      <c r="I74" s="1538"/>
      <c r="J74" s="1539" t="s">
        <v>63</v>
      </c>
      <c r="K74" s="1539" t="s">
        <v>64</v>
      </c>
      <c r="L74" s="1540" t="s">
        <v>65</v>
      </c>
      <c r="M74" s="1537">
        <v>85.0</v>
      </c>
      <c r="N74" s="1538"/>
      <c r="O74" s="1539" t="s">
        <v>63</v>
      </c>
      <c r="P74" s="1539" t="s">
        <v>64</v>
      </c>
      <c r="Q74" s="1540" t="s">
        <v>65</v>
      </c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</row>
    <row r="75">
      <c r="A75" s="108"/>
      <c r="B75" s="509" t="s">
        <v>66</v>
      </c>
      <c r="C75" s="986" t="s">
        <v>67</v>
      </c>
      <c r="D75" s="1541"/>
      <c r="E75" s="1542" t="s">
        <v>71</v>
      </c>
      <c r="F75" s="516">
        <v>31.0</v>
      </c>
      <c r="G75" s="1543">
        <v>6.0</v>
      </c>
      <c r="H75" s="986" t="s">
        <v>128</v>
      </c>
      <c r="I75" s="1541"/>
      <c r="J75" s="1542" t="s">
        <v>346</v>
      </c>
      <c r="K75" s="516">
        <v>31.0</v>
      </c>
      <c r="L75" s="1544">
        <v>6.0</v>
      </c>
      <c r="M75" s="1545" t="s">
        <v>128</v>
      </c>
      <c r="N75" s="1541"/>
      <c r="O75" s="1542" t="s">
        <v>1779</v>
      </c>
      <c r="P75" s="516">
        <v>31.0</v>
      </c>
      <c r="Q75" s="1544">
        <v>6.0</v>
      </c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</row>
    <row r="76">
      <c r="A76" s="108"/>
      <c r="B76" s="509" t="s">
        <v>72</v>
      </c>
      <c r="C76" s="986" t="s">
        <v>2152</v>
      </c>
      <c r="D76" s="1541"/>
      <c r="E76" s="1542" t="s">
        <v>353</v>
      </c>
      <c r="F76" s="516">
        <v>31.0</v>
      </c>
      <c r="G76" s="1543">
        <v>252.0</v>
      </c>
      <c r="H76" s="986" t="s">
        <v>381</v>
      </c>
      <c r="I76" s="1541"/>
      <c r="J76" s="1542" t="s">
        <v>291</v>
      </c>
      <c r="K76" s="516">
        <v>31.0</v>
      </c>
      <c r="L76" s="1543">
        <v>252.0</v>
      </c>
      <c r="M76" s="1545" t="s">
        <v>2152</v>
      </c>
      <c r="N76" s="1541"/>
      <c r="O76" s="1542" t="s">
        <v>1011</v>
      </c>
      <c r="P76" s="516">
        <v>31.0</v>
      </c>
      <c r="Q76" s="1544">
        <v>252.0</v>
      </c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</row>
    <row r="77">
      <c r="A77" s="108"/>
      <c r="B77" s="509" t="s">
        <v>79</v>
      </c>
      <c r="C77" s="986" t="s">
        <v>386</v>
      </c>
      <c r="D77" s="1541"/>
      <c r="E77" s="1542" t="s">
        <v>138</v>
      </c>
      <c r="F77" s="516">
        <v>31.0</v>
      </c>
      <c r="G77" s="1544">
        <v>0.0</v>
      </c>
      <c r="H77" s="986" t="s">
        <v>260</v>
      </c>
      <c r="I77" s="1541"/>
      <c r="J77" s="1542" t="s">
        <v>919</v>
      </c>
      <c r="K77" s="516">
        <v>31.0</v>
      </c>
      <c r="L77" s="1544">
        <v>0.0</v>
      </c>
      <c r="M77" s="1545" t="s">
        <v>668</v>
      </c>
      <c r="N77" s="1541"/>
      <c r="O77" s="1542" t="s">
        <v>388</v>
      </c>
      <c r="P77" s="516">
        <v>31.0</v>
      </c>
      <c r="Q77" s="1544">
        <v>0.0</v>
      </c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</row>
    <row r="78">
      <c r="A78" s="108"/>
      <c r="B78" s="520" t="s">
        <v>85</v>
      </c>
      <c r="C78" s="521" t="s">
        <v>306</v>
      </c>
      <c r="D78" s="522"/>
      <c r="E78" s="714" t="s">
        <v>358</v>
      </c>
      <c r="F78" s="523">
        <v>31.0</v>
      </c>
      <c r="G78" s="1015">
        <v>0.0</v>
      </c>
      <c r="H78" s="521" t="s">
        <v>1993</v>
      </c>
      <c r="I78" s="522"/>
      <c r="J78" s="714" t="s">
        <v>610</v>
      </c>
      <c r="K78" s="523">
        <v>31.0</v>
      </c>
      <c r="L78" s="1015">
        <v>0.0</v>
      </c>
      <c r="M78" s="1546" t="s">
        <v>673</v>
      </c>
      <c r="N78" s="522"/>
      <c r="O78" s="714" t="s">
        <v>142</v>
      </c>
      <c r="P78" s="523">
        <v>31.0</v>
      </c>
      <c r="Q78" s="715">
        <v>0.0</v>
      </c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</row>
    <row r="79">
      <c r="A79" s="101"/>
      <c r="B79" s="526"/>
      <c r="C79" s="521" t="s">
        <v>737</v>
      </c>
      <c r="D79" s="522"/>
      <c r="E79" s="714" t="s">
        <v>206</v>
      </c>
      <c r="F79" s="523">
        <v>31.0</v>
      </c>
      <c r="G79" s="1015">
        <v>0.0</v>
      </c>
      <c r="H79" s="521" t="s">
        <v>1314</v>
      </c>
      <c r="I79" s="522"/>
      <c r="J79" s="714" t="s">
        <v>2822</v>
      </c>
      <c r="K79" s="523">
        <v>31.0</v>
      </c>
      <c r="L79" s="524">
        <v>0.0</v>
      </c>
      <c r="M79" s="1546" t="s">
        <v>2823</v>
      </c>
      <c r="N79" s="522"/>
      <c r="O79" s="714" t="s">
        <v>117</v>
      </c>
      <c r="P79" s="523">
        <v>31.0</v>
      </c>
      <c r="Q79" s="524">
        <v>0.0</v>
      </c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</row>
    <row r="80">
      <c r="A80" s="101"/>
      <c r="B80" s="526"/>
      <c r="C80" s="521" t="s">
        <v>444</v>
      </c>
      <c r="D80" s="522"/>
      <c r="E80" s="714" t="s">
        <v>471</v>
      </c>
      <c r="F80" s="523">
        <v>31.0</v>
      </c>
      <c r="G80" s="1015">
        <v>252.0</v>
      </c>
      <c r="H80" s="521" t="s">
        <v>363</v>
      </c>
      <c r="I80" s="522"/>
      <c r="J80" s="714" t="s">
        <v>414</v>
      </c>
      <c r="K80" s="523">
        <v>31.0</v>
      </c>
      <c r="L80" s="715">
        <v>252.0</v>
      </c>
      <c r="M80" s="1546" t="s">
        <v>401</v>
      </c>
      <c r="N80" s="522"/>
      <c r="O80" s="714" t="s">
        <v>151</v>
      </c>
      <c r="P80" s="523">
        <v>31.0</v>
      </c>
      <c r="Q80" s="715">
        <v>252.0</v>
      </c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</row>
    <row r="81">
      <c r="A81" s="101"/>
      <c r="B81" s="526"/>
      <c r="C81" s="1547" t="s">
        <v>171</v>
      </c>
      <c r="D81" s="546"/>
      <c r="E81" s="547"/>
      <c r="F81" s="992" t="s">
        <v>2824</v>
      </c>
      <c r="G81" s="83"/>
      <c r="H81" s="1547" t="s">
        <v>361</v>
      </c>
      <c r="I81" s="546"/>
      <c r="J81" s="547"/>
      <c r="K81" s="992" t="s">
        <v>2825</v>
      </c>
      <c r="L81" s="83"/>
      <c r="M81" s="1548" t="s">
        <v>336</v>
      </c>
      <c r="N81" s="546"/>
      <c r="O81" s="547"/>
      <c r="P81" s="992" t="s">
        <v>2791</v>
      </c>
      <c r="Q81" s="83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</row>
    <row r="82">
      <c r="A82" s="1502"/>
      <c r="B82" s="1531"/>
      <c r="C82" s="1533"/>
      <c r="D82" s="77"/>
      <c r="E82" s="104"/>
      <c r="F82" s="504" t="s">
        <v>2826</v>
      </c>
      <c r="G82" s="78"/>
      <c r="H82" s="1533"/>
      <c r="I82" s="77"/>
      <c r="J82" s="104"/>
      <c r="K82" s="504" t="s">
        <v>2827</v>
      </c>
      <c r="L82" s="78"/>
      <c r="M82" s="1533"/>
      <c r="N82" s="77"/>
      <c r="O82" s="104"/>
      <c r="P82" s="504" t="s">
        <v>2828</v>
      </c>
      <c r="Q82" s="78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</row>
    <row r="83">
      <c r="A83" s="1502"/>
      <c r="B83" s="1505"/>
      <c r="C83" s="79"/>
      <c r="E83" s="106"/>
      <c r="G83" s="80"/>
      <c r="H83" s="79"/>
      <c r="J83" s="106"/>
      <c r="L83" s="80"/>
      <c r="M83" s="79"/>
      <c r="O83" s="106"/>
      <c r="Q83" s="8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</row>
    <row r="84">
      <c r="A84" s="1502"/>
      <c r="B84" s="1507"/>
      <c r="C84" s="79"/>
      <c r="E84" s="106"/>
      <c r="G84" s="80"/>
      <c r="H84" s="79"/>
      <c r="J84" s="106"/>
      <c r="L84" s="80"/>
      <c r="M84" s="79"/>
      <c r="O84" s="106"/>
      <c r="Q84" s="8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</row>
    <row r="85">
      <c r="A85" s="648"/>
      <c r="B85" s="1534" t="s">
        <v>60</v>
      </c>
      <c r="C85" s="79"/>
      <c r="E85" s="106"/>
      <c r="F85" s="110"/>
      <c r="G85" s="111"/>
      <c r="H85" s="79"/>
      <c r="J85" s="106"/>
      <c r="K85" s="110"/>
      <c r="L85" s="111"/>
      <c r="M85" s="79"/>
      <c r="O85" s="106"/>
      <c r="P85" s="110"/>
      <c r="Q85" s="111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</row>
    <row r="86">
      <c r="A86" s="648"/>
      <c r="B86" s="1534" t="s">
        <v>61</v>
      </c>
      <c r="C86" s="79"/>
      <c r="E86" s="106"/>
      <c r="F86" s="1536"/>
      <c r="G86" s="140"/>
      <c r="H86" s="79"/>
      <c r="J86" s="106"/>
      <c r="K86" s="1536"/>
      <c r="L86" s="140"/>
      <c r="M86" s="79"/>
      <c r="O86" s="106"/>
      <c r="P86" s="1536"/>
      <c r="Q86" s="14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</row>
    <row r="87">
      <c r="A87" s="648"/>
      <c r="B87" s="79"/>
      <c r="C87" s="107"/>
      <c r="D87" s="110"/>
      <c r="E87" s="49"/>
      <c r="F87" s="1535"/>
      <c r="G87" s="138"/>
      <c r="H87" s="107"/>
      <c r="I87" s="110"/>
      <c r="J87" s="49"/>
      <c r="K87" s="1535"/>
      <c r="L87" s="138"/>
      <c r="M87" s="107"/>
      <c r="N87" s="110"/>
      <c r="O87" s="49"/>
      <c r="P87" s="1535"/>
      <c r="Q87" s="138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</row>
    <row r="88">
      <c r="A88" s="108"/>
      <c r="B88" s="509" t="s">
        <v>62</v>
      </c>
      <c r="C88" s="1537">
        <v>85.0</v>
      </c>
      <c r="D88" s="1538"/>
      <c r="E88" s="1539" t="s">
        <v>63</v>
      </c>
      <c r="F88" s="1539" t="s">
        <v>64</v>
      </c>
      <c r="G88" s="1540" t="s">
        <v>65</v>
      </c>
      <c r="H88" s="1537">
        <v>85.0</v>
      </c>
      <c r="I88" s="1538"/>
      <c r="J88" s="1539" t="s">
        <v>63</v>
      </c>
      <c r="K88" s="1539" t="s">
        <v>64</v>
      </c>
      <c r="L88" s="1540" t="s">
        <v>65</v>
      </c>
      <c r="M88" s="1537">
        <v>85.0</v>
      </c>
      <c r="N88" s="1538"/>
      <c r="O88" s="1539" t="s">
        <v>63</v>
      </c>
      <c r="P88" s="1539" t="s">
        <v>64</v>
      </c>
      <c r="Q88" s="1540" t="s">
        <v>65</v>
      </c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</row>
    <row r="89">
      <c r="A89" s="108"/>
      <c r="B89" s="509" t="s">
        <v>66</v>
      </c>
      <c r="C89" s="1545" t="s">
        <v>126</v>
      </c>
      <c r="D89" s="1541"/>
      <c r="E89" s="985" t="s">
        <v>248</v>
      </c>
      <c r="F89" s="516">
        <v>31.0</v>
      </c>
      <c r="G89" s="1544">
        <v>6.0</v>
      </c>
      <c r="H89" s="1545" t="s">
        <v>126</v>
      </c>
      <c r="I89" s="1541"/>
      <c r="J89" s="1542" t="s">
        <v>380</v>
      </c>
      <c r="K89" s="516">
        <v>31.0</v>
      </c>
      <c r="L89" s="1544">
        <v>6.0</v>
      </c>
      <c r="M89" s="986" t="s">
        <v>67</v>
      </c>
      <c r="N89" s="1541"/>
      <c r="O89" s="1542" t="s">
        <v>427</v>
      </c>
      <c r="P89" s="516">
        <v>31.0</v>
      </c>
      <c r="Q89" s="1544">
        <v>252.0</v>
      </c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</row>
    <row r="90">
      <c r="A90" s="108"/>
      <c r="B90" s="509" t="s">
        <v>72</v>
      </c>
      <c r="C90" s="986" t="s">
        <v>1989</v>
      </c>
      <c r="D90" s="1541"/>
      <c r="E90" s="985" t="s">
        <v>2012</v>
      </c>
      <c r="F90" s="516">
        <v>31.0</v>
      </c>
      <c r="G90" s="1544">
        <v>0.0</v>
      </c>
      <c r="H90" s="1545" t="s">
        <v>2829</v>
      </c>
      <c r="I90" s="1541"/>
      <c r="J90" s="1542" t="s">
        <v>74</v>
      </c>
      <c r="K90" s="516">
        <v>31.0</v>
      </c>
      <c r="L90" s="1544">
        <v>0.0</v>
      </c>
      <c r="M90" s="986" t="s">
        <v>2830</v>
      </c>
      <c r="N90" s="987"/>
      <c r="O90" s="1542" t="s">
        <v>132</v>
      </c>
      <c r="P90" s="516">
        <v>31.0</v>
      </c>
      <c r="Q90" s="1544">
        <v>6.0</v>
      </c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</row>
    <row r="91">
      <c r="A91" s="108"/>
      <c r="B91" s="509" t="s">
        <v>79</v>
      </c>
      <c r="C91" s="986" t="s">
        <v>1172</v>
      </c>
      <c r="D91" s="1541"/>
      <c r="E91" s="985" t="s">
        <v>2014</v>
      </c>
      <c r="F91" s="516">
        <v>31.0</v>
      </c>
      <c r="G91" s="1544">
        <v>0.0</v>
      </c>
      <c r="H91" s="1545" t="s">
        <v>326</v>
      </c>
      <c r="I91" s="1541"/>
      <c r="J91" s="1542" t="s">
        <v>388</v>
      </c>
      <c r="K91" s="516">
        <v>31.0</v>
      </c>
      <c r="L91" s="1544">
        <v>0.0</v>
      </c>
      <c r="M91" s="1545" t="s">
        <v>624</v>
      </c>
      <c r="N91" s="1541"/>
      <c r="O91" s="1542" t="s">
        <v>1171</v>
      </c>
      <c r="P91" s="516">
        <v>31.0</v>
      </c>
      <c r="Q91" s="1544">
        <v>252.0</v>
      </c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</row>
    <row r="92">
      <c r="A92" s="108"/>
      <c r="B92" s="520" t="s">
        <v>85</v>
      </c>
      <c r="C92" s="521" t="s">
        <v>413</v>
      </c>
      <c r="D92" s="522"/>
      <c r="E92" s="988" t="s">
        <v>1994</v>
      </c>
      <c r="F92" s="523">
        <v>31.0</v>
      </c>
      <c r="G92" s="715">
        <v>252.0</v>
      </c>
      <c r="H92" s="1546" t="s">
        <v>1745</v>
      </c>
      <c r="I92" s="522"/>
      <c r="J92" s="714" t="s">
        <v>1208</v>
      </c>
      <c r="K92" s="523">
        <v>31.0</v>
      </c>
      <c r="L92" s="715">
        <v>252.0</v>
      </c>
      <c r="M92" s="521" t="s">
        <v>2831</v>
      </c>
      <c r="N92" s="522"/>
      <c r="O92" s="714" t="s">
        <v>543</v>
      </c>
      <c r="P92" s="523">
        <v>31.0</v>
      </c>
      <c r="Q92" s="715">
        <v>6.0</v>
      </c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</row>
    <row r="93">
      <c r="A93" s="101"/>
      <c r="B93" s="526"/>
      <c r="C93" s="521" t="s">
        <v>2832</v>
      </c>
      <c r="D93" s="522"/>
      <c r="E93" s="988" t="s">
        <v>963</v>
      </c>
      <c r="F93" s="523">
        <v>31.0</v>
      </c>
      <c r="G93" s="524">
        <v>0.0</v>
      </c>
      <c r="H93" s="1546" t="s">
        <v>2833</v>
      </c>
      <c r="I93" s="522"/>
      <c r="J93" s="714" t="s">
        <v>267</v>
      </c>
      <c r="K93" s="523">
        <v>31.0</v>
      </c>
      <c r="L93" s="524">
        <v>0.0</v>
      </c>
      <c r="M93" s="521" t="s">
        <v>179</v>
      </c>
      <c r="N93" s="522"/>
      <c r="O93" s="714" t="s">
        <v>1174</v>
      </c>
      <c r="P93" s="523">
        <v>31.0</v>
      </c>
      <c r="Q93" s="524">
        <v>0.0</v>
      </c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</row>
    <row r="94">
      <c r="A94" s="101"/>
      <c r="B94" s="526"/>
      <c r="C94" s="521" t="s">
        <v>2016</v>
      </c>
      <c r="D94" s="522"/>
      <c r="E94" s="988" t="s">
        <v>367</v>
      </c>
      <c r="F94" s="523">
        <v>31.0</v>
      </c>
      <c r="G94" s="715">
        <v>252.0</v>
      </c>
      <c r="H94" s="1546" t="s">
        <v>269</v>
      </c>
      <c r="I94" s="522"/>
      <c r="J94" s="714" t="s">
        <v>473</v>
      </c>
      <c r="K94" s="523">
        <v>31.0</v>
      </c>
      <c r="L94" s="715">
        <v>252.0</v>
      </c>
      <c r="M94" s="521" t="s">
        <v>177</v>
      </c>
      <c r="N94" s="522"/>
      <c r="O94" s="714" t="s">
        <v>310</v>
      </c>
      <c r="P94" s="523">
        <v>31.0</v>
      </c>
      <c r="Q94" s="715">
        <v>0.0</v>
      </c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</row>
    <row r="95">
      <c r="A95" s="101"/>
      <c r="B95" s="526"/>
      <c r="C95" s="1547" t="s">
        <v>1745</v>
      </c>
      <c r="D95" s="546"/>
      <c r="E95" s="547"/>
      <c r="F95" s="992" t="s">
        <v>2646</v>
      </c>
      <c r="G95" s="83"/>
      <c r="H95" s="1548" t="s">
        <v>154</v>
      </c>
      <c r="I95" s="546"/>
      <c r="J95" s="547"/>
      <c r="K95" s="992" t="s">
        <v>2834</v>
      </c>
      <c r="L95" s="83"/>
      <c r="M95" s="1547" t="s">
        <v>788</v>
      </c>
      <c r="N95" s="546"/>
      <c r="O95" s="547"/>
      <c r="P95" s="1549" t="s">
        <v>2835</v>
      </c>
      <c r="Q95" s="83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</row>
    <row r="96">
      <c r="A96" s="698"/>
      <c r="B96" s="731" t="s">
        <v>2836</v>
      </c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5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</row>
    <row r="97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</row>
    <row r="98">
      <c r="A98" s="1502"/>
      <c r="B98" s="1531"/>
      <c r="C98" s="1532" t="s">
        <v>2837</v>
      </c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8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</row>
    <row r="99">
      <c r="A99" s="1502"/>
      <c r="B99" s="1505"/>
      <c r="C99" s="81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3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</row>
    <row r="100">
      <c r="A100" s="1502"/>
      <c r="B100" s="1505"/>
      <c r="C100" s="1533"/>
      <c r="D100" s="77"/>
      <c r="E100" s="104"/>
      <c r="F100" s="504" t="s">
        <v>2427</v>
      </c>
      <c r="G100" s="78"/>
      <c r="H100" s="1533"/>
      <c r="I100" s="77"/>
      <c r="J100" s="104"/>
      <c r="K100" s="504" t="s">
        <v>2002</v>
      </c>
      <c r="L100" s="78"/>
      <c r="M100" s="1533"/>
      <c r="N100" s="77"/>
      <c r="O100" s="104"/>
      <c r="P100" s="504" t="s">
        <v>2821</v>
      </c>
      <c r="Q100" s="78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</row>
    <row r="101">
      <c r="A101" s="1502"/>
      <c r="B101" s="1505"/>
      <c r="C101" s="79"/>
      <c r="E101" s="106"/>
      <c r="G101" s="80"/>
      <c r="H101" s="79"/>
      <c r="J101" s="106"/>
      <c r="L101" s="80"/>
      <c r="M101" s="79"/>
      <c r="O101" s="106"/>
      <c r="Q101" s="8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</row>
    <row r="102">
      <c r="A102" s="1502"/>
      <c r="B102" s="1507"/>
      <c r="C102" s="79"/>
      <c r="E102" s="106"/>
      <c r="G102" s="80"/>
      <c r="H102" s="79"/>
      <c r="J102" s="106"/>
      <c r="L102" s="80"/>
      <c r="M102" s="79"/>
      <c r="O102" s="106"/>
      <c r="Q102" s="8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</row>
    <row r="103">
      <c r="A103" s="648"/>
      <c r="B103" s="1534" t="s">
        <v>60</v>
      </c>
      <c r="C103" s="79"/>
      <c r="E103" s="106"/>
      <c r="F103" s="110"/>
      <c r="G103" s="111"/>
      <c r="H103" s="79"/>
      <c r="J103" s="106"/>
      <c r="K103" s="110"/>
      <c r="L103" s="111"/>
      <c r="M103" s="79"/>
      <c r="O103" s="106"/>
      <c r="P103" s="110"/>
      <c r="Q103" s="111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</row>
    <row r="104">
      <c r="A104" s="648"/>
      <c r="B104" s="1534" t="s">
        <v>61</v>
      </c>
      <c r="C104" s="79"/>
      <c r="E104" s="106"/>
      <c r="F104" s="1536"/>
      <c r="G104" s="140"/>
      <c r="H104" s="79"/>
      <c r="J104" s="106"/>
      <c r="K104" s="1536"/>
      <c r="L104" s="140"/>
      <c r="M104" s="79"/>
      <c r="O104" s="106"/>
      <c r="P104" s="1536"/>
      <c r="Q104" s="14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</row>
    <row r="105">
      <c r="A105" s="648"/>
      <c r="B105" s="79"/>
      <c r="C105" s="107"/>
      <c r="D105" s="110"/>
      <c r="E105" s="49"/>
      <c r="F105" s="1535"/>
      <c r="G105" s="138"/>
      <c r="H105" s="107"/>
      <c r="I105" s="110"/>
      <c r="J105" s="49"/>
      <c r="K105" s="1535"/>
      <c r="L105" s="138"/>
      <c r="M105" s="107"/>
      <c r="N105" s="110"/>
      <c r="O105" s="49"/>
      <c r="P105" s="1535"/>
      <c r="Q105" s="138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</row>
    <row r="106">
      <c r="A106" s="108"/>
      <c r="B106" s="509" t="s">
        <v>62</v>
      </c>
      <c r="C106" s="1537">
        <v>85.0</v>
      </c>
      <c r="D106" s="1538"/>
      <c r="E106" s="1539" t="s">
        <v>63</v>
      </c>
      <c r="F106" s="1539" t="s">
        <v>64</v>
      </c>
      <c r="G106" s="1540" t="s">
        <v>65</v>
      </c>
      <c r="H106" s="1537">
        <v>85.0</v>
      </c>
      <c r="I106" s="1538"/>
      <c r="J106" s="1539" t="s">
        <v>63</v>
      </c>
      <c r="K106" s="1539" t="s">
        <v>64</v>
      </c>
      <c r="L106" s="1540" t="s">
        <v>65</v>
      </c>
      <c r="M106" s="1537">
        <v>85.0</v>
      </c>
      <c r="N106" s="1538"/>
      <c r="O106" s="1539" t="s">
        <v>63</v>
      </c>
      <c r="P106" s="1539" t="s">
        <v>64</v>
      </c>
      <c r="Q106" s="1540" t="s">
        <v>65</v>
      </c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</row>
    <row r="107">
      <c r="A107" s="108"/>
      <c r="B107" s="509" t="s">
        <v>66</v>
      </c>
      <c r="C107" s="1545" t="s">
        <v>128</v>
      </c>
      <c r="D107" s="1541"/>
      <c r="E107" s="1542" t="s">
        <v>860</v>
      </c>
      <c r="F107" s="516">
        <v>31.0</v>
      </c>
      <c r="G107" s="1544">
        <v>6.0</v>
      </c>
      <c r="H107" s="1545" t="s">
        <v>128</v>
      </c>
      <c r="I107" s="1541"/>
      <c r="J107" s="1542" t="s">
        <v>187</v>
      </c>
      <c r="K107" s="516">
        <v>31.0</v>
      </c>
      <c r="L107" s="1544">
        <v>6.0</v>
      </c>
      <c r="M107" s="1545" t="s">
        <v>128</v>
      </c>
      <c r="N107" s="1541"/>
      <c r="O107" s="1542" t="s">
        <v>1779</v>
      </c>
      <c r="P107" s="516">
        <v>31.0</v>
      </c>
      <c r="Q107" s="1544">
        <v>6.0</v>
      </c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</row>
    <row r="108">
      <c r="A108" s="108"/>
      <c r="B108" s="509" t="s">
        <v>72</v>
      </c>
      <c r="C108" s="1545" t="s">
        <v>729</v>
      </c>
      <c r="D108" s="1541"/>
      <c r="E108" s="1542" t="s">
        <v>166</v>
      </c>
      <c r="F108" s="516">
        <v>31.0</v>
      </c>
      <c r="G108" s="1544">
        <v>252.0</v>
      </c>
      <c r="H108" s="1545" t="s">
        <v>960</v>
      </c>
      <c r="I108" s="1541"/>
      <c r="J108" s="1542" t="s">
        <v>353</v>
      </c>
      <c r="K108" s="516">
        <v>31.0</v>
      </c>
      <c r="L108" s="1544">
        <v>252.0</v>
      </c>
      <c r="M108" s="1545" t="s">
        <v>2152</v>
      </c>
      <c r="N108" s="1541"/>
      <c r="O108" s="1542" t="s">
        <v>1011</v>
      </c>
      <c r="P108" s="516">
        <v>31.0</v>
      </c>
      <c r="Q108" s="1544">
        <v>252.0</v>
      </c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</row>
    <row r="109">
      <c r="A109" s="108"/>
      <c r="B109" s="509" t="s">
        <v>79</v>
      </c>
      <c r="C109" s="1545" t="s">
        <v>328</v>
      </c>
      <c r="D109" s="1541"/>
      <c r="E109" s="1542" t="s">
        <v>257</v>
      </c>
      <c r="F109" s="516">
        <v>31.0</v>
      </c>
      <c r="G109" s="1544">
        <v>0.0</v>
      </c>
      <c r="H109" s="1545" t="s">
        <v>1646</v>
      </c>
      <c r="I109" s="1541"/>
      <c r="J109" s="1542" t="s">
        <v>296</v>
      </c>
      <c r="K109" s="516">
        <v>31.0</v>
      </c>
      <c r="L109" s="1544">
        <v>0.0</v>
      </c>
      <c r="M109" s="1545" t="s">
        <v>668</v>
      </c>
      <c r="N109" s="1541"/>
      <c r="O109" s="1542" t="s">
        <v>388</v>
      </c>
      <c r="P109" s="516">
        <v>31.0</v>
      </c>
      <c r="Q109" s="1544">
        <v>0.0</v>
      </c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</row>
    <row r="110">
      <c r="A110" s="108"/>
      <c r="B110" s="520" t="s">
        <v>85</v>
      </c>
      <c r="C110" s="1546" t="s">
        <v>2431</v>
      </c>
      <c r="D110" s="522"/>
      <c r="E110" s="714" t="s">
        <v>392</v>
      </c>
      <c r="F110" s="523">
        <v>31.0</v>
      </c>
      <c r="G110" s="715">
        <v>6.0</v>
      </c>
      <c r="H110" s="1546" t="s">
        <v>2005</v>
      </c>
      <c r="I110" s="522"/>
      <c r="J110" s="714" t="s">
        <v>362</v>
      </c>
      <c r="K110" s="523">
        <v>31.0</v>
      </c>
      <c r="L110" s="715">
        <v>0.0</v>
      </c>
      <c r="M110" s="1546" t="s">
        <v>673</v>
      </c>
      <c r="N110" s="522"/>
      <c r="O110" s="714" t="s">
        <v>142</v>
      </c>
      <c r="P110" s="523">
        <v>31.0</v>
      </c>
      <c r="Q110" s="715">
        <v>0.0</v>
      </c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</row>
    <row r="111">
      <c r="A111" s="101"/>
      <c r="B111" s="526"/>
      <c r="C111" s="1546" t="s">
        <v>950</v>
      </c>
      <c r="D111" s="522"/>
      <c r="E111" s="714" t="s">
        <v>232</v>
      </c>
      <c r="F111" s="523">
        <v>31.0</v>
      </c>
      <c r="G111" s="524">
        <v>0.0</v>
      </c>
      <c r="H111" s="1546" t="s">
        <v>962</v>
      </c>
      <c r="I111" s="522"/>
      <c r="J111" s="714" t="s">
        <v>232</v>
      </c>
      <c r="K111" s="523">
        <v>31.0</v>
      </c>
      <c r="L111" s="524">
        <v>0.0</v>
      </c>
      <c r="M111" s="1546" t="s">
        <v>2823</v>
      </c>
      <c r="N111" s="522"/>
      <c r="O111" s="714" t="s">
        <v>117</v>
      </c>
      <c r="P111" s="523">
        <v>31.0</v>
      </c>
      <c r="Q111" s="524">
        <v>0.0</v>
      </c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</row>
    <row r="112">
      <c r="A112" s="101"/>
      <c r="B112" s="526"/>
      <c r="C112" s="1546" t="s">
        <v>647</v>
      </c>
      <c r="D112" s="522"/>
      <c r="E112" s="714" t="s">
        <v>2432</v>
      </c>
      <c r="F112" s="523">
        <v>31.0</v>
      </c>
      <c r="G112" s="715">
        <v>252.0</v>
      </c>
      <c r="H112" s="1546" t="s">
        <v>371</v>
      </c>
      <c r="I112" s="522"/>
      <c r="J112" s="714" t="s">
        <v>369</v>
      </c>
      <c r="K112" s="523">
        <v>31.0</v>
      </c>
      <c r="L112" s="715">
        <v>252.0</v>
      </c>
      <c r="M112" s="1546" t="s">
        <v>401</v>
      </c>
      <c r="N112" s="522"/>
      <c r="O112" s="714" t="s">
        <v>151</v>
      </c>
      <c r="P112" s="523">
        <v>31.0</v>
      </c>
      <c r="Q112" s="715">
        <v>252.0</v>
      </c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</row>
    <row r="113">
      <c r="A113" s="101"/>
      <c r="B113" s="526"/>
      <c r="C113" s="1548" t="s">
        <v>549</v>
      </c>
      <c r="D113" s="546"/>
      <c r="E113" s="547"/>
      <c r="F113" s="992" t="s">
        <v>2838</v>
      </c>
      <c r="G113" s="83"/>
      <c r="H113" s="1548" t="s">
        <v>241</v>
      </c>
      <c r="I113" s="546"/>
      <c r="J113" s="547"/>
      <c r="K113" s="992" t="s">
        <v>2839</v>
      </c>
      <c r="L113" s="83"/>
      <c r="M113" s="1548" t="s">
        <v>336</v>
      </c>
      <c r="N113" s="546"/>
      <c r="O113" s="547"/>
      <c r="P113" s="992" t="s">
        <v>2791</v>
      </c>
      <c r="Q113" s="83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</row>
    <row r="114">
      <c r="A114" s="1502"/>
      <c r="B114" s="1531"/>
      <c r="C114" s="1533"/>
      <c r="D114" s="77"/>
      <c r="E114" s="104"/>
      <c r="F114" s="504" t="s">
        <v>2840</v>
      </c>
      <c r="G114" s="78"/>
      <c r="H114" s="1533"/>
      <c r="I114" s="77"/>
      <c r="J114" s="104"/>
      <c r="K114" s="504" t="s">
        <v>2827</v>
      </c>
      <c r="L114" s="78"/>
      <c r="M114" s="1533"/>
      <c r="N114" s="77"/>
      <c r="O114" s="104"/>
      <c r="P114" s="504" t="s">
        <v>2444</v>
      </c>
      <c r="Q114" s="78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</row>
    <row r="115">
      <c r="A115" s="1502"/>
      <c r="B115" s="1505"/>
      <c r="C115" s="79"/>
      <c r="E115" s="106"/>
      <c r="G115" s="80"/>
      <c r="H115" s="79"/>
      <c r="J115" s="106"/>
      <c r="L115" s="80"/>
      <c r="M115" s="79"/>
      <c r="O115" s="106"/>
      <c r="Q115" s="8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</row>
    <row r="116">
      <c r="A116" s="1502"/>
      <c r="B116" s="1507"/>
      <c r="C116" s="79"/>
      <c r="E116" s="106"/>
      <c r="G116" s="80"/>
      <c r="H116" s="79"/>
      <c r="J116" s="106"/>
      <c r="L116" s="80"/>
      <c r="M116" s="79"/>
      <c r="O116" s="106"/>
      <c r="Q116" s="8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</row>
    <row r="117">
      <c r="A117" s="648"/>
      <c r="B117" s="1534" t="s">
        <v>60</v>
      </c>
      <c r="C117" s="79"/>
      <c r="E117" s="106"/>
      <c r="F117" s="110"/>
      <c r="G117" s="111"/>
      <c r="H117" s="79"/>
      <c r="J117" s="106"/>
      <c r="K117" s="110"/>
      <c r="L117" s="111"/>
      <c r="M117" s="79"/>
      <c r="O117" s="106"/>
      <c r="P117" s="110"/>
      <c r="Q117" s="111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</row>
    <row r="118">
      <c r="A118" s="648"/>
      <c r="B118" s="1534" t="s">
        <v>61</v>
      </c>
      <c r="C118" s="79"/>
      <c r="E118" s="106"/>
      <c r="F118" s="1536"/>
      <c r="G118" s="140"/>
      <c r="H118" s="79"/>
      <c r="J118" s="106"/>
      <c r="K118" s="1536"/>
      <c r="L118" s="140"/>
      <c r="M118" s="79"/>
      <c r="O118" s="106"/>
      <c r="P118" s="1536"/>
      <c r="Q118" s="14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</row>
    <row r="119">
      <c r="A119" s="648"/>
      <c r="B119" s="79"/>
      <c r="C119" s="107"/>
      <c r="D119" s="110"/>
      <c r="E119" s="49"/>
      <c r="F119" s="1535"/>
      <c r="G119" s="138"/>
      <c r="H119" s="107"/>
      <c r="I119" s="110"/>
      <c r="J119" s="49"/>
      <c r="K119" s="1535"/>
      <c r="L119" s="138"/>
      <c r="M119" s="107"/>
      <c r="N119" s="110"/>
      <c r="O119" s="49"/>
      <c r="P119" s="1535"/>
      <c r="Q119" s="138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</row>
    <row r="120">
      <c r="A120" s="108"/>
      <c r="B120" s="509" t="s">
        <v>62</v>
      </c>
      <c r="C120" s="1537">
        <v>85.0</v>
      </c>
      <c r="D120" s="1538"/>
      <c r="E120" s="1539" t="s">
        <v>63</v>
      </c>
      <c r="F120" s="1539" t="s">
        <v>64</v>
      </c>
      <c r="G120" s="1540" t="s">
        <v>65</v>
      </c>
      <c r="H120" s="1537">
        <v>85.0</v>
      </c>
      <c r="I120" s="1538"/>
      <c r="J120" s="1539" t="s">
        <v>63</v>
      </c>
      <c r="K120" s="1539" t="s">
        <v>64</v>
      </c>
      <c r="L120" s="1540" t="s">
        <v>65</v>
      </c>
      <c r="M120" s="1537">
        <v>85.0</v>
      </c>
      <c r="N120" s="1538"/>
      <c r="O120" s="1539" t="s">
        <v>63</v>
      </c>
      <c r="P120" s="1539" t="s">
        <v>64</v>
      </c>
      <c r="Q120" s="1540" t="s">
        <v>65</v>
      </c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</row>
    <row r="121">
      <c r="A121" s="108"/>
      <c r="B121" s="509" t="s">
        <v>66</v>
      </c>
      <c r="C121" s="986" t="s">
        <v>126</v>
      </c>
      <c r="D121" s="1541"/>
      <c r="E121" s="1542" t="s">
        <v>860</v>
      </c>
      <c r="F121" s="985">
        <v>31.0</v>
      </c>
      <c r="G121" s="1544">
        <v>6.0</v>
      </c>
      <c r="H121" s="1545" t="s">
        <v>126</v>
      </c>
      <c r="I121" s="1541"/>
      <c r="J121" s="1542" t="s">
        <v>380</v>
      </c>
      <c r="K121" s="516">
        <v>31.0</v>
      </c>
      <c r="L121" s="1544">
        <v>6.0</v>
      </c>
      <c r="M121" s="1545" t="s">
        <v>126</v>
      </c>
      <c r="N121" s="1541"/>
      <c r="O121" s="1542" t="s">
        <v>287</v>
      </c>
      <c r="P121" s="516">
        <v>31.0</v>
      </c>
      <c r="Q121" s="1544">
        <v>6.0</v>
      </c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</row>
    <row r="122">
      <c r="A122" s="108"/>
      <c r="B122" s="509" t="s">
        <v>72</v>
      </c>
      <c r="C122" s="1545" t="s">
        <v>2841</v>
      </c>
      <c r="D122" s="1541"/>
      <c r="E122" s="1542" t="s">
        <v>2842</v>
      </c>
      <c r="F122" s="985">
        <v>30.0</v>
      </c>
      <c r="G122" s="1543">
        <v>0.0</v>
      </c>
      <c r="H122" s="1545" t="s">
        <v>2829</v>
      </c>
      <c r="I122" s="1541"/>
      <c r="J122" s="1542" t="s">
        <v>74</v>
      </c>
      <c r="K122" s="516">
        <v>31.0</v>
      </c>
      <c r="L122" s="1544">
        <v>0.0</v>
      </c>
      <c r="M122" s="1545" t="s">
        <v>1148</v>
      </c>
      <c r="N122" s="1541"/>
      <c r="O122" s="1542" t="s">
        <v>289</v>
      </c>
      <c r="P122" s="516">
        <v>31.0</v>
      </c>
      <c r="Q122" s="1544">
        <v>252.0</v>
      </c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</row>
    <row r="123">
      <c r="A123" s="108"/>
      <c r="B123" s="509" t="s">
        <v>79</v>
      </c>
      <c r="C123" s="986" t="s">
        <v>260</v>
      </c>
      <c r="D123" s="1541"/>
      <c r="E123" s="1542" t="s">
        <v>1930</v>
      </c>
      <c r="F123" s="516">
        <v>31.0</v>
      </c>
      <c r="G123" s="1544">
        <v>0.0</v>
      </c>
      <c r="H123" s="1545" t="s">
        <v>326</v>
      </c>
      <c r="I123" s="1541"/>
      <c r="J123" s="1542" t="s">
        <v>388</v>
      </c>
      <c r="K123" s="516">
        <v>31.0</v>
      </c>
      <c r="L123" s="1544">
        <v>0.0</v>
      </c>
      <c r="M123" s="1545" t="s">
        <v>623</v>
      </c>
      <c r="N123" s="1541"/>
      <c r="O123" s="1542" t="s">
        <v>388</v>
      </c>
      <c r="P123" s="516">
        <v>31.0</v>
      </c>
      <c r="Q123" s="1544">
        <v>0.0</v>
      </c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</row>
    <row r="124">
      <c r="A124" s="108"/>
      <c r="B124" s="520" t="s">
        <v>85</v>
      </c>
      <c r="C124" s="521" t="s">
        <v>2843</v>
      </c>
      <c r="D124" s="522"/>
      <c r="E124" s="714" t="s">
        <v>2844</v>
      </c>
      <c r="F124" s="988">
        <v>30.0</v>
      </c>
      <c r="G124" s="1015">
        <v>252.0</v>
      </c>
      <c r="H124" s="1546" t="s">
        <v>1745</v>
      </c>
      <c r="I124" s="522"/>
      <c r="J124" s="714" t="s">
        <v>1208</v>
      </c>
      <c r="K124" s="523">
        <v>31.0</v>
      </c>
      <c r="L124" s="715">
        <v>252.0</v>
      </c>
      <c r="M124" s="1546" t="s">
        <v>477</v>
      </c>
      <c r="N124" s="522"/>
      <c r="O124" s="714" t="s">
        <v>2447</v>
      </c>
      <c r="P124" s="523">
        <v>31.0</v>
      </c>
      <c r="Q124" s="715">
        <v>0.0</v>
      </c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</row>
    <row r="125">
      <c r="A125" s="101"/>
      <c r="B125" s="526"/>
      <c r="C125" s="521" t="s">
        <v>1519</v>
      </c>
      <c r="D125" s="522"/>
      <c r="E125" s="714" t="s">
        <v>2845</v>
      </c>
      <c r="F125" s="523">
        <v>31.0</v>
      </c>
      <c r="G125" s="524">
        <v>0.0</v>
      </c>
      <c r="H125" s="1546" t="s">
        <v>2833</v>
      </c>
      <c r="I125" s="522"/>
      <c r="J125" s="714" t="s">
        <v>267</v>
      </c>
      <c r="K125" s="523">
        <v>31.0</v>
      </c>
      <c r="L125" s="524">
        <v>0.0</v>
      </c>
      <c r="M125" s="1546" t="s">
        <v>413</v>
      </c>
      <c r="N125" s="522"/>
      <c r="O125" s="714" t="s">
        <v>716</v>
      </c>
      <c r="P125" s="523">
        <v>31.0</v>
      </c>
      <c r="Q125" s="524">
        <v>0.0</v>
      </c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</row>
    <row r="126">
      <c r="A126" s="101"/>
      <c r="B126" s="526"/>
      <c r="C126" s="521" t="s">
        <v>579</v>
      </c>
      <c r="D126" s="522"/>
      <c r="E126" s="714" t="s">
        <v>1931</v>
      </c>
      <c r="F126" s="988">
        <v>30.0</v>
      </c>
      <c r="G126" s="715">
        <v>252.0</v>
      </c>
      <c r="H126" s="1546" t="s">
        <v>269</v>
      </c>
      <c r="I126" s="522"/>
      <c r="J126" s="714" t="s">
        <v>473</v>
      </c>
      <c r="K126" s="523">
        <v>31.0</v>
      </c>
      <c r="L126" s="715">
        <v>252.0</v>
      </c>
      <c r="M126" s="1546" t="s">
        <v>472</v>
      </c>
      <c r="N126" s="522"/>
      <c r="O126" s="714" t="s">
        <v>238</v>
      </c>
      <c r="P126" s="523">
        <v>31.0</v>
      </c>
      <c r="Q126" s="715">
        <v>252.0</v>
      </c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</row>
    <row r="127">
      <c r="A127" s="101"/>
      <c r="B127" s="526"/>
      <c r="C127" s="1547" t="s">
        <v>684</v>
      </c>
      <c r="D127" s="546"/>
      <c r="E127" s="547"/>
      <c r="F127" s="992" t="s">
        <v>2846</v>
      </c>
      <c r="G127" s="83"/>
      <c r="H127" s="1548" t="s">
        <v>154</v>
      </c>
      <c r="I127" s="546"/>
      <c r="J127" s="547"/>
      <c r="K127" s="992" t="s">
        <v>2834</v>
      </c>
      <c r="L127" s="83"/>
      <c r="M127" s="1548" t="s">
        <v>1745</v>
      </c>
      <c r="N127" s="546"/>
      <c r="O127" s="547"/>
      <c r="P127" s="992" t="s">
        <v>2847</v>
      </c>
      <c r="Q127" s="83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</row>
    <row r="128">
      <c r="A128" s="698"/>
      <c r="B128" s="731" t="s">
        <v>2848</v>
      </c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5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</row>
    <row r="129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</row>
    <row r="130">
      <c r="A130" s="1502"/>
      <c r="B130" s="1550"/>
      <c r="C130" s="1551" t="s">
        <v>2849</v>
      </c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8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</row>
    <row r="131">
      <c r="A131" s="1502"/>
      <c r="B131" s="1505"/>
      <c r="C131" s="81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3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</row>
    <row r="132">
      <c r="A132" s="1502"/>
      <c r="B132" s="1505"/>
      <c r="C132" s="1552"/>
      <c r="D132" s="77"/>
      <c r="E132" s="104"/>
      <c r="F132" s="315" t="s">
        <v>245</v>
      </c>
      <c r="G132" s="78"/>
      <c r="H132" s="1552"/>
      <c r="I132" s="77"/>
      <c r="J132" s="104"/>
      <c r="K132" s="315" t="s">
        <v>2850</v>
      </c>
      <c r="L132" s="78"/>
      <c r="M132" s="1552"/>
      <c r="N132" s="77"/>
      <c r="O132" s="104"/>
      <c r="P132" s="315" t="s">
        <v>2851</v>
      </c>
      <c r="Q132" s="78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</row>
    <row r="133">
      <c r="A133" s="1502"/>
      <c r="B133" s="1505"/>
      <c r="C133" s="79"/>
      <c r="E133" s="106"/>
      <c r="G133" s="80"/>
      <c r="H133" s="79"/>
      <c r="J133" s="106"/>
      <c r="L133" s="80"/>
      <c r="M133" s="79"/>
      <c r="O133" s="106"/>
      <c r="Q133" s="8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</row>
    <row r="134">
      <c r="A134" s="1502"/>
      <c r="B134" s="1507"/>
      <c r="C134" s="79"/>
      <c r="E134" s="106"/>
      <c r="G134" s="80"/>
      <c r="H134" s="79"/>
      <c r="J134" s="106"/>
      <c r="L134" s="80"/>
      <c r="M134" s="79"/>
      <c r="O134" s="106"/>
      <c r="Q134" s="8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</row>
    <row r="135">
      <c r="A135" s="648"/>
      <c r="B135" s="1429" t="s">
        <v>60</v>
      </c>
      <c r="C135" s="79"/>
      <c r="E135" s="106"/>
      <c r="F135" s="110"/>
      <c r="G135" s="111"/>
      <c r="H135" s="79"/>
      <c r="J135" s="106"/>
      <c r="K135" s="110"/>
      <c r="L135" s="111"/>
      <c r="M135" s="79"/>
      <c r="O135" s="106"/>
      <c r="P135" s="110"/>
      <c r="Q135" s="111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</row>
    <row r="136">
      <c r="A136" s="648"/>
      <c r="B136" s="1429" t="s">
        <v>61</v>
      </c>
      <c r="C136" s="79"/>
      <c r="E136" s="106"/>
      <c r="F136" s="1553"/>
      <c r="G136" s="138"/>
      <c r="H136" s="79"/>
      <c r="J136" s="106"/>
      <c r="K136" s="1554"/>
      <c r="L136" s="140"/>
      <c r="M136" s="79"/>
      <c r="O136" s="106"/>
      <c r="P136" s="1554"/>
      <c r="Q136" s="14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</row>
    <row r="137">
      <c r="A137" s="648"/>
      <c r="B137" s="79"/>
      <c r="C137" s="107"/>
      <c r="D137" s="110"/>
      <c r="E137" s="49"/>
      <c r="F137" s="1555"/>
      <c r="G137" s="1556"/>
      <c r="H137" s="107"/>
      <c r="I137" s="110"/>
      <c r="J137" s="49"/>
      <c r="K137" s="1553"/>
      <c r="L137" s="138"/>
      <c r="M137" s="107"/>
      <c r="N137" s="110"/>
      <c r="O137" s="49"/>
      <c r="P137" s="1553"/>
      <c r="Q137" s="138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</row>
    <row r="138">
      <c r="A138" s="108"/>
      <c r="B138" s="327" t="s">
        <v>62</v>
      </c>
      <c r="C138" s="1557">
        <v>85.0</v>
      </c>
      <c r="D138" s="1558"/>
      <c r="E138" s="1559" t="s">
        <v>63</v>
      </c>
      <c r="F138" s="1559" t="s">
        <v>64</v>
      </c>
      <c r="G138" s="1560" t="s">
        <v>65</v>
      </c>
      <c r="H138" s="1557">
        <v>85.0</v>
      </c>
      <c r="I138" s="1558"/>
      <c r="J138" s="1559" t="s">
        <v>63</v>
      </c>
      <c r="K138" s="1559" t="s">
        <v>64</v>
      </c>
      <c r="L138" s="1560" t="s">
        <v>65</v>
      </c>
      <c r="M138" s="1557">
        <v>85.0</v>
      </c>
      <c r="N138" s="1558"/>
      <c r="O138" s="1559" t="s">
        <v>63</v>
      </c>
      <c r="P138" s="1559" t="s">
        <v>64</v>
      </c>
      <c r="Q138" s="1560" t="s">
        <v>65</v>
      </c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</row>
    <row r="139">
      <c r="A139" s="108"/>
      <c r="B139" s="327" t="s">
        <v>66</v>
      </c>
      <c r="C139" s="1213" t="s">
        <v>126</v>
      </c>
      <c r="D139" s="1214"/>
      <c r="E139" s="690" t="s">
        <v>248</v>
      </c>
      <c r="F139" s="333">
        <v>31.0</v>
      </c>
      <c r="G139" s="691">
        <v>6.0</v>
      </c>
      <c r="H139" s="1213" t="s">
        <v>128</v>
      </c>
      <c r="I139" s="1214"/>
      <c r="J139" s="690" t="s">
        <v>1674</v>
      </c>
      <c r="K139" s="333">
        <v>31.0</v>
      </c>
      <c r="L139" s="691">
        <v>6.0</v>
      </c>
      <c r="M139" s="1213" t="s">
        <v>128</v>
      </c>
      <c r="N139" s="1214"/>
      <c r="O139" s="690" t="s">
        <v>427</v>
      </c>
      <c r="P139" s="333">
        <v>31.0</v>
      </c>
      <c r="Q139" s="691">
        <v>6.0</v>
      </c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</row>
    <row r="140">
      <c r="A140" s="108"/>
      <c r="B140" s="327" t="s">
        <v>72</v>
      </c>
      <c r="C140" s="1213" t="s">
        <v>250</v>
      </c>
      <c r="D140" s="1214"/>
      <c r="E140" s="690" t="s">
        <v>251</v>
      </c>
      <c r="F140" s="333">
        <v>31.0</v>
      </c>
      <c r="G140" s="691">
        <v>0.0</v>
      </c>
      <c r="H140" s="1213" t="s">
        <v>2852</v>
      </c>
      <c r="I140" s="1214"/>
      <c r="J140" s="690" t="s">
        <v>802</v>
      </c>
      <c r="K140" s="333">
        <v>31.0</v>
      </c>
      <c r="L140" s="691">
        <v>252.0</v>
      </c>
      <c r="M140" s="1213" t="s">
        <v>2853</v>
      </c>
      <c r="N140" s="1214"/>
      <c r="O140" s="690" t="s">
        <v>351</v>
      </c>
      <c r="P140" s="333">
        <v>31.0</v>
      </c>
      <c r="Q140" s="691">
        <v>252.0</v>
      </c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</row>
    <row r="141">
      <c r="A141" s="108"/>
      <c r="B141" s="327" t="s">
        <v>79</v>
      </c>
      <c r="C141" s="1213" t="s">
        <v>256</v>
      </c>
      <c r="D141" s="1214"/>
      <c r="E141" s="690" t="s">
        <v>257</v>
      </c>
      <c r="F141" s="333">
        <v>31.0</v>
      </c>
      <c r="G141" s="691">
        <v>0.0</v>
      </c>
      <c r="H141" s="1213" t="s">
        <v>328</v>
      </c>
      <c r="I141" s="1214"/>
      <c r="J141" s="690" t="s">
        <v>168</v>
      </c>
      <c r="K141" s="333">
        <v>31.0</v>
      </c>
      <c r="L141" s="691">
        <v>0.0</v>
      </c>
      <c r="M141" s="1213" t="s">
        <v>260</v>
      </c>
      <c r="N141" s="1214"/>
      <c r="O141" s="690" t="s">
        <v>510</v>
      </c>
      <c r="P141" s="333">
        <v>31.0</v>
      </c>
      <c r="Q141" s="691">
        <v>0.0</v>
      </c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</row>
    <row r="142">
      <c r="A142" s="108"/>
      <c r="B142" s="335" t="s">
        <v>85</v>
      </c>
      <c r="C142" s="1215" t="s">
        <v>261</v>
      </c>
      <c r="D142" s="337"/>
      <c r="E142" s="1216" t="s">
        <v>262</v>
      </c>
      <c r="F142" s="338">
        <v>31.0</v>
      </c>
      <c r="G142" s="1217">
        <v>252.0</v>
      </c>
      <c r="H142" s="1215" t="s">
        <v>306</v>
      </c>
      <c r="I142" s="337"/>
      <c r="J142" s="1216" t="s">
        <v>1197</v>
      </c>
      <c r="K142" s="338">
        <v>31.0</v>
      </c>
      <c r="L142" s="1217">
        <v>0.0</v>
      </c>
      <c r="M142" s="1215" t="s">
        <v>309</v>
      </c>
      <c r="N142" s="337"/>
      <c r="O142" s="1216" t="s">
        <v>87</v>
      </c>
      <c r="P142" s="338">
        <v>31.0</v>
      </c>
      <c r="Q142" s="1217">
        <v>0.0</v>
      </c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</row>
    <row r="143">
      <c r="A143" s="101"/>
      <c r="B143" s="340"/>
      <c r="C143" s="1215" t="s">
        <v>235</v>
      </c>
      <c r="D143" s="337"/>
      <c r="E143" s="1216" t="s">
        <v>267</v>
      </c>
      <c r="F143" s="338">
        <v>31.0</v>
      </c>
      <c r="G143" s="339">
        <v>0.0</v>
      </c>
      <c r="H143" s="1215" t="s">
        <v>462</v>
      </c>
      <c r="I143" s="337"/>
      <c r="J143" s="1216" t="s">
        <v>267</v>
      </c>
      <c r="K143" s="338">
        <v>31.0</v>
      </c>
      <c r="L143" s="339">
        <v>0.0</v>
      </c>
      <c r="M143" s="1215" t="s">
        <v>1175</v>
      </c>
      <c r="N143" s="337"/>
      <c r="O143" s="1216" t="s">
        <v>761</v>
      </c>
      <c r="P143" s="338">
        <v>31.0</v>
      </c>
      <c r="Q143" s="339">
        <v>0.0</v>
      </c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</row>
    <row r="144">
      <c r="A144" s="101"/>
      <c r="B144" s="340"/>
      <c r="C144" s="1215" t="s">
        <v>269</v>
      </c>
      <c r="D144" s="337"/>
      <c r="E144" s="1216" t="s">
        <v>270</v>
      </c>
      <c r="F144" s="338">
        <v>31.0</v>
      </c>
      <c r="G144" s="1217">
        <v>252.0</v>
      </c>
      <c r="H144" s="1215" t="s">
        <v>372</v>
      </c>
      <c r="I144" s="337"/>
      <c r="J144" s="1216" t="s">
        <v>210</v>
      </c>
      <c r="K144" s="338">
        <v>31.0</v>
      </c>
      <c r="L144" s="1217">
        <v>252.0</v>
      </c>
      <c r="M144" s="1215" t="s">
        <v>630</v>
      </c>
      <c r="N144" s="337"/>
      <c r="O144" s="1216" t="s">
        <v>517</v>
      </c>
      <c r="P144" s="338">
        <v>31.0</v>
      </c>
      <c r="Q144" s="1217">
        <v>252.0</v>
      </c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</row>
    <row r="145">
      <c r="A145" s="101"/>
      <c r="B145" s="340"/>
      <c r="C145" s="1215" t="s">
        <v>273</v>
      </c>
      <c r="D145" s="337"/>
      <c r="E145" s="421"/>
      <c r="F145" s="426" t="s">
        <v>2854</v>
      </c>
      <c r="G145" s="80"/>
      <c r="H145" s="1218" t="s">
        <v>494</v>
      </c>
      <c r="I145" s="337"/>
      <c r="J145" s="421"/>
      <c r="K145" s="426" t="s">
        <v>2855</v>
      </c>
      <c r="L145" s="80"/>
      <c r="M145" s="1218" t="s">
        <v>371</v>
      </c>
      <c r="N145" s="337"/>
      <c r="O145" s="421"/>
      <c r="P145" s="426" t="s">
        <v>2856</v>
      </c>
      <c r="Q145" s="8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</row>
    <row r="146">
      <c r="A146" s="101"/>
      <c r="B146" s="340"/>
      <c r="C146" s="1215"/>
      <c r="D146" s="1218"/>
      <c r="E146" s="421"/>
      <c r="F146" s="426"/>
      <c r="G146" s="427"/>
      <c r="H146" s="1218"/>
      <c r="I146" s="1218"/>
      <c r="J146" s="421"/>
      <c r="K146" s="426" t="s">
        <v>2857</v>
      </c>
      <c r="L146" s="427"/>
      <c r="M146" s="1218"/>
      <c r="N146" s="1218"/>
      <c r="O146" s="421"/>
      <c r="P146" s="426"/>
      <c r="Q146" s="427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</row>
    <row r="147">
      <c r="A147" s="1502"/>
      <c r="B147" s="1552"/>
      <c r="C147" s="1552"/>
      <c r="D147" s="77"/>
      <c r="E147" s="104"/>
      <c r="F147" s="315" t="s">
        <v>2858</v>
      </c>
      <c r="G147" s="78"/>
      <c r="H147" s="1552"/>
      <c r="I147" s="77"/>
      <c r="J147" s="104"/>
      <c r="K147" s="315" t="s">
        <v>2859</v>
      </c>
      <c r="L147" s="78"/>
      <c r="M147" s="1552"/>
      <c r="N147" s="77"/>
      <c r="O147" s="104"/>
      <c r="P147" s="315" t="s">
        <v>2860</v>
      </c>
      <c r="Q147" s="78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</row>
    <row r="148">
      <c r="A148" s="1502"/>
      <c r="B148" s="79"/>
      <c r="C148" s="79"/>
      <c r="E148" s="106"/>
      <c r="G148" s="80"/>
      <c r="H148" s="79"/>
      <c r="J148" s="106"/>
      <c r="L148" s="80"/>
      <c r="M148" s="79"/>
      <c r="O148" s="106"/>
      <c r="Q148" s="8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</row>
    <row r="149">
      <c r="A149" s="1502"/>
      <c r="B149" s="107"/>
      <c r="C149" s="79"/>
      <c r="E149" s="106"/>
      <c r="G149" s="80"/>
      <c r="H149" s="79"/>
      <c r="J149" s="106"/>
      <c r="L149" s="80"/>
      <c r="M149" s="79"/>
      <c r="O149" s="106"/>
      <c r="Q149" s="8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</row>
    <row r="150">
      <c r="A150" s="648"/>
      <c r="B150" s="1429" t="s">
        <v>60</v>
      </c>
      <c r="C150" s="79"/>
      <c r="E150" s="106"/>
      <c r="F150" s="110"/>
      <c r="G150" s="111"/>
      <c r="H150" s="79"/>
      <c r="J150" s="106"/>
      <c r="K150" s="110"/>
      <c r="L150" s="111"/>
      <c r="M150" s="79"/>
      <c r="O150" s="106"/>
      <c r="P150" s="110"/>
      <c r="Q150" s="111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</row>
    <row r="151">
      <c r="A151" s="648"/>
      <c r="B151" s="1429" t="s">
        <v>61</v>
      </c>
      <c r="C151" s="79"/>
      <c r="E151" s="106"/>
      <c r="F151" s="1554"/>
      <c r="G151" s="140"/>
      <c r="H151" s="79"/>
      <c r="J151" s="106"/>
      <c r="K151" s="1554"/>
      <c r="L151" s="140"/>
      <c r="M151" s="79"/>
      <c r="O151" s="106"/>
      <c r="P151" s="1554"/>
      <c r="Q151" s="14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</row>
    <row r="152">
      <c r="A152" s="648"/>
      <c r="B152" s="79"/>
      <c r="C152" s="107"/>
      <c r="D152" s="110"/>
      <c r="E152" s="49"/>
      <c r="F152" s="1553"/>
      <c r="G152" s="138"/>
      <c r="H152" s="107"/>
      <c r="I152" s="110"/>
      <c r="J152" s="49"/>
      <c r="K152" s="1553"/>
      <c r="L152" s="138"/>
      <c r="M152" s="107"/>
      <c r="N152" s="110"/>
      <c r="O152" s="49"/>
      <c r="P152" s="1561"/>
      <c r="Q152" s="138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</row>
    <row r="153">
      <c r="A153" s="108"/>
      <c r="B153" s="327" t="s">
        <v>62</v>
      </c>
      <c r="C153" s="1557">
        <v>85.0</v>
      </c>
      <c r="D153" s="1558"/>
      <c r="E153" s="1559" t="s">
        <v>63</v>
      </c>
      <c r="F153" s="1559" t="s">
        <v>64</v>
      </c>
      <c r="G153" s="1560" t="s">
        <v>65</v>
      </c>
      <c r="H153" s="1557">
        <v>85.0</v>
      </c>
      <c r="I153" s="1558"/>
      <c r="J153" s="1559" t="s">
        <v>63</v>
      </c>
      <c r="K153" s="1559" t="s">
        <v>64</v>
      </c>
      <c r="L153" s="1560" t="s">
        <v>65</v>
      </c>
      <c r="M153" s="1557">
        <v>85.0</v>
      </c>
      <c r="N153" s="1558"/>
      <c r="O153" s="1559" t="s">
        <v>63</v>
      </c>
      <c r="P153" s="1559" t="s">
        <v>64</v>
      </c>
      <c r="Q153" s="1560" t="s">
        <v>65</v>
      </c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</row>
    <row r="154">
      <c r="A154" s="108"/>
      <c r="B154" s="327" t="s">
        <v>66</v>
      </c>
      <c r="C154" s="1213" t="s">
        <v>126</v>
      </c>
      <c r="D154" s="1214"/>
      <c r="E154" s="690" t="s">
        <v>68</v>
      </c>
      <c r="F154" s="333">
        <v>31.0</v>
      </c>
      <c r="G154" s="691">
        <v>6.0</v>
      </c>
      <c r="H154" s="1213" t="s">
        <v>126</v>
      </c>
      <c r="I154" s="1214"/>
      <c r="J154" s="690" t="s">
        <v>380</v>
      </c>
      <c r="K154" s="333">
        <v>31.0</v>
      </c>
      <c r="L154" s="691">
        <v>6.0</v>
      </c>
      <c r="M154" s="1213" t="s">
        <v>126</v>
      </c>
      <c r="N154" s="1214"/>
      <c r="O154" s="690" t="s">
        <v>595</v>
      </c>
      <c r="P154" s="333">
        <v>31.0</v>
      </c>
      <c r="Q154" s="691">
        <v>6.0</v>
      </c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</row>
    <row r="155">
      <c r="A155" s="108"/>
      <c r="B155" s="327" t="s">
        <v>72</v>
      </c>
      <c r="C155" s="1213" t="s">
        <v>75</v>
      </c>
      <c r="D155" s="1214"/>
      <c r="E155" s="690" t="s">
        <v>132</v>
      </c>
      <c r="F155" s="333">
        <v>31.0</v>
      </c>
      <c r="G155" s="691">
        <v>0.0</v>
      </c>
      <c r="H155" s="1213" t="s">
        <v>2861</v>
      </c>
      <c r="I155" s="1214"/>
      <c r="J155" s="690" t="s">
        <v>166</v>
      </c>
      <c r="K155" s="333">
        <v>31.0</v>
      </c>
      <c r="L155" s="691">
        <v>0.0</v>
      </c>
      <c r="M155" s="1213" t="s">
        <v>250</v>
      </c>
      <c r="N155" s="1214"/>
      <c r="O155" s="690" t="s">
        <v>2153</v>
      </c>
      <c r="P155" s="333">
        <v>31.0</v>
      </c>
      <c r="Q155" s="691">
        <v>0.0</v>
      </c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</row>
    <row r="156">
      <c r="A156" s="108"/>
      <c r="B156" s="327" t="s">
        <v>79</v>
      </c>
      <c r="C156" s="1213" t="s">
        <v>408</v>
      </c>
      <c r="D156" s="1214"/>
      <c r="E156" s="690" t="s">
        <v>138</v>
      </c>
      <c r="F156" s="333">
        <v>31.0</v>
      </c>
      <c r="G156" s="691">
        <v>0.0</v>
      </c>
      <c r="H156" s="1213" t="s">
        <v>1275</v>
      </c>
      <c r="I156" s="1214"/>
      <c r="J156" s="690" t="s">
        <v>434</v>
      </c>
      <c r="K156" s="333">
        <v>31.0</v>
      </c>
      <c r="L156" s="691">
        <v>0.0</v>
      </c>
      <c r="M156" s="1213" t="s">
        <v>2247</v>
      </c>
      <c r="N156" s="1214"/>
      <c r="O156" s="690" t="s">
        <v>669</v>
      </c>
      <c r="P156" s="333">
        <v>31.0</v>
      </c>
      <c r="Q156" s="691">
        <v>0.0</v>
      </c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</row>
    <row r="157">
      <c r="A157" s="108"/>
      <c r="B157" s="335" t="s">
        <v>85</v>
      </c>
      <c r="C157" s="1215" t="s">
        <v>263</v>
      </c>
      <c r="D157" s="337"/>
      <c r="E157" s="1216" t="s">
        <v>436</v>
      </c>
      <c r="F157" s="338">
        <v>31.0</v>
      </c>
      <c r="G157" s="1217">
        <v>252.0</v>
      </c>
      <c r="H157" s="1215" t="s">
        <v>2862</v>
      </c>
      <c r="I157" s="337"/>
      <c r="J157" s="1216" t="s">
        <v>2496</v>
      </c>
      <c r="K157" s="338">
        <v>31.0</v>
      </c>
      <c r="L157" s="1217">
        <v>252.0</v>
      </c>
      <c r="M157" s="1215" t="s">
        <v>261</v>
      </c>
      <c r="N157" s="337"/>
      <c r="O157" s="1216" t="s">
        <v>2863</v>
      </c>
      <c r="P157" s="338">
        <v>31.0</v>
      </c>
      <c r="Q157" s="1217">
        <v>252.0</v>
      </c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</row>
    <row r="158">
      <c r="A158" s="101"/>
      <c r="B158" s="340"/>
      <c r="C158" s="1215" t="s">
        <v>261</v>
      </c>
      <c r="D158" s="337"/>
      <c r="E158" s="1216" t="s">
        <v>117</v>
      </c>
      <c r="F158" s="338">
        <v>31.0</v>
      </c>
      <c r="G158" s="339">
        <v>0.0</v>
      </c>
      <c r="H158" s="1215" t="s">
        <v>271</v>
      </c>
      <c r="I158" s="337"/>
      <c r="J158" s="1216" t="s">
        <v>736</v>
      </c>
      <c r="K158" s="338">
        <v>31.0</v>
      </c>
      <c r="L158" s="339">
        <v>0.0</v>
      </c>
      <c r="M158" s="1215" t="s">
        <v>200</v>
      </c>
      <c r="N158" s="337"/>
      <c r="O158" s="1216" t="s">
        <v>440</v>
      </c>
      <c r="P158" s="338">
        <v>31.0</v>
      </c>
      <c r="Q158" s="339">
        <v>0.0</v>
      </c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</row>
    <row r="159">
      <c r="A159" s="101"/>
      <c r="B159" s="340"/>
      <c r="C159" s="1215" t="s">
        <v>413</v>
      </c>
      <c r="D159" s="337"/>
      <c r="E159" s="1216" t="s">
        <v>210</v>
      </c>
      <c r="F159" s="338">
        <v>31.0</v>
      </c>
      <c r="G159" s="1217">
        <v>252.0</v>
      </c>
      <c r="H159" s="1215" t="s">
        <v>332</v>
      </c>
      <c r="I159" s="337"/>
      <c r="J159" s="1216" t="s">
        <v>151</v>
      </c>
      <c r="K159" s="338">
        <v>31.0</v>
      </c>
      <c r="L159" s="1217">
        <v>252.0</v>
      </c>
      <c r="M159" s="1215" t="s">
        <v>2350</v>
      </c>
      <c r="N159" s="337"/>
      <c r="O159" s="1216" t="s">
        <v>270</v>
      </c>
      <c r="P159" s="338">
        <v>31.0</v>
      </c>
      <c r="Q159" s="1217">
        <v>252.0</v>
      </c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</row>
    <row r="160">
      <c r="A160" s="101"/>
      <c r="B160" s="340"/>
      <c r="C160" s="1235" t="s">
        <v>2864</v>
      </c>
      <c r="D160" s="342"/>
      <c r="E160" s="343"/>
      <c r="F160" s="422" t="s">
        <v>2855</v>
      </c>
      <c r="G160" s="83"/>
      <c r="H160" s="1235" t="s">
        <v>980</v>
      </c>
      <c r="I160" s="342"/>
      <c r="J160" s="343"/>
      <c r="K160" s="422" t="s">
        <v>2791</v>
      </c>
      <c r="L160" s="83"/>
      <c r="M160" s="1235" t="s">
        <v>271</v>
      </c>
      <c r="N160" s="342"/>
      <c r="O160" s="343"/>
      <c r="P160" s="422" t="s">
        <v>2854</v>
      </c>
      <c r="Q160" s="83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</row>
    <row r="161">
      <c r="A161" s="698"/>
      <c r="B161" s="699" t="s">
        <v>2865</v>
      </c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5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</row>
    <row r="162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</row>
    <row r="163">
      <c r="A163" s="1502"/>
      <c r="B163" s="1550"/>
      <c r="C163" s="1551" t="s">
        <v>2866</v>
      </c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8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</row>
    <row r="164">
      <c r="A164" s="1502"/>
      <c r="B164" s="1505"/>
      <c r="C164" s="81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3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</row>
    <row r="165">
      <c r="A165" s="1502"/>
      <c r="B165" s="1505"/>
      <c r="C165" s="1552"/>
      <c r="D165" s="77"/>
      <c r="E165" s="104"/>
      <c r="F165" s="315" t="s">
        <v>1714</v>
      </c>
      <c r="G165" s="78"/>
      <c r="H165" s="1552"/>
      <c r="I165" s="77"/>
      <c r="J165" s="104"/>
      <c r="K165" s="315" t="s">
        <v>2867</v>
      </c>
      <c r="L165" s="78"/>
      <c r="M165" s="1552"/>
      <c r="N165" s="77"/>
      <c r="O165" s="104"/>
      <c r="P165" s="315" t="s">
        <v>2851</v>
      </c>
      <c r="Q165" s="78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</row>
    <row r="166">
      <c r="A166" s="1502"/>
      <c r="B166" s="1505"/>
      <c r="C166" s="79"/>
      <c r="E166" s="106"/>
      <c r="G166" s="80"/>
      <c r="H166" s="79"/>
      <c r="J166" s="106"/>
      <c r="L166" s="80"/>
      <c r="M166" s="79"/>
      <c r="O166" s="106"/>
      <c r="Q166" s="8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</row>
    <row r="167">
      <c r="A167" s="1502"/>
      <c r="B167" s="1507"/>
      <c r="C167" s="79"/>
      <c r="E167" s="106"/>
      <c r="G167" s="80"/>
      <c r="H167" s="79"/>
      <c r="J167" s="106"/>
      <c r="L167" s="80"/>
      <c r="M167" s="79"/>
      <c r="O167" s="106"/>
      <c r="Q167" s="8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</row>
    <row r="168">
      <c r="A168" s="648"/>
      <c r="B168" s="1429" t="s">
        <v>60</v>
      </c>
      <c r="C168" s="79"/>
      <c r="E168" s="106"/>
      <c r="F168" s="110"/>
      <c r="G168" s="111"/>
      <c r="H168" s="79"/>
      <c r="J168" s="106"/>
      <c r="K168" s="110"/>
      <c r="L168" s="111"/>
      <c r="M168" s="79"/>
      <c r="O168" s="106"/>
      <c r="P168" s="110"/>
      <c r="Q168" s="111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</row>
    <row r="169">
      <c r="A169" s="648"/>
      <c r="B169" s="1429" t="s">
        <v>61</v>
      </c>
      <c r="C169" s="79"/>
      <c r="E169" s="106"/>
      <c r="F169" s="1554"/>
      <c r="G169" s="140"/>
      <c r="H169" s="79"/>
      <c r="J169" s="106"/>
      <c r="K169" s="1554"/>
      <c r="L169" s="140"/>
      <c r="M169" s="79"/>
      <c r="O169" s="106"/>
      <c r="P169" s="1554"/>
      <c r="Q169" s="14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</row>
    <row r="170">
      <c r="A170" s="648"/>
      <c r="B170" s="79"/>
      <c r="C170" s="107"/>
      <c r="D170" s="110"/>
      <c r="E170" s="49"/>
      <c r="F170" s="1553"/>
      <c r="G170" s="138"/>
      <c r="H170" s="107"/>
      <c r="I170" s="110"/>
      <c r="J170" s="49"/>
      <c r="K170" s="1562"/>
      <c r="L170" s="111"/>
      <c r="M170" s="107"/>
      <c r="N170" s="110"/>
      <c r="O170" s="49"/>
      <c r="P170" s="1553"/>
      <c r="Q170" s="138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</row>
    <row r="171">
      <c r="A171" s="108"/>
      <c r="B171" s="327" t="s">
        <v>62</v>
      </c>
      <c r="C171" s="1563">
        <v>85.0</v>
      </c>
      <c r="D171" s="1564"/>
      <c r="E171" s="411" t="s">
        <v>63</v>
      </c>
      <c r="F171" s="1559" t="s">
        <v>64</v>
      </c>
      <c r="G171" s="1560" t="s">
        <v>65</v>
      </c>
      <c r="H171" s="1563">
        <v>85.0</v>
      </c>
      <c r="I171" s="1564"/>
      <c r="J171" s="411" t="s">
        <v>63</v>
      </c>
      <c r="K171" s="1559" t="s">
        <v>64</v>
      </c>
      <c r="L171" s="1560" t="s">
        <v>65</v>
      </c>
      <c r="M171" s="1563">
        <v>85.0</v>
      </c>
      <c r="N171" s="1564"/>
      <c r="O171" s="411" t="s">
        <v>63</v>
      </c>
      <c r="P171" s="1559" t="s">
        <v>64</v>
      </c>
      <c r="Q171" s="1560" t="s">
        <v>65</v>
      </c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</row>
    <row r="172">
      <c r="A172" s="108"/>
      <c r="B172" s="327" t="s">
        <v>66</v>
      </c>
      <c r="C172" s="1213" t="s">
        <v>126</v>
      </c>
      <c r="D172" s="1214"/>
      <c r="E172" s="690" t="s">
        <v>248</v>
      </c>
      <c r="F172" s="333">
        <v>31.0</v>
      </c>
      <c r="G172" s="691">
        <v>0.0</v>
      </c>
      <c r="H172" s="1213" t="s">
        <v>128</v>
      </c>
      <c r="I172" s="1214"/>
      <c r="J172" s="690" t="s">
        <v>129</v>
      </c>
      <c r="K172" s="333">
        <v>31.0</v>
      </c>
      <c r="L172" s="691">
        <v>6.0</v>
      </c>
      <c r="M172" s="1213" t="s">
        <v>128</v>
      </c>
      <c r="N172" s="1214"/>
      <c r="O172" s="690" t="s">
        <v>427</v>
      </c>
      <c r="P172" s="333">
        <v>31.0</v>
      </c>
      <c r="Q172" s="691">
        <v>6.0</v>
      </c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</row>
    <row r="173">
      <c r="A173" s="108"/>
      <c r="B173" s="327" t="s">
        <v>72</v>
      </c>
      <c r="C173" s="1213" t="s">
        <v>533</v>
      </c>
      <c r="D173" s="1214"/>
      <c r="E173" s="690" t="s">
        <v>1423</v>
      </c>
      <c r="F173" s="333">
        <v>31.0</v>
      </c>
      <c r="G173" s="691">
        <v>252.0</v>
      </c>
      <c r="H173" s="1213" t="s">
        <v>163</v>
      </c>
      <c r="I173" s="1214"/>
      <c r="J173" s="690" t="s">
        <v>1781</v>
      </c>
      <c r="K173" s="333">
        <v>31.0</v>
      </c>
      <c r="L173" s="691">
        <v>252.0</v>
      </c>
      <c r="M173" s="1213" t="s">
        <v>2853</v>
      </c>
      <c r="N173" s="1214"/>
      <c r="O173" s="690" t="s">
        <v>351</v>
      </c>
      <c r="P173" s="333">
        <v>31.0</v>
      </c>
      <c r="Q173" s="691">
        <v>252.0</v>
      </c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</row>
    <row r="174">
      <c r="A174" s="108"/>
      <c r="B174" s="327" t="s">
        <v>79</v>
      </c>
      <c r="C174" s="1213" t="s">
        <v>2868</v>
      </c>
      <c r="D174" s="1214"/>
      <c r="E174" s="690" t="s">
        <v>257</v>
      </c>
      <c r="F174" s="333">
        <v>31.0</v>
      </c>
      <c r="G174" s="691">
        <v>0.0</v>
      </c>
      <c r="H174" s="1213" t="s">
        <v>328</v>
      </c>
      <c r="I174" s="1214"/>
      <c r="J174" s="690" t="s">
        <v>2132</v>
      </c>
      <c r="K174" s="333">
        <v>31.0</v>
      </c>
      <c r="L174" s="691">
        <v>0.0</v>
      </c>
      <c r="M174" s="1213" t="s">
        <v>260</v>
      </c>
      <c r="N174" s="1214"/>
      <c r="O174" s="690" t="s">
        <v>510</v>
      </c>
      <c r="P174" s="333">
        <v>31.0</v>
      </c>
      <c r="Q174" s="691">
        <v>0.0</v>
      </c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</row>
    <row r="175">
      <c r="A175" s="108"/>
      <c r="B175" s="335" t="s">
        <v>85</v>
      </c>
      <c r="C175" s="1215" t="s">
        <v>1161</v>
      </c>
      <c r="D175" s="337"/>
      <c r="E175" s="1216" t="s">
        <v>262</v>
      </c>
      <c r="F175" s="338">
        <v>31.0</v>
      </c>
      <c r="G175" s="1217">
        <v>6.0</v>
      </c>
      <c r="H175" s="1215" t="s">
        <v>863</v>
      </c>
      <c r="I175" s="337"/>
      <c r="J175" s="1216" t="s">
        <v>360</v>
      </c>
      <c r="K175" s="338">
        <v>31.0</v>
      </c>
      <c r="L175" s="1217">
        <v>0.0</v>
      </c>
      <c r="M175" s="1215" t="s">
        <v>309</v>
      </c>
      <c r="N175" s="337"/>
      <c r="O175" s="1216" t="s">
        <v>87</v>
      </c>
      <c r="P175" s="338">
        <v>31.0</v>
      </c>
      <c r="Q175" s="1217">
        <v>0.0</v>
      </c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</row>
    <row r="176">
      <c r="A176" s="101"/>
      <c r="B176" s="340"/>
      <c r="C176" s="1215" t="s">
        <v>410</v>
      </c>
      <c r="D176" s="337"/>
      <c r="E176" s="1216" t="s">
        <v>267</v>
      </c>
      <c r="F176" s="338">
        <v>31.0</v>
      </c>
      <c r="G176" s="339">
        <v>0.0</v>
      </c>
      <c r="H176" s="1215" t="s">
        <v>306</v>
      </c>
      <c r="I176" s="337"/>
      <c r="J176" s="1216" t="s">
        <v>695</v>
      </c>
      <c r="K176" s="338">
        <v>31.0</v>
      </c>
      <c r="L176" s="339">
        <v>0.0</v>
      </c>
      <c r="M176" s="1215" t="s">
        <v>1175</v>
      </c>
      <c r="N176" s="337"/>
      <c r="O176" s="1216" t="s">
        <v>761</v>
      </c>
      <c r="P176" s="338">
        <v>31.0</v>
      </c>
      <c r="Q176" s="339">
        <v>0.0</v>
      </c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</row>
    <row r="177">
      <c r="A177" s="101"/>
      <c r="B177" s="340"/>
      <c r="C177" s="1215" t="s">
        <v>435</v>
      </c>
      <c r="D177" s="337"/>
      <c r="E177" s="1216" t="s">
        <v>272</v>
      </c>
      <c r="F177" s="338">
        <v>31.0</v>
      </c>
      <c r="G177" s="1217">
        <v>252.0</v>
      </c>
      <c r="H177" s="1215" t="s">
        <v>171</v>
      </c>
      <c r="I177" s="337"/>
      <c r="J177" s="1216" t="s">
        <v>369</v>
      </c>
      <c r="K177" s="338">
        <v>31.0</v>
      </c>
      <c r="L177" s="1217">
        <v>252.0</v>
      </c>
      <c r="M177" s="1215" t="s">
        <v>630</v>
      </c>
      <c r="N177" s="337"/>
      <c r="O177" s="1216" t="s">
        <v>517</v>
      </c>
      <c r="P177" s="338">
        <v>31.0</v>
      </c>
      <c r="Q177" s="1217">
        <v>252.0</v>
      </c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</row>
    <row r="178">
      <c r="A178" s="101"/>
      <c r="B178" s="340"/>
      <c r="C178" s="1235" t="s">
        <v>235</v>
      </c>
      <c r="D178" s="342"/>
      <c r="E178" s="343"/>
      <c r="F178" s="422" t="s">
        <v>2869</v>
      </c>
      <c r="G178" s="83"/>
      <c r="H178" s="1235" t="s">
        <v>371</v>
      </c>
      <c r="I178" s="342"/>
      <c r="J178" s="343"/>
      <c r="K178" s="422" t="s">
        <v>2839</v>
      </c>
      <c r="L178" s="83"/>
      <c r="M178" s="1235" t="s">
        <v>371</v>
      </c>
      <c r="N178" s="342"/>
      <c r="O178" s="343"/>
      <c r="P178" s="422" t="s">
        <v>2856</v>
      </c>
      <c r="Q178" s="83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</row>
    <row r="179">
      <c r="A179" s="1502"/>
      <c r="B179" s="1552"/>
      <c r="C179" s="1552"/>
      <c r="D179" s="77"/>
      <c r="E179" s="104"/>
      <c r="F179" s="315" t="s">
        <v>2858</v>
      </c>
      <c r="G179" s="78"/>
      <c r="H179" s="1552"/>
      <c r="I179" s="77"/>
      <c r="J179" s="104"/>
      <c r="K179" s="315" t="s">
        <v>2870</v>
      </c>
      <c r="L179" s="78"/>
      <c r="M179" s="1552"/>
      <c r="N179" s="77"/>
      <c r="O179" s="104"/>
      <c r="P179" s="315" t="s">
        <v>2871</v>
      </c>
      <c r="Q179" s="78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</row>
    <row r="180">
      <c r="A180" s="1502"/>
      <c r="B180" s="79"/>
      <c r="C180" s="79"/>
      <c r="E180" s="106"/>
      <c r="G180" s="80"/>
      <c r="H180" s="79"/>
      <c r="J180" s="106"/>
      <c r="L180" s="80"/>
      <c r="M180" s="79"/>
      <c r="O180" s="106"/>
      <c r="Q180" s="8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</row>
    <row r="181">
      <c r="A181" s="1502"/>
      <c r="B181" s="107"/>
      <c r="C181" s="79"/>
      <c r="E181" s="106"/>
      <c r="G181" s="80"/>
      <c r="H181" s="79"/>
      <c r="J181" s="106"/>
      <c r="L181" s="80"/>
      <c r="M181" s="79"/>
      <c r="O181" s="106"/>
      <c r="Q181" s="8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</row>
    <row r="182">
      <c r="A182" s="648"/>
      <c r="B182" s="1429" t="s">
        <v>60</v>
      </c>
      <c r="C182" s="79"/>
      <c r="E182" s="106"/>
      <c r="F182" s="110"/>
      <c r="G182" s="111"/>
      <c r="H182" s="79"/>
      <c r="J182" s="106"/>
      <c r="K182" s="110"/>
      <c r="L182" s="111"/>
      <c r="M182" s="79"/>
      <c r="O182" s="106"/>
      <c r="P182" s="110"/>
      <c r="Q182" s="111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</row>
    <row r="183">
      <c r="A183" s="648"/>
      <c r="B183" s="1429" t="s">
        <v>61</v>
      </c>
      <c r="C183" s="79"/>
      <c r="E183" s="106"/>
      <c r="F183" s="1554"/>
      <c r="G183" s="140"/>
      <c r="H183" s="79"/>
      <c r="J183" s="106"/>
      <c r="K183" s="1554"/>
      <c r="L183" s="140"/>
      <c r="M183" s="79"/>
      <c r="O183" s="106"/>
      <c r="P183" s="1554"/>
      <c r="Q183" s="14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</row>
    <row r="184">
      <c r="A184" s="648"/>
      <c r="B184" s="79"/>
      <c r="C184" s="107"/>
      <c r="D184" s="110"/>
      <c r="E184" s="49"/>
      <c r="F184" s="1553"/>
      <c r="G184" s="138"/>
      <c r="H184" s="107"/>
      <c r="I184" s="110"/>
      <c r="J184" s="49"/>
      <c r="K184" s="1553"/>
      <c r="L184" s="138"/>
      <c r="M184" s="107"/>
      <c r="N184" s="110"/>
      <c r="O184" s="49"/>
      <c r="P184" s="1553"/>
      <c r="Q184" s="138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</row>
    <row r="185">
      <c r="A185" s="108"/>
      <c r="B185" s="327" t="s">
        <v>62</v>
      </c>
      <c r="C185" s="1563">
        <v>85.0</v>
      </c>
      <c r="D185" s="1564"/>
      <c r="E185" s="411" t="s">
        <v>63</v>
      </c>
      <c r="F185" s="1559" t="s">
        <v>64</v>
      </c>
      <c r="G185" s="1560" t="s">
        <v>65</v>
      </c>
      <c r="H185" s="1563">
        <v>85.0</v>
      </c>
      <c r="I185" s="1564"/>
      <c r="J185" s="411" t="s">
        <v>63</v>
      </c>
      <c r="K185" s="1559" t="s">
        <v>64</v>
      </c>
      <c r="L185" s="1560" t="s">
        <v>65</v>
      </c>
      <c r="M185" s="1563">
        <v>85.0</v>
      </c>
      <c r="N185" s="1564"/>
      <c r="O185" s="411" t="s">
        <v>63</v>
      </c>
      <c r="P185" s="1559" t="s">
        <v>64</v>
      </c>
      <c r="Q185" s="1560" t="s">
        <v>65</v>
      </c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</row>
    <row r="186">
      <c r="A186" s="108"/>
      <c r="B186" s="327" t="s">
        <v>66</v>
      </c>
      <c r="C186" s="1213" t="s">
        <v>126</v>
      </c>
      <c r="D186" s="1214"/>
      <c r="E186" s="690" t="s">
        <v>68</v>
      </c>
      <c r="F186" s="333">
        <v>31.0</v>
      </c>
      <c r="G186" s="691">
        <v>6.0</v>
      </c>
      <c r="H186" s="1213" t="s">
        <v>128</v>
      </c>
      <c r="I186" s="1214"/>
      <c r="J186" s="690" t="s">
        <v>1288</v>
      </c>
      <c r="K186" s="333">
        <v>31.0</v>
      </c>
      <c r="L186" s="691">
        <v>6.0</v>
      </c>
      <c r="M186" s="1213" t="s">
        <v>128</v>
      </c>
      <c r="N186" s="1214"/>
      <c r="O186" s="690" t="s">
        <v>453</v>
      </c>
      <c r="P186" s="333">
        <v>31.0</v>
      </c>
      <c r="Q186" s="691">
        <v>6.0</v>
      </c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</row>
    <row r="187">
      <c r="A187" s="108"/>
      <c r="B187" s="327" t="s">
        <v>72</v>
      </c>
      <c r="C187" s="1213" t="s">
        <v>75</v>
      </c>
      <c r="D187" s="1214"/>
      <c r="E187" s="690" t="s">
        <v>132</v>
      </c>
      <c r="F187" s="333">
        <v>31.0</v>
      </c>
      <c r="G187" s="691">
        <v>0.0</v>
      </c>
      <c r="H187" s="1213" t="s">
        <v>2872</v>
      </c>
      <c r="I187" s="1214"/>
      <c r="J187" s="690" t="s">
        <v>2873</v>
      </c>
      <c r="K187" s="333">
        <v>31.0</v>
      </c>
      <c r="L187" s="691">
        <v>252.0</v>
      </c>
      <c r="M187" s="1213" t="s">
        <v>553</v>
      </c>
      <c r="N187" s="1214"/>
      <c r="O187" s="690" t="s">
        <v>1454</v>
      </c>
      <c r="P187" s="333">
        <v>31.0</v>
      </c>
      <c r="Q187" s="691">
        <v>252.0</v>
      </c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</row>
    <row r="188">
      <c r="A188" s="108"/>
      <c r="B188" s="327" t="s">
        <v>79</v>
      </c>
      <c r="C188" s="1213" t="s">
        <v>408</v>
      </c>
      <c r="D188" s="1214"/>
      <c r="E188" s="690" t="s">
        <v>138</v>
      </c>
      <c r="F188" s="333">
        <v>31.0</v>
      </c>
      <c r="G188" s="691">
        <v>0.0</v>
      </c>
      <c r="H188" s="1213" t="s">
        <v>1627</v>
      </c>
      <c r="I188" s="1214"/>
      <c r="J188" s="690" t="s">
        <v>434</v>
      </c>
      <c r="K188" s="333">
        <v>31.0</v>
      </c>
      <c r="L188" s="691">
        <v>0.0</v>
      </c>
      <c r="M188" s="1213" t="s">
        <v>1887</v>
      </c>
      <c r="N188" s="1214"/>
      <c r="O188" s="690" t="s">
        <v>84</v>
      </c>
      <c r="P188" s="333">
        <v>31.0</v>
      </c>
      <c r="Q188" s="691">
        <v>0.0</v>
      </c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</row>
    <row r="189">
      <c r="A189" s="108"/>
      <c r="B189" s="335" t="s">
        <v>85</v>
      </c>
      <c r="C189" s="1215" t="s">
        <v>2874</v>
      </c>
      <c r="D189" s="337"/>
      <c r="E189" s="1216" t="s">
        <v>436</v>
      </c>
      <c r="F189" s="338">
        <v>31.0</v>
      </c>
      <c r="G189" s="1217">
        <v>252.0</v>
      </c>
      <c r="H189" s="1215" t="s">
        <v>2587</v>
      </c>
      <c r="I189" s="337"/>
      <c r="J189" s="1216" t="s">
        <v>203</v>
      </c>
      <c r="K189" s="338">
        <v>31.0</v>
      </c>
      <c r="L189" s="1217">
        <v>0.0</v>
      </c>
      <c r="M189" s="1215" t="s">
        <v>2115</v>
      </c>
      <c r="N189" s="337"/>
      <c r="O189" s="1216" t="s">
        <v>2875</v>
      </c>
      <c r="P189" s="338">
        <v>31.0</v>
      </c>
      <c r="Q189" s="1217">
        <v>0.0</v>
      </c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</row>
    <row r="190">
      <c r="A190" s="101"/>
      <c r="B190" s="340"/>
      <c r="C190" s="1215" t="s">
        <v>261</v>
      </c>
      <c r="D190" s="337"/>
      <c r="E190" s="1216" t="s">
        <v>117</v>
      </c>
      <c r="F190" s="338">
        <v>31.0</v>
      </c>
      <c r="G190" s="339">
        <v>0.0</v>
      </c>
      <c r="H190" s="1215" t="s">
        <v>1934</v>
      </c>
      <c r="I190" s="337"/>
      <c r="J190" s="1216" t="s">
        <v>117</v>
      </c>
      <c r="K190" s="338">
        <v>31.0</v>
      </c>
      <c r="L190" s="339">
        <v>0.0</v>
      </c>
      <c r="M190" s="1215" t="s">
        <v>143</v>
      </c>
      <c r="N190" s="337"/>
      <c r="O190" s="1216" t="s">
        <v>412</v>
      </c>
      <c r="P190" s="338">
        <v>31.0</v>
      </c>
      <c r="Q190" s="339">
        <v>0.0</v>
      </c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</row>
    <row r="191">
      <c r="A191" s="101"/>
      <c r="B191" s="340"/>
      <c r="C191" s="1215" t="s">
        <v>413</v>
      </c>
      <c r="D191" s="337"/>
      <c r="E191" s="1216" t="s">
        <v>210</v>
      </c>
      <c r="F191" s="338">
        <v>31.0</v>
      </c>
      <c r="G191" s="1217">
        <v>252.0</v>
      </c>
      <c r="H191" s="1215" t="s">
        <v>1698</v>
      </c>
      <c r="I191" s="337"/>
      <c r="J191" s="1216" t="s">
        <v>369</v>
      </c>
      <c r="K191" s="338">
        <v>31.0</v>
      </c>
      <c r="L191" s="1217">
        <v>252.0</v>
      </c>
      <c r="M191" s="1215" t="s">
        <v>1187</v>
      </c>
      <c r="N191" s="337"/>
      <c r="O191" s="1216" t="s">
        <v>471</v>
      </c>
      <c r="P191" s="338">
        <v>31.0</v>
      </c>
      <c r="Q191" s="1217">
        <v>252.0</v>
      </c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</row>
    <row r="192">
      <c r="A192" s="101"/>
      <c r="B192" s="340"/>
      <c r="C192" s="1215" t="s">
        <v>2864</v>
      </c>
      <c r="D192" s="337"/>
      <c r="E192" s="421"/>
      <c r="F192" s="426" t="s">
        <v>2855</v>
      </c>
      <c r="G192" s="80"/>
      <c r="H192" s="1218" t="s">
        <v>419</v>
      </c>
      <c r="I192" s="337"/>
      <c r="J192" s="421"/>
      <c r="K192" s="426" t="s">
        <v>2839</v>
      </c>
      <c r="L192" s="80"/>
      <c r="M192" s="1218" t="s">
        <v>371</v>
      </c>
      <c r="N192" s="337"/>
      <c r="O192" s="421"/>
      <c r="P192" s="426" t="s">
        <v>2792</v>
      </c>
      <c r="Q192" s="8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</row>
    <row r="193">
      <c r="A193" s="101"/>
      <c r="B193" s="340"/>
      <c r="C193" s="1235"/>
      <c r="D193" s="1220"/>
      <c r="E193" s="343"/>
      <c r="F193" s="422"/>
      <c r="G193" s="427"/>
      <c r="H193" s="1220"/>
      <c r="I193" s="1220"/>
      <c r="J193" s="343"/>
      <c r="K193" s="422"/>
      <c r="L193" s="427"/>
      <c r="M193" s="1220"/>
      <c r="N193" s="1220"/>
      <c r="O193" s="343"/>
      <c r="P193" s="422" t="s">
        <v>2876</v>
      </c>
      <c r="Q193" s="427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</row>
    <row r="194">
      <c r="A194" s="698"/>
      <c r="B194" s="699" t="s">
        <v>2877</v>
      </c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5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</row>
    <row r="195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</row>
    <row r="196">
      <c r="A196" s="1502"/>
      <c r="B196" s="1565"/>
      <c r="C196" s="1566" t="s">
        <v>2878</v>
      </c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8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</row>
    <row r="197">
      <c r="A197" s="1502"/>
      <c r="B197" s="1505"/>
      <c r="C197" s="81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3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</row>
    <row r="198">
      <c r="A198" s="1502"/>
      <c r="B198" s="1505"/>
      <c r="C198" s="1567"/>
      <c r="D198" s="77"/>
      <c r="E198" s="104"/>
      <c r="F198" s="1568" t="s">
        <v>1511</v>
      </c>
      <c r="G198" s="78"/>
      <c r="H198" s="1567"/>
      <c r="I198" s="77"/>
      <c r="J198" s="77"/>
      <c r="K198" s="1569" t="s">
        <v>2879</v>
      </c>
      <c r="L198" s="78"/>
      <c r="M198" s="1567"/>
      <c r="N198" s="77"/>
      <c r="O198" s="104"/>
      <c r="P198" s="1568" t="s">
        <v>2880</v>
      </c>
      <c r="Q198" s="78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</row>
    <row r="199">
      <c r="A199" s="1502"/>
      <c r="B199" s="1505"/>
      <c r="C199" s="79"/>
      <c r="E199" s="106"/>
      <c r="G199" s="80"/>
      <c r="H199" s="79"/>
      <c r="K199" s="491"/>
      <c r="L199" s="80"/>
      <c r="M199" s="79"/>
      <c r="O199" s="106"/>
      <c r="Q199" s="8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</row>
    <row r="200">
      <c r="A200" s="1502"/>
      <c r="B200" s="1507"/>
      <c r="C200" s="79"/>
      <c r="E200" s="106"/>
      <c r="G200" s="80"/>
      <c r="H200" s="79"/>
      <c r="K200" s="491"/>
      <c r="L200" s="80"/>
      <c r="M200" s="79"/>
      <c r="O200" s="106"/>
      <c r="Q200" s="8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</row>
    <row r="201">
      <c r="A201" s="648"/>
      <c r="B201" s="1570" t="s">
        <v>60</v>
      </c>
      <c r="C201" s="79"/>
      <c r="E201" s="106"/>
      <c r="F201" s="110"/>
      <c r="G201" s="111"/>
      <c r="H201" s="79"/>
      <c r="K201" s="491"/>
      <c r="L201" s="80"/>
      <c r="M201" s="79"/>
      <c r="O201" s="106"/>
      <c r="P201" s="110"/>
      <c r="Q201" s="111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</row>
    <row r="202">
      <c r="A202" s="648"/>
      <c r="B202" s="1570" t="s">
        <v>61</v>
      </c>
      <c r="C202" s="79"/>
      <c r="E202" s="106"/>
      <c r="F202" s="1571"/>
      <c r="G202" s="138"/>
      <c r="H202" s="79"/>
      <c r="K202" s="1572"/>
      <c r="L202" s="140"/>
      <c r="M202" s="79"/>
      <c r="O202" s="106"/>
      <c r="P202" s="1571"/>
      <c r="Q202" s="138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</row>
    <row r="203">
      <c r="A203" s="648"/>
      <c r="B203" s="79"/>
      <c r="C203" s="107"/>
      <c r="D203" s="110"/>
      <c r="E203" s="49"/>
      <c r="F203" s="1573"/>
      <c r="G203" s="140"/>
      <c r="H203" s="79"/>
      <c r="K203" s="1572"/>
      <c r="L203" s="140"/>
      <c r="M203" s="107"/>
      <c r="N203" s="110"/>
      <c r="O203" s="49"/>
      <c r="P203" s="1574"/>
      <c r="Q203" s="138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</row>
    <row r="204">
      <c r="A204" s="108"/>
      <c r="B204" s="206" t="s">
        <v>62</v>
      </c>
      <c r="C204" s="1575">
        <v>85.0</v>
      </c>
      <c r="D204" s="1576"/>
      <c r="E204" s="1365" t="s">
        <v>63</v>
      </c>
      <c r="F204" s="1365" t="s">
        <v>64</v>
      </c>
      <c r="G204" s="1366" t="s">
        <v>65</v>
      </c>
      <c r="H204" s="1575">
        <v>85.0</v>
      </c>
      <c r="I204" s="1576"/>
      <c r="J204" s="1365" t="s">
        <v>63</v>
      </c>
      <c r="K204" s="1365" t="s">
        <v>64</v>
      </c>
      <c r="L204" s="1366" t="s">
        <v>65</v>
      </c>
      <c r="M204" s="1575">
        <v>85.0</v>
      </c>
      <c r="N204" s="1576"/>
      <c r="O204" s="1365" t="s">
        <v>63</v>
      </c>
      <c r="P204" s="1365" t="s">
        <v>64</v>
      </c>
      <c r="Q204" s="1366" t="s">
        <v>65</v>
      </c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</row>
    <row r="205">
      <c r="A205" s="108"/>
      <c r="B205" s="206" t="s">
        <v>66</v>
      </c>
      <c r="C205" s="1372" t="s">
        <v>1030</v>
      </c>
      <c r="D205" s="1373"/>
      <c r="E205" s="253" t="s">
        <v>188</v>
      </c>
      <c r="F205" s="207">
        <v>31.0</v>
      </c>
      <c r="G205" s="254">
        <v>252.0</v>
      </c>
      <c r="H205" s="1372" t="s">
        <v>126</v>
      </c>
      <c r="I205" s="1373"/>
      <c r="J205" s="253" t="s">
        <v>2151</v>
      </c>
      <c r="K205" s="207">
        <v>31.0</v>
      </c>
      <c r="L205" s="254">
        <v>6.0</v>
      </c>
      <c r="M205" s="1372" t="s">
        <v>126</v>
      </c>
      <c r="N205" s="1373"/>
      <c r="O205" s="253" t="s">
        <v>161</v>
      </c>
      <c r="P205" s="207">
        <v>31.0</v>
      </c>
      <c r="Q205" s="254">
        <v>6.0</v>
      </c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</row>
    <row r="206">
      <c r="A206" s="108"/>
      <c r="B206" s="206" t="s">
        <v>72</v>
      </c>
      <c r="C206" s="1372" t="s">
        <v>381</v>
      </c>
      <c r="D206" s="1373"/>
      <c r="E206" s="253" t="s">
        <v>1514</v>
      </c>
      <c r="F206" s="207">
        <v>31.0</v>
      </c>
      <c r="G206" s="254">
        <v>0.0</v>
      </c>
      <c r="H206" s="1372" t="s">
        <v>486</v>
      </c>
      <c r="I206" s="1373"/>
      <c r="J206" s="253" t="s">
        <v>353</v>
      </c>
      <c r="K206" s="207">
        <v>31.0</v>
      </c>
      <c r="L206" s="254">
        <v>0.0</v>
      </c>
      <c r="M206" s="1372" t="s">
        <v>2881</v>
      </c>
      <c r="N206" s="1373"/>
      <c r="O206" s="253" t="s">
        <v>74</v>
      </c>
      <c r="P206" s="207">
        <v>31.0</v>
      </c>
      <c r="Q206" s="254">
        <v>0.0</v>
      </c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</row>
    <row r="207">
      <c r="A207" s="108"/>
      <c r="B207" s="206" t="s">
        <v>79</v>
      </c>
      <c r="C207" s="1372" t="s">
        <v>386</v>
      </c>
      <c r="D207" s="1373"/>
      <c r="E207" s="253" t="s">
        <v>845</v>
      </c>
      <c r="F207" s="207">
        <v>31.0</v>
      </c>
      <c r="G207" s="254">
        <v>0.0</v>
      </c>
      <c r="H207" s="1372" t="s">
        <v>1172</v>
      </c>
      <c r="I207" s="1373"/>
      <c r="J207" s="253" t="s">
        <v>2882</v>
      </c>
      <c r="K207" s="207">
        <v>31.0</v>
      </c>
      <c r="L207" s="254">
        <v>0.0</v>
      </c>
      <c r="M207" s="1372" t="s">
        <v>326</v>
      </c>
      <c r="N207" s="1373"/>
      <c r="O207" s="253" t="s">
        <v>140</v>
      </c>
      <c r="P207" s="207">
        <v>31.0</v>
      </c>
      <c r="Q207" s="254">
        <v>0.0</v>
      </c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</row>
    <row r="208">
      <c r="A208" s="108"/>
      <c r="B208" s="211" t="s">
        <v>85</v>
      </c>
      <c r="C208" s="1374" t="s">
        <v>2883</v>
      </c>
      <c r="D208" s="213"/>
      <c r="E208" s="1376" t="s">
        <v>1516</v>
      </c>
      <c r="F208" s="172">
        <v>31.0</v>
      </c>
      <c r="G208" s="1377">
        <v>6.0</v>
      </c>
      <c r="H208" s="1374" t="s">
        <v>261</v>
      </c>
      <c r="I208" s="213"/>
      <c r="J208" s="1376" t="s">
        <v>436</v>
      </c>
      <c r="K208" s="172">
        <v>31.0</v>
      </c>
      <c r="L208" s="1377">
        <v>252.0</v>
      </c>
      <c r="M208" s="1374" t="s">
        <v>493</v>
      </c>
      <c r="N208" s="213"/>
      <c r="O208" s="1376" t="s">
        <v>392</v>
      </c>
      <c r="P208" s="172">
        <v>31.0</v>
      </c>
      <c r="Q208" s="1377">
        <v>252.0</v>
      </c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</row>
    <row r="209">
      <c r="A209" s="101"/>
      <c r="B209" s="215"/>
      <c r="C209" s="1374" t="s">
        <v>372</v>
      </c>
      <c r="D209" s="213"/>
      <c r="E209" s="1376" t="s">
        <v>467</v>
      </c>
      <c r="F209" s="172">
        <v>31.0</v>
      </c>
      <c r="G209" s="173">
        <v>252.0</v>
      </c>
      <c r="H209" s="1374" t="s">
        <v>442</v>
      </c>
      <c r="I209" s="213"/>
      <c r="J209" s="1376" t="s">
        <v>2884</v>
      </c>
      <c r="K209" s="172">
        <v>31.0</v>
      </c>
      <c r="L209" s="173">
        <v>0.0</v>
      </c>
      <c r="M209" s="1374" t="s">
        <v>410</v>
      </c>
      <c r="N209" s="213"/>
      <c r="O209" s="1376" t="s">
        <v>716</v>
      </c>
      <c r="P209" s="172">
        <v>31.0</v>
      </c>
      <c r="Q209" s="173">
        <v>0.0</v>
      </c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</row>
    <row r="210">
      <c r="A210" s="101"/>
      <c r="B210" s="215"/>
      <c r="C210" s="1374" t="s">
        <v>2885</v>
      </c>
      <c r="D210" s="213"/>
      <c r="E210" s="1376" t="s">
        <v>681</v>
      </c>
      <c r="F210" s="172">
        <v>31.0</v>
      </c>
      <c r="G210" s="1377">
        <v>0.0</v>
      </c>
      <c r="H210" s="1374" t="s">
        <v>631</v>
      </c>
      <c r="I210" s="213"/>
      <c r="J210" s="1376" t="s">
        <v>2886</v>
      </c>
      <c r="K210" s="172">
        <v>31.0</v>
      </c>
      <c r="L210" s="1377">
        <v>252.0</v>
      </c>
      <c r="M210" s="1374" t="s">
        <v>200</v>
      </c>
      <c r="N210" s="213"/>
      <c r="O210" s="1376" t="s">
        <v>443</v>
      </c>
      <c r="P210" s="172">
        <v>31.0</v>
      </c>
      <c r="Q210" s="1377">
        <v>252.0</v>
      </c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</row>
    <row r="211">
      <c r="A211" s="101"/>
      <c r="B211" s="215"/>
      <c r="C211" s="1379" t="s">
        <v>2043</v>
      </c>
      <c r="D211" s="217"/>
      <c r="E211" s="218"/>
      <c r="F211" s="1577" t="s">
        <v>2887</v>
      </c>
      <c r="G211" s="83"/>
      <c r="H211" s="1379" t="s">
        <v>1436</v>
      </c>
      <c r="I211" s="217"/>
      <c r="J211" s="218"/>
      <c r="K211" s="219" t="s">
        <v>2888</v>
      </c>
      <c r="L211" s="83"/>
      <c r="M211" s="1379" t="s">
        <v>213</v>
      </c>
      <c r="N211" s="217"/>
      <c r="O211" s="218"/>
      <c r="P211" s="219" t="s">
        <v>2889</v>
      </c>
      <c r="Q211" s="83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</row>
    <row r="212">
      <c r="A212" s="1502"/>
      <c r="B212" s="1567"/>
      <c r="C212" s="1567"/>
      <c r="D212" s="77"/>
      <c r="E212" s="104"/>
      <c r="F212" s="1568" t="s">
        <v>2890</v>
      </c>
      <c r="G212" s="78"/>
      <c r="H212" s="1567"/>
      <c r="I212" s="77"/>
      <c r="J212" s="77"/>
      <c r="K212" s="1569" t="s">
        <v>2891</v>
      </c>
      <c r="L212" s="78"/>
      <c r="M212" s="1567"/>
      <c r="N212" s="77"/>
      <c r="O212" s="104"/>
      <c r="P212" s="1568" t="s">
        <v>2892</v>
      </c>
      <c r="Q212" s="78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</row>
    <row r="213">
      <c r="A213" s="1502"/>
      <c r="B213" s="79"/>
      <c r="C213" s="79"/>
      <c r="E213" s="106"/>
      <c r="G213" s="80"/>
      <c r="H213" s="79"/>
      <c r="K213" s="491"/>
      <c r="L213" s="80"/>
      <c r="M213" s="79"/>
      <c r="O213" s="106"/>
      <c r="Q213" s="8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</row>
    <row r="214">
      <c r="A214" s="1502"/>
      <c r="B214" s="107"/>
      <c r="C214" s="79"/>
      <c r="E214" s="106"/>
      <c r="G214" s="80"/>
      <c r="H214" s="79"/>
      <c r="K214" s="491"/>
      <c r="L214" s="80"/>
      <c r="M214" s="79"/>
      <c r="O214" s="106"/>
      <c r="Q214" s="8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</row>
    <row r="215">
      <c r="A215" s="648"/>
      <c r="B215" s="1570" t="s">
        <v>60</v>
      </c>
      <c r="C215" s="79"/>
      <c r="E215" s="106"/>
      <c r="F215" s="110"/>
      <c r="G215" s="111"/>
      <c r="H215" s="79"/>
      <c r="K215" s="491"/>
      <c r="L215" s="80"/>
      <c r="M215" s="79"/>
      <c r="O215" s="106"/>
      <c r="P215" s="110"/>
      <c r="Q215" s="111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</row>
    <row r="216">
      <c r="A216" s="648"/>
      <c r="B216" s="1570" t="s">
        <v>61</v>
      </c>
      <c r="C216" s="79"/>
      <c r="E216" s="106"/>
      <c r="F216" s="1573"/>
      <c r="G216" s="140"/>
      <c r="H216" s="79"/>
      <c r="K216" s="1578"/>
      <c r="L216" s="138"/>
      <c r="M216" s="79"/>
      <c r="O216" s="106"/>
      <c r="P216" s="1571"/>
      <c r="Q216" s="138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</row>
    <row r="217">
      <c r="A217" s="648"/>
      <c r="B217" s="79"/>
      <c r="C217" s="79"/>
      <c r="E217" s="106"/>
      <c r="F217" s="1571"/>
      <c r="G217" s="138"/>
      <c r="H217" s="79"/>
      <c r="K217" s="1579"/>
      <c r="L217" s="1580"/>
      <c r="M217" s="107"/>
      <c r="N217" s="110"/>
      <c r="O217" s="49"/>
      <c r="P217" s="1571"/>
      <c r="Q217" s="138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</row>
    <row r="218">
      <c r="A218" s="108"/>
      <c r="B218" s="206" t="s">
        <v>62</v>
      </c>
      <c r="C218" s="1575">
        <v>85.0</v>
      </c>
      <c r="D218" s="1576"/>
      <c r="E218" s="1365" t="s">
        <v>63</v>
      </c>
      <c r="F218" s="1365" t="s">
        <v>64</v>
      </c>
      <c r="G218" s="1366" t="s">
        <v>65</v>
      </c>
      <c r="H218" s="1575">
        <v>85.0</v>
      </c>
      <c r="I218" s="1576"/>
      <c r="J218" s="1365" t="s">
        <v>63</v>
      </c>
      <c r="K218" s="1365" t="s">
        <v>64</v>
      </c>
      <c r="L218" s="1366" t="s">
        <v>65</v>
      </c>
      <c r="M218" s="1575">
        <v>85.0</v>
      </c>
      <c r="N218" s="1576"/>
      <c r="O218" s="1365" t="s">
        <v>63</v>
      </c>
      <c r="P218" s="1365" t="s">
        <v>64</v>
      </c>
      <c r="Q218" s="1366" t="s">
        <v>65</v>
      </c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</row>
    <row r="219">
      <c r="A219" s="108"/>
      <c r="B219" s="206" t="s">
        <v>66</v>
      </c>
      <c r="C219" s="1372" t="s">
        <v>128</v>
      </c>
      <c r="D219" s="1373"/>
      <c r="E219" s="253" t="s">
        <v>1512</v>
      </c>
      <c r="F219" s="207">
        <v>31.0</v>
      </c>
      <c r="G219" s="254">
        <v>6.0</v>
      </c>
      <c r="H219" s="1372" t="s">
        <v>126</v>
      </c>
      <c r="I219" s="1373"/>
      <c r="J219" s="253" t="s">
        <v>2893</v>
      </c>
      <c r="K219" s="207">
        <v>31.0</v>
      </c>
      <c r="L219" s="254">
        <v>6.0</v>
      </c>
      <c r="M219" s="1372" t="s">
        <v>128</v>
      </c>
      <c r="N219" s="1373"/>
      <c r="O219" s="253" t="s">
        <v>552</v>
      </c>
      <c r="P219" s="207">
        <v>31.0</v>
      </c>
      <c r="Q219" s="254">
        <v>6.0</v>
      </c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</row>
    <row r="220">
      <c r="A220" s="108"/>
      <c r="B220" s="206" t="s">
        <v>72</v>
      </c>
      <c r="C220" s="1372" t="s">
        <v>1613</v>
      </c>
      <c r="D220" s="1373"/>
      <c r="E220" s="253" t="s">
        <v>166</v>
      </c>
      <c r="F220" s="207">
        <v>31.0</v>
      </c>
      <c r="G220" s="254">
        <v>252.0</v>
      </c>
      <c r="H220" s="1372" t="s">
        <v>2894</v>
      </c>
      <c r="I220" s="1373"/>
      <c r="J220" s="253" t="s">
        <v>803</v>
      </c>
      <c r="K220" s="207">
        <v>30.0</v>
      </c>
      <c r="L220" s="254">
        <v>0.0</v>
      </c>
      <c r="M220" s="1372" t="s">
        <v>1898</v>
      </c>
      <c r="N220" s="1373"/>
      <c r="O220" s="253" t="s">
        <v>2873</v>
      </c>
      <c r="P220" s="207">
        <v>31.0</v>
      </c>
      <c r="Q220" s="254">
        <v>252.0</v>
      </c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</row>
    <row r="221">
      <c r="A221" s="108"/>
      <c r="B221" s="206" t="s">
        <v>79</v>
      </c>
      <c r="C221" s="1372" t="s">
        <v>2895</v>
      </c>
      <c r="D221" s="1373"/>
      <c r="E221" s="253" t="s">
        <v>754</v>
      </c>
      <c r="F221" s="207">
        <v>31.0</v>
      </c>
      <c r="G221" s="254">
        <v>0.0</v>
      </c>
      <c r="H221" s="1372" t="s">
        <v>2540</v>
      </c>
      <c r="I221" s="1373"/>
      <c r="J221" s="253" t="s">
        <v>81</v>
      </c>
      <c r="K221" s="207">
        <v>31.0</v>
      </c>
      <c r="L221" s="254">
        <v>0.0</v>
      </c>
      <c r="M221" s="1372" t="s">
        <v>2896</v>
      </c>
      <c r="N221" s="1373"/>
      <c r="O221" s="253" t="s">
        <v>84</v>
      </c>
      <c r="P221" s="207">
        <v>31.0</v>
      </c>
      <c r="Q221" s="254">
        <v>0.0</v>
      </c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</row>
    <row r="222">
      <c r="A222" s="108"/>
      <c r="B222" s="211" t="s">
        <v>85</v>
      </c>
      <c r="C222" s="1374" t="s">
        <v>399</v>
      </c>
      <c r="D222" s="213"/>
      <c r="E222" s="1376" t="s">
        <v>491</v>
      </c>
      <c r="F222" s="172">
        <v>31.0</v>
      </c>
      <c r="G222" s="1377">
        <v>0.0</v>
      </c>
      <c r="H222" s="1374" t="s">
        <v>435</v>
      </c>
      <c r="I222" s="213"/>
      <c r="J222" s="1376" t="s">
        <v>1604</v>
      </c>
      <c r="K222" s="172">
        <v>30.0</v>
      </c>
      <c r="L222" s="1377">
        <v>252.0</v>
      </c>
      <c r="M222" s="1374" t="s">
        <v>1934</v>
      </c>
      <c r="N222" s="213"/>
      <c r="O222" s="1376" t="s">
        <v>203</v>
      </c>
      <c r="P222" s="172">
        <v>31.0</v>
      </c>
      <c r="Q222" s="1377">
        <v>6.0</v>
      </c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</row>
    <row r="223">
      <c r="A223" s="101"/>
      <c r="B223" s="215"/>
      <c r="C223" s="1374" t="s">
        <v>1176</v>
      </c>
      <c r="D223" s="213"/>
      <c r="E223" s="1376" t="s">
        <v>1401</v>
      </c>
      <c r="F223" s="172">
        <v>31.0</v>
      </c>
      <c r="G223" s="173">
        <v>0.0</v>
      </c>
      <c r="H223" s="1374" t="s">
        <v>269</v>
      </c>
      <c r="I223" s="213"/>
      <c r="J223" s="1376" t="s">
        <v>1593</v>
      </c>
      <c r="K223" s="172">
        <v>31.0</v>
      </c>
      <c r="L223" s="173">
        <v>0.0</v>
      </c>
      <c r="M223" s="1374" t="s">
        <v>371</v>
      </c>
      <c r="N223" s="213"/>
      <c r="O223" s="1376" t="s">
        <v>716</v>
      </c>
      <c r="P223" s="172">
        <v>31.0</v>
      </c>
      <c r="Q223" s="173">
        <v>0.0</v>
      </c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</row>
    <row r="224">
      <c r="A224" s="101"/>
      <c r="B224" s="215"/>
      <c r="C224" s="1374" t="s">
        <v>2897</v>
      </c>
      <c r="D224" s="213"/>
      <c r="E224" s="1376" t="s">
        <v>678</v>
      </c>
      <c r="F224" s="172">
        <v>31.0</v>
      </c>
      <c r="G224" s="1377">
        <v>252.0</v>
      </c>
      <c r="H224" s="214" t="s">
        <v>579</v>
      </c>
      <c r="I224" s="213"/>
      <c r="J224" s="1376" t="s">
        <v>2898</v>
      </c>
      <c r="K224" s="172">
        <v>30.0</v>
      </c>
      <c r="L224" s="1377">
        <v>252.0</v>
      </c>
      <c r="M224" s="1374" t="s">
        <v>494</v>
      </c>
      <c r="N224" s="213"/>
      <c r="O224" s="1376" t="s">
        <v>2899</v>
      </c>
      <c r="P224" s="172">
        <v>31.0</v>
      </c>
      <c r="Q224" s="1377">
        <v>252.0</v>
      </c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</row>
    <row r="225">
      <c r="A225" s="101"/>
      <c r="B225" s="215"/>
      <c r="C225" s="1379" t="s">
        <v>364</v>
      </c>
      <c r="D225" s="217"/>
      <c r="E225" s="218"/>
      <c r="F225" s="219" t="s">
        <v>2900</v>
      </c>
      <c r="G225" s="83"/>
      <c r="H225" s="1379" t="s">
        <v>2901</v>
      </c>
      <c r="I225" s="217"/>
      <c r="J225" s="218"/>
      <c r="K225" s="219" t="s">
        <v>2902</v>
      </c>
      <c r="L225" s="83"/>
      <c r="M225" s="1379" t="s">
        <v>500</v>
      </c>
      <c r="N225" s="217"/>
      <c r="O225" s="218"/>
      <c r="P225" s="219" t="s">
        <v>2903</v>
      </c>
      <c r="Q225" s="83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</row>
    <row r="226">
      <c r="A226" s="698"/>
      <c r="B226" s="1581" t="s">
        <v>2904</v>
      </c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5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</row>
    <row r="227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</row>
    <row r="228">
      <c r="A228" s="1502"/>
      <c r="B228" s="1582"/>
      <c r="C228" s="670" t="s">
        <v>2905</v>
      </c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8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</row>
    <row r="229">
      <c r="A229" s="1502"/>
      <c r="B229" s="1505"/>
      <c r="C229" s="81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3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</row>
    <row r="230">
      <c r="A230" s="1502"/>
      <c r="B230" s="1505"/>
      <c r="C230" s="672"/>
      <c r="D230" s="77"/>
      <c r="E230" s="104"/>
      <c r="F230" s="673" t="s">
        <v>2906</v>
      </c>
      <c r="G230" s="78"/>
      <c r="H230" s="672"/>
      <c r="I230" s="77"/>
      <c r="J230" s="104"/>
      <c r="K230" s="1583" t="s">
        <v>2907</v>
      </c>
      <c r="L230" s="78"/>
      <c r="M230" s="672"/>
      <c r="N230" s="77"/>
      <c r="O230" s="104"/>
      <c r="P230" s="673" t="s">
        <v>2908</v>
      </c>
      <c r="Q230" s="78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</row>
    <row r="231">
      <c r="A231" s="1502"/>
      <c r="B231" s="1505"/>
      <c r="C231" s="79"/>
      <c r="E231" s="106"/>
      <c r="G231" s="80"/>
      <c r="H231" s="79"/>
      <c r="J231" s="106"/>
      <c r="K231" s="491"/>
      <c r="L231" s="80"/>
      <c r="M231" s="79"/>
      <c r="O231" s="106"/>
      <c r="Q231" s="8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</row>
    <row r="232">
      <c r="A232" s="1502"/>
      <c r="B232" s="1507"/>
      <c r="C232" s="79"/>
      <c r="E232" s="106"/>
      <c r="G232" s="80"/>
      <c r="H232" s="79"/>
      <c r="J232" s="106"/>
      <c r="K232" s="491"/>
      <c r="L232" s="80"/>
      <c r="M232" s="79"/>
      <c r="O232" s="106"/>
      <c r="Q232" s="8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</row>
    <row r="233">
      <c r="A233" s="648"/>
      <c r="B233" s="674" t="s">
        <v>60</v>
      </c>
      <c r="C233" s="79"/>
      <c r="E233" s="106"/>
      <c r="F233" s="110"/>
      <c r="G233" s="111"/>
      <c r="H233" s="79"/>
      <c r="J233" s="106"/>
      <c r="K233" s="491"/>
      <c r="L233" s="80"/>
      <c r="M233" s="79"/>
      <c r="O233" s="106"/>
      <c r="P233" s="110"/>
      <c r="Q233" s="111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</row>
    <row r="234">
      <c r="A234" s="648"/>
      <c r="B234" s="674" t="s">
        <v>61</v>
      </c>
      <c r="C234" s="79"/>
      <c r="E234" s="106"/>
      <c r="F234" s="675"/>
      <c r="G234" s="138"/>
      <c r="H234" s="79"/>
      <c r="J234" s="106"/>
      <c r="K234" s="675"/>
      <c r="L234" s="138"/>
      <c r="M234" s="79"/>
      <c r="O234" s="106"/>
      <c r="P234" s="675"/>
      <c r="Q234" s="138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</row>
    <row r="235">
      <c r="A235" s="648"/>
      <c r="B235" s="79"/>
      <c r="C235" s="107"/>
      <c r="D235" s="110"/>
      <c r="E235" s="49"/>
      <c r="F235" s="1226"/>
      <c r="G235" s="140"/>
      <c r="H235" s="107"/>
      <c r="I235" s="110"/>
      <c r="J235" s="49"/>
      <c r="K235" s="1226"/>
      <c r="L235" s="140"/>
      <c r="M235" s="107"/>
      <c r="N235" s="110"/>
      <c r="O235" s="49"/>
      <c r="P235" s="1584"/>
      <c r="Q235" s="1585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</row>
    <row r="236">
      <c r="A236" s="108"/>
      <c r="B236" s="1281" t="s">
        <v>62</v>
      </c>
      <c r="C236" s="1586">
        <v>85.0</v>
      </c>
      <c r="D236" s="1587"/>
      <c r="E236" s="1285" t="s">
        <v>63</v>
      </c>
      <c r="F236" s="1285" t="s">
        <v>64</v>
      </c>
      <c r="G236" s="1286" t="s">
        <v>65</v>
      </c>
      <c r="H236" s="1586">
        <v>85.0</v>
      </c>
      <c r="I236" s="1587"/>
      <c r="J236" s="1285" t="s">
        <v>63</v>
      </c>
      <c r="K236" s="1285" t="s">
        <v>64</v>
      </c>
      <c r="L236" s="1286" t="s">
        <v>65</v>
      </c>
      <c r="M236" s="1586">
        <v>85.0</v>
      </c>
      <c r="N236" s="1587"/>
      <c r="O236" s="1285" t="s">
        <v>63</v>
      </c>
      <c r="P236" s="1285" t="s">
        <v>64</v>
      </c>
      <c r="Q236" s="1286" t="s">
        <v>65</v>
      </c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</row>
    <row r="237">
      <c r="A237" s="108"/>
      <c r="B237" s="1281" t="s">
        <v>66</v>
      </c>
      <c r="C237" s="1313" t="s">
        <v>128</v>
      </c>
      <c r="D237" s="1314"/>
      <c r="E237" s="1289" t="s">
        <v>1498</v>
      </c>
      <c r="F237" s="1290">
        <v>31.0</v>
      </c>
      <c r="G237" s="1316">
        <v>6.0</v>
      </c>
      <c r="H237" s="1313" t="s">
        <v>126</v>
      </c>
      <c r="I237" s="1314"/>
      <c r="J237" s="1289" t="s">
        <v>453</v>
      </c>
      <c r="K237" s="1290">
        <v>31.0</v>
      </c>
      <c r="L237" s="1316">
        <v>6.0</v>
      </c>
      <c r="M237" s="1313" t="s">
        <v>126</v>
      </c>
      <c r="N237" s="1314"/>
      <c r="O237" s="1315" t="s">
        <v>380</v>
      </c>
      <c r="P237" s="1290">
        <v>31.0</v>
      </c>
      <c r="Q237" s="1316">
        <v>6.0</v>
      </c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</row>
    <row r="238">
      <c r="A238" s="108"/>
      <c r="B238" s="1281" t="s">
        <v>72</v>
      </c>
      <c r="C238" s="1287" t="s">
        <v>884</v>
      </c>
      <c r="D238" s="1288"/>
      <c r="E238" s="1315" t="s">
        <v>1109</v>
      </c>
      <c r="F238" s="1290">
        <v>31.0</v>
      </c>
      <c r="G238" s="1316">
        <v>252.0</v>
      </c>
      <c r="H238" s="1313" t="s">
        <v>2909</v>
      </c>
      <c r="I238" s="1314"/>
      <c r="J238" s="1315" t="s">
        <v>166</v>
      </c>
      <c r="K238" s="1290">
        <v>31.0</v>
      </c>
      <c r="L238" s="1316">
        <v>0.0</v>
      </c>
      <c r="M238" s="1313" t="s">
        <v>430</v>
      </c>
      <c r="N238" s="1314"/>
      <c r="O238" s="1315" t="s">
        <v>78</v>
      </c>
      <c r="P238" s="1290">
        <v>31.0</v>
      </c>
      <c r="Q238" s="1316">
        <v>0.0</v>
      </c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</row>
    <row r="239">
      <c r="A239" s="108"/>
      <c r="B239" s="79"/>
      <c r="C239" s="1287" t="s">
        <v>2910</v>
      </c>
      <c r="D239" s="1288"/>
      <c r="G239" s="80"/>
      <c r="H239" s="79"/>
      <c r="I239" s="1314"/>
      <c r="L239" s="80"/>
      <c r="M239" s="79"/>
      <c r="N239" s="1314"/>
      <c r="Q239" s="8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</row>
    <row r="240">
      <c r="A240" s="108"/>
      <c r="B240" s="1281" t="s">
        <v>79</v>
      </c>
      <c r="C240" s="1313" t="s">
        <v>2204</v>
      </c>
      <c r="D240" s="1314"/>
      <c r="E240" s="1289" t="s">
        <v>1432</v>
      </c>
      <c r="F240" s="1290">
        <v>31.0</v>
      </c>
      <c r="G240" s="1316">
        <v>0.0</v>
      </c>
      <c r="H240" s="1313" t="s">
        <v>2911</v>
      </c>
      <c r="I240" s="1314"/>
      <c r="J240" s="1289" t="s">
        <v>670</v>
      </c>
      <c r="K240" s="1290">
        <v>31.0</v>
      </c>
      <c r="L240" s="1316">
        <v>0.0</v>
      </c>
      <c r="M240" s="1313" t="s">
        <v>293</v>
      </c>
      <c r="N240" s="1314"/>
      <c r="O240" s="1315" t="s">
        <v>487</v>
      </c>
      <c r="P240" s="1290">
        <v>31.0</v>
      </c>
      <c r="Q240" s="1316">
        <v>0.0</v>
      </c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</row>
    <row r="241">
      <c r="A241" s="108"/>
      <c r="B241" s="1292" t="s">
        <v>85</v>
      </c>
      <c r="C241" s="1317" t="s">
        <v>698</v>
      </c>
      <c r="D241" s="1294"/>
      <c r="E241" s="1319" t="s">
        <v>231</v>
      </c>
      <c r="F241" s="1296">
        <v>31.0</v>
      </c>
      <c r="G241" s="1320">
        <v>6.0</v>
      </c>
      <c r="H241" s="1317" t="s">
        <v>2912</v>
      </c>
      <c r="I241" s="1294"/>
      <c r="J241" s="1319" t="s">
        <v>2913</v>
      </c>
      <c r="K241" s="1296">
        <v>31.0</v>
      </c>
      <c r="L241" s="1320">
        <v>252.0</v>
      </c>
      <c r="M241" s="1317" t="s">
        <v>715</v>
      </c>
      <c r="N241" s="1294"/>
      <c r="O241" s="1319" t="s">
        <v>610</v>
      </c>
      <c r="P241" s="1296">
        <v>31.0</v>
      </c>
      <c r="Q241" s="1320">
        <v>252.0</v>
      </c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</row>
    <row r="242">
      <c r="A242" s="101"/>
      <c r="B242" s="1298"/>
      <c r="C242" s="1317" t="s">
        <v>1111</v>
      </c>
      <c r="D242" s="1294"/>
      <c r="E242" s="1319" t="s">
        <v>232</v>
      </c>
      <c r="F242" s="1296">
        <v>31.0</v>
      </c>
      <c r="G242" s="1299">
        <v>0.0</v>
      </c>
      <c r="H242" s="1317" t="s">
        <v>330</v>
      </c>
      <c r="I242" s="1294"/>
      <c r="J242" s="1295" t="s">
        <v>1174</v>
      </c>
      <c r="K242" s="1296">
        <v>31.0</v>
      </c>
      <c r="L242" s="1299">
        <v>0.0</v>
      </c>
      <c r="M242" s="1317" t="s">
        <v>410</v>
      </c>
      <c r="N242" s="1294"/>
      <c r="O242" s="1319" t="s">
        <v>440</v>
      </c>
      <c r="P242" s="1296">
        <v>31.0</v>
      </c>
      <c r="Q242" s="1299">
        <v>0.0</v>
      </c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</row>
    <row r="243">
      <c r="A243" s="101"/>
      <c r="B243" s="1298"/>
      <c r="C243" s="1317" t="s">
        <v>762</v>
      </c>
      <c r="D243" s="1294"/>
      <c r="E243" s="1319" t="s">
        <v>311</v>
      </c>
      <c r="F243" s="1296">
        <v>31.0</v>
      </c>
      <c r="G243" s="1320">
        <v>252.0</v>
      </c>
      <c r="H243" s="1317" t="s">
        <v>332</v>
      </c>
      <c r="I243" s="1294"/>
      <c r="J243" s="1295" t="s">
        <v>270</v>
      </c>
      <c r="K243" s="1296">
        <v>31.0</v>
      </c>
      <c r="L243" s="1320">
        <v>252.0</v>
      </c>
      <c r="M243" s="1317" t="s">
        <v>445</v>
      </c>
      <c r="N243" s="1294"/>
      <c r="O243" s="1319" t="s">
        <v>102</v>
      </c>
      <c r="P243" s="1296">
        <v>31.0</v>
      </c>
      <c r="Q243" s="1320">
        <v>252.0</v>
      </c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</row>
    <row r="244">
      <c r="A244" s="101"/>
      <c r="B244" s="1298"/>
      <c r="C244" s="1321" t="s">
        <v>575</v>
      </c>
      <c r="D244" s="1322"/>
      <c r="E244" s="1323"/>
      <c r="F244" s="1324" t="s">
        <v>2914</v>
      </c>
      <c r="G244" s="83"/>
      <c r="H244" s="1326" t="s">
        <v>1702</v>
      </c>
      <c r="I244" s="1322"/>
      <c r="J244" s="1323"/>
      <c r="K244" s="1324" t="s">
        <v>2854</v>
      </c>
      <c r="L244" s="83"/>
      <c r="M244" s="1326" t="s">
        <v>200</v>
      </c>
      <c r="N244" s="1322"/>
      <c r="O244" s="1323"/>
      <c r="P244" s="1324" t="s">
        <v>2825</v>
      </c>
      <c r="Q244" s="83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</row>
    <row r="245">
      <c r="A245" s="1502"/>
      <c r="B245" s="672"/>
      <c r="C245" s="672"/>
      <c r="D245" s="77"/>
      <c r="E245" s="104"/>
      <c r="F245" s="673" t="s">
        <v>2915</v>
      </c>
      <c r="G245" s="78"/>
      <c r="H245" s="672"/>
      <c r="I245" s="77"/>
      <c r="J245" s="104"/>
      <c r="K245" s="1583" t="s">
        <v>2916</v>
      </c>
      <c r="L245" s="78"/>
      <c r="M245" s="672"/>
      <c r="N245" s="77"/>
      <c r="O245" s="104"/>
      <c r="P245" s="673" t="s">
        <v>2184</v>
      </c>
      <c r="Q245" s="78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</row>
    <row r="246">
      <c r="A246" s="1502"/>
      <c r="B246" s="79"/>
      <c r="C246" s="79"/>
      <c r="E246" s="106"/>
      <c r="G246" s="80"/>
      <c r="H246" s="79"/>
      <c r="J246" s="106"/>
      <c r="K246" s="491"/>
      <c r="L246" s="80"/>
      <c r="M246" s="79"/>
      <c r="O246" s="106"/>
      <c r="Q246" s="8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</row>
    <row r="247">
      <c r="A247" s="1502"/>
      <c r="B247" s="107"/>
      <c r="C247" s="79"/>
      <c r="E247" s="106"/>
      <c r="G247" s="80"/>
      <c r="H247" s="79"/>
      <c r="J247" s="106"/>
      <c r="K247" s="491"/>
      <c r="L247" s="80"/>
      <c r="M247" s="79"/>
      <c r="O247" s="106"/>
      <c r="Q247" s="8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</row>
    <row r="248">
      <c r="A248" s="648"/>
      <c r="B248" s="674" t="s">
        <v>60</v>
      </c>
      <c r="C248" s="79"/>
      <c r="E248" s="106"/>
      <c r="F248" s="110"/>
      <c r="G248" s="111"/>
      <c r="H248" s="79"/>
      <c r="J248" s="106"/>
      <c r="K248" s="491"/>
      <c r="L248" s="80"/>
      <c r="M248" s="79"/>
      <c r="O248" s="106"/>
      <c r="P248" s="110"/>
      <c r="Q248" s="111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</row>
    <row r="249">
      <c r="A249" s="648"/>
      <c r="B249" s="674" t="s">
        <v>61</v>
      </c>
      <c r="C249" s="79"/>
      <c r="E249" s="106"/>
      <c r="F249" s="675"/>
      <c r="G249" s="138"/>
      <c r="H249" s="79"/>
      <c r="J249" s="106"/>
      <c r="K249" s="1226"/>
      <c r="L249" s="140"/>
      <c r="M249" s="79"/>
      <c r="O249" s="106"/>
      <c r="P249" s="1226"/>
      <c r="Q249" s="14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</row>
    <row r="250">
      <c r="A250" s="648"/>
      <c r="B250" s="79"/>
      <c r="C250" s="107"/>
      <c r="D250" s="110"/>
      <c r="E250" s="49"/>
      <c r="F250" s="675"/>
      <c r="G250" s="138"/>
      <c r="H250" s="107"/>
      <c r="I250" s="110"/>
      <c r="J250" s="49"/>
      <c r="K250" s="1226"/>
      <c r="L250" s="140"/>
      <c r="M250" s="107"/>
      <c r="N250" s="110"/>
      <c r="O250" s="49"/>
      <c r="P250" s="675"/>
      <c r="Q250" s="138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</row>
    <row r="251">
      <c r="A251" s="108"/>
      <c r="B251" s="1281" t="s">
        <v>62</v>
      </c>
      <c r="C251" s="1586">
        <v>85.0</v>
      </c>
      <c r="D251" s="1587"/>
      <c r="E251" s="1285" t="s">
        <v>63</v>
      </c>
      <c r="F251" s="1285" t="s">
        <v>64</v>
      </c>
      <c r="G251" s="1286" t="s">
        <v>65</v>
      </c>
      <c r="H251" s="1586">
        <v>85.0</v>
      </c>
      <c r="I251" s="1587"/>
      <c r="J251" s="1285" t="s">
        <v>63</v>
      </c>
      <c r="K251" s="1285" t="s">
        <v>64</v>
      </c>
      <c r="L251" s="1286" t="s">
        <v>65</v>
      </c>
      <c r="M251" s="1586">
        <v>85.0</v>
      </c>
      <c r="N251" s="1587"/>
      <c r="O251" s="1285" t="s">
        <v>63</v>
      </c>
      <c r="P251" s="1285" t="s">
        <v>64</v>
      </c>
      <c r="Q251" s="1286" t="s">
        <v>65</v>
      </c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</row>
    <row r="252">
      <c r="A252" s="108"/>
      <c r="B252" s="1281" t="s">
        <v>66</v>
      </c>
      <c r="C252" s="1287" t="s">
        <v>1030</v>
      </c>
      <c r="D252" s="1314"/>
      <c r="E252" s="1289" t="s">
        <v>1601</v>
      </c>
      <c r="F252" s="1290">
        <v>31.0</v>
      </c>
      <c r="G252" s="1316">
        <v>252.0</v>
      </c>
      <c r="H252" s="1313" t="s">
        <v>126</v>
      </c>
      <c r="I252" s="1314"/>
      <c r="J252" s="1289" t="s">
        <v>380</v>
      </c>
      <c r="K252" s="1290">
        <v>31.0</v>
      </c>
      <c r="L252" s="1316">
        <v>6.0</v>
      </c>
      <c r="M252" s="1313" t="s">
        <v>128</v>
      </c>
      <c r="N252" s="1314"/>
      <c r="O252" s="1315" t="s">
        <v>68</v>
      </c>
      <c r="P252" s="1290">
        <v>31.0</v>
      </c>
      <c r="Q252" s="1316">
        <v>6.0</v>
      </c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</row>
    <row r="253">
      <c r="A253" s="108"/>
      <c r="B253" s="1281"/>
      <c r="C253" s="1287" t="s">
        <v>884</v>
      </c>
      <c r="D253" s="1288"/>
      <c r="E253" s="1289" t="s">
        <v>2317</v>
      </c>
      <c r="F253" s="1290">
        <v>31.0</v>
      </c>
      <c r="G253" s="1316">
        <v>0.0</v>
      </c>
      <c r="H253" s="1313" t="s">
        <v>2909</v>
      </c>
      <c r="I253" s="1314"/>
      <c r="J253" s="1315" t="s">
        <v>166</v>
      </c>
      <c r="K253" s="1290">
        <v>31.0</v>
      </c>
      <c r="L253" s="1316">
        <v>0.0</v>
      </c>
      <c r="M253" s="1313" t="s">
        <v>133</v>
      </c>
      <c r="N253" s="1314"/>
      <c r="O253" s="1315" t="s">
        <v>694</v>
      </c>
      <c r="P253" s="1290">
        <v>31.0</v>
      </c>
      <c r="Q253" s="1316">
        <v>252.0</v>
      </c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</row>
    <row r="254">
      <c r="A254" s="108"/>
      <c r="B254" s="1281" t="s">
        <v>72</v>
      </c>
      <c r="C254" s="1287" t="s">
        <v>2917</v>
      </c>
      <c r="D254" s="1288"/>
      <c r="G254" s="80"/>
      <c r="H254" s="79"/>
      <c r="I254" s="1314"/>
      <c r="L254" s="80"/>
      <c r="M254" s="79"/>
      <c r="N254" s="1314"/>
      <c r="Q254" s="8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</row>
    <row r="255">
      <c r="A255" s="108"/>
      <c r="B255" s="1281" t="s">
        <v>79</v>
      </c>
      <c r="C255" s="1313" t="s">
        <v>1602</v>
      </c>
      <c r="D255" s="1314"/>
      <c r="E255" s="1289" t="s">
        <v>460</v>
      </c>
      <c r="F255" s="1290">
        <v>31.0</v>
      </c>
      <c r="G255" s="1316">
        <v>252.0</v>
      </c>
      <c r="H255" s="1313" t="s">
        <v>2918</v>
      </c>
      <c r="I255" s="1314"/>
      <c r="J255" s="1289" t="s">
        <v>1171</v>
      </c>
      <c r="K255" s="1290">
        <v>31.0</v>
      </c>
      <c r="L255" s="1316">
        <v>0.0</v>
      </c>
      <c r="M255" s="1313" t="s">
        <v>386</v>
      </c>
      <c r="N255" s="1314"/>
      <c r="O255" s="1315" t="s">
        <v>670</v>
      </c>
      <c r="P255" s="1290">
        <v>31.0</v>
      </c>
      <c r="Q255" s="1316">
        <v>0.0</v>
      </c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</row>
    <row r="256">
      <c r="A256" s="108"/>
      <c r="B256" s="1292" t="s">
        <v>85</v>
      </c>
      <c r="C256" s="1293" t="s">
        <v>497</v>
      </c>
      <c r="D256" s="1294"/>
      <c r="E256" s="1295" t="s">
        <v>1604</v>
      </c>
      <c r="F256" s="1296">
        <v>31.0</v>
      </c>
      <c r="G256" s="1320">
        <v>6.0</v>
      </c>
      <c r="H256" s="1293" t="s">
        <v>2832</v>
      </c>
      <c r="I256" s="1294"/>
      <c r="J256" s="1319" t="s">
        <v>2913</v>
      </c>
      <c r="K256" s="1296">
        <v>31.0</v>
      </c>
      <c r="L256" s="1320">
        <v>252.0</v>
      </c>
      <c r="M256" s="1317" t="s">
        <v>2185</v>
      </c>
      <c r="N256" s="1294"/>
      <c r="O256" s="1319" t="s">
        <v>360</v>
      </c>
      <c r="P256" s="1296">
        <v>31.0</v>
      </c>
      <c r="Q256" s="1320">
        <v>0.0</v>
      </c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</row>
    <row r="257">
      <c r="A257" s="101"/>
      <c r="B257" s="1298"/>
      <c r="C257" s="1293" t="s">
        <v>442</v>
      </c>
      <c r="D257" s="1294"/>
      <c r="E257" s="1295" t="s">
        <v>1605</v>
      </c>
      <c r="F257" s="1296">
        <v>31.0</v>
      </c>
      <c r="G257" s="1299">
        <v>0.0</v>
      </c>
      <c r="H257" s="1317" t="s">
        <v>442</v>
      </c>
      <c r="I257" s="1294"/>
      <c r="J257" s="1295" t="s">
        <v>492</v>
      </c>
      <c r="K257" s="1296">
        <v>31.0</v>
      </c>
      <c r="L257" s="1299">
        <v>0.0</v>
      </c>
      <c r="M257" s="1317" t="s">
        <v>630</v>
      </c>
      <c r="N257" s="1294"/>
      <c r="O257" s="1319" t="s">
        <v>117</v>
      </c>
      <c r="P257" s="1296">
        <v>31.0</v>
      </c>
      <c r="Q257" s="1299">
        <v>0.0</v>
      </c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</row>
    <row r="258">
      <c r="A258" s="101"/>
      <c r="B258" s="1298"/>
      <c r="C258" s="1293" t="s">
        <v>715</v>
      </c>
      <c r="D258" s="1294"/>
      <c r="E258" s="1319" t="s">
        <v>176</v>
      </c>
      <c r="F258" s="1296">
        <v>31.0</v>
      </c>
      <c r="G258" s="1320">
        <v>0.0</v>
      </c>
      <c r="H258" s="1317" t="s">
        <v>2016</v>
      </c>
      <c r="I258" s="1294"/>
      <c r="J258" s="1295" t="s">
        <v>151</v>
      </c>
      <c r="K258" s="1296">
        <v>31.0</v>
      </c>
      <c r="L258" s="1320">
        <v>252.0</v>
      </c>
      <c r="M258" s="1317" t="s">
        <v>788</v>
      </c>
      <c r="N258" s="1294"/>
      <c r="O258" s="1319" t="s">
        <v>210</v>
      </c>
      <c r="P258" s="1296">
        <v>31.0</v>
      </c>
      <c r="Q258" s="1320">
        <v>252.0</v>
      </c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</row>
    <row r="259">
      <c r="A259" s="101"/>
      <c r="B259" s="1298"/>
      <c r="C259" s="1326" t="s">
        <v>213</v>
      </c>
      <c r="D259" s="1322"/>
      <c r="E259" s="1323"/>
      <c r="F259" s="1324" t="s">
        <v>1417</v>
      </c>
      <c r="G259" s="83"/>
      <c r="H259" s="1326" t="s">
        <v>410</v>
      </c>
      <c r="I259" s="1322"/>
      <c r="J259" s="1324"/>
      <c r="K259" s="1324" t="s">
        <v>2791</v>
      </c>
      <c r="L259" s="83"/>
      <c r="M259" s="1321" t="s">
        <v>680</v>
      </c>
      <c r="N259" s="1322"/>
      <c r="O259" s="1323"/>
      <c r="P259" s="1324" t="s">
        <v>2855</v>
      </c>
      <c r="Q259" s="83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</row>
    <row r="260">
      <c r="A260" s="698"/>
      <c r="B260" s="699" t="s">
        <v>2919</v>
      </c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5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</row>
    <row r="26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</row>
    <row r="262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</row>
    <row r="263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</row>
    <row r="264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</row>
    <row r="26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</row>
    <row r="266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</row>
    <row r="267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</row>
    <row r="268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</row>
    <row r="269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</row>
    <row r="270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</row>
    <row r="27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</row>
    <row r="272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</row>
    <row r="273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</row>
    <row r="274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</row>
    <row r="275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</row>
    <row r="276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</row>
    <row r="277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</row>
    <row r="278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</row>
    <row r="279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</row>
    <row r="280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</row>
    <row r="28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</row>
    <row r="282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</row>
    <row r="283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</row>
    <row r="284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</row>
    <row r="285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</row>
    <row r="286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</row>
    <row r="287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</row>
    <row r="288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</row>
    <row r="289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</row>
    <row r="290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</row>
    <row r="29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</row>
    <row r="292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</row>
    <row r="293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</row>
    <row r="294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</row>
    <row r="295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</row>
    <row r="296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</row>
    <row r="297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</row>
    <row r="298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</row>
    <row r="299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</row>
    <row r="300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</row>
    <row r="30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</row>
    <row r="302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</row>
    <row r="303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</row>
    <row r="304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</row>
    <row r="305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</row>
    <row r="306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</row>
    <row r="307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</row>
    <row r="308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</row>
    <row r="309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</row>
    <row r="310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</row>
    <row r="31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</row>
    <row r="312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</row>
    <row r="313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</row>
    <row r="314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</row>
    <row r="31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</row>
    <row r="316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</row>
    <row r="317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</row>
    <row r="318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</row>
    <row r="319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</row>
    <row r="320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</row>
    <row r="32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</row>
    <row r="322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</row>
    <row r="323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</row>
    <row r="324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</row>
    <row r="32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</row>
    <row r="326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</row>
    <row r="327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</row>
    <row r="328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</row>
    <row r="329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</row>
    <row r="330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</row>
    <row r="33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</row>
    <row r="333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</row>
    <row r="33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</row>
    <row r="336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</row>
    <row r="337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</row>
    <row r="338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</row>
    <row r="339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</row>
    <row r="340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</row>
    <row r="34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</row>
    <row r="342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</row>
    <row r="343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</row>
    <row r="34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</row>
    <row r="346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</row>
    <row r="347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</row>
    <row r="348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</row>
    <row r="349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</row>
    <row r="350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</row>
    <row r="352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</row>
    <row r="353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</row>
    <row r="354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</row>
    <row r="35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</row>
    <row r="356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</row>
    <row r="357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</row>
    <row r="358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</row>
    <row r="359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</row>
    <row r="360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</row>
    <row r="362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</row>
    <row r="363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</row>
    <row r="364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</row>
    <row r="366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</row>
    <row r="367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</row>
    <row r="369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</row>
    <row r="370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</row>
    <row r="37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</row>
    <row r="372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</row>
    <row r="373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</row>
    <row r="374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</row>
    <row r="37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</row>
    <row r="377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</row>
    <row r="378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</row>
    <row r="379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</row>
    <row r="380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</row>
    <row r="38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</row>
    <row r="382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</row>
    <row r="383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</row>
    <row r="384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</row>
    <row r="38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</row>
    <row r="386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</row>
    <row r="387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</row>
    <row r="388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</row>
    <row r="389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</row>
    <row r="390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</row>
    <row r="39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</row>
    <row r="392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</row>
    <row r="394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</row>
    <row r="39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</row>
    <row r="396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</row>
    <row r="398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</row>
    <row r="400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</row>
    <row r="40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</row>
    <row r="403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</row>
    <row r="404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</row>
    <row r="40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</row>
    <row r="406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</row>
    <row r="407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</row>
    <row r="409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</row>
    <row r="410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</row>
    <row r="41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</row>
    <row r="412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</row>
    <row r="413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</row>
    <row r="414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</row>
    <row r="41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</row>
    <row r="416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</row>
    <row r="417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</row>
    <row r="418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</row>
    <row r="419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</row>
    <row r="420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</row>
    <row r="42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</row>
    <row r="422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</row>
    <row r="423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</row>
    <row r="424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Z943" s="100"/>
      <c r="AA943" s="100"/>
      <c r="AB943" s="100"/>
      <c r="AC943" s="100"/>
      <c r="AD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Z944" s="100"/>
      <c r="AA944" s="100"/>
      <c r="AB944" s="100"/>
      <c r="AC944" s="100"/>
      <c r="AD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Z945" s="100"/>
      <c r="AA945" s="100"/>
      <c r="AB945" s="100"/>
      <c r="AC945" s="100"/>
      <c r="AD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Z946" s="100"/>
      <c r="AA946" s="100"/>
      <c r="AB946" s="100"/>
      <c r="AC946" s="100"/>
      <c r="AD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Z947" s="100"/>
      <c r="AA947" s="100"/>
      <c r="AB947" s="100"/>
      <c r="AC947" s="100"/>
      <c r="AD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Z948" s="100"/>
      <c r="AA948" s="100"/>
      <c r="AB948" s="100"/>
      <c r="AC948" s="100"/>
      <c r="AD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Z949" s="100"/>
      <c r="AA949" s="100"/>
      <c r="AB949" s="100"/>
      <c r="AC949" s="100"/>
      <c r="AD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Z950" s="100"/>
      <c r="AA950" s="100"/>
      <c r="AB950" s="100"/>
      <c r="AC950" s="100"/>
      <c r="AD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Z951" s="100"/>
      <c r="AA951" s="100"/>
      <c r="AB951" s="100"/>
      <c r="AC951" s="100"/>
      <c r="AD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Z952" s="100"/>
      <c r="AA952" s="100"/>
      <c r="AB952" s="100"/>
      <c r="AC952" s="100"/>
      <c r="AD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Z953" s="100"/>
      <c r="AA953" s="100"/>
      <c r="AB953" s="100"/>
      <c r="AC953" s="100"/>
      <c r="AD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Z954" s="100"/>
      <c r="AA954" s="100"/>
      <c r="AB954" s="100"/>
      <c r="AC954" s="100"/>
      <c r="AD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Z955" s="100"/>
      <c r="AA955" s="100"/>
      <c r="AB955" s="100"/>
      <c r="AC955" s="100"/>
      <c r="AD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Z956" s="100"/>
      <c r="AA956" s="100"/>
      <c r="AB956" s="100"/>
      <c r="AC956" s="100"/>
      <c r="AD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Z957" s="100"/>
      <c r="AA957" s="100"/>
      <c r="AB957" s="100"/>
      <c r="AC957" s="100"/>
      <c r="AD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Z958" s="100"/>
      <c r="AA958" s="100"/>
      <c r="AB958" s="100"/>
      <c r="AC958" s="100"/>
      <c r="AD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Z959" s="100"/>
      <c r="AA959" s="100"/>
      <c r="AB959" s="100"/>
      <c r="AC959" s="100"/>
      <c r="AD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Z960" s="100"/>
      <c r="AA960" s="100"/>
      <c r="AB960" s="100"/>
      <c r="AC960" s="100"/>
      <c r="AD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Z961" s="100"/>
      <c r="AA961" s="100"/>
      <c r="AB961" s="100"/>
      <c r="AC961" s="100"/>
      <c r="AD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Z962" s="100"/>
      <c r="AA962" s="100"/>
      <c r="AB962" s="100"/>
      <c r="AC962" s="100"/>
      <c r="AD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Z963" s="100"/>
      <c r="AA963" s="100"/>
      <c r="AB963" s="100"/>
      <c r="AC963" s="100"/>
      <c r="AD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Z964" s="100"/>
      <c r="AA964" s="100"/>
      <c r="AB964" s="100"/>
      <c r="AC964" s="100"/>
      <c r="AD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Z965" s="100"/>
      <c r="AA965" s="100"/>
      <c r="AB965" s="100"/>
      <c r="AC965" s="100"/>
      <c r="AD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Z966" s="100"/>
      <c r="AA966" s="100"/>
      <c r="AB966" s="100"/>
      <c r="AC966" s="100"/>
      <c r="AD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Z967" s="100"/>
      <c r="AA967" s="100"/>
      <c r="AB967" s="100"/>
      <c r="AC967" s="100"/>
      <c r="AD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Z968" s="100"/>
      <c r="AA968" s="100"/>
      <c r="AB968" s="100"/>
      <c r="AC968" s="100"/>
      <c r="AD968" s="100"/>
    </row>
  </sheetData>
  <mergeCells count="307">
    <mergeCell ref="P165:Q168"/>
    <mergeCell ref="P169:Q169"/>
    <mergeCell ref="P178:Q178"/>
    <mergeCell ref="P179:Q182"/>
    <mergeCell ref="P183:Q183"/>
    <mergeCell ref="P184:Q184"/>
    <mergeCell ref="P192:Q192"/>
    <mergeCell ref="P198:Q201"/>
    <mergeCell ref="P202:Q202"/>
    <mergeCell ref="P211:Q211"/>
    <mergeCell ref="M212:O217"/>
    <mergeCell ref="P212:Q215"/>
    <mergeCell ref="P216:Q216"/>
    <mergeCell ref="P217:Q217"/>
    <mergeCell ref="M230:O235"/>
    <mergeCell ref="P230:Q233"/>
    <mergeCell ref="P234:Q234"/>
    <mergeCell ref="M238:M239"/>
    <mergeCell ref="O238:O239"/>
    <mergeCell ref="P238:P239"/>
    <mergeCell ref="Q238:Q239"/>
    <mergeCell ref="P253:P254"/>
    <mergeCell ref="Q253:Q254"/>
    <mergeCell ref="P259:Q259"/>
    <mergeCell ref="P244:Q244"/>
    <mergeCell ref="M245:O250"/>
    <mergeCell ref="P245:Q248"/>
    <mergeCell ref="P249:Q249"/>
    <mergeCell ref="P250:Q250"/>
    <mergeCell ref="M253:M254"/>
    <mergeCell ref="O253:O254"/>
    <mergeCell ref="F114:G117"/>
    <mergeCell ref="F118:G118"/>
    <mergeCell ref="K119:L119"/>
    <mergeCell ref="F127:G127"/>
    <mergeCell ref="K127:L127"/>
    <mergeCell ref="C132:E137"/>
    <mergeCell ref="K132:L135"/>
    <mergeCell ref="F132:G135"/>
    <mergeCell ref="H132:J137"/>
    <mergeCell ref="F136:G136"/>
    <mergeCell ref="F145:G145"/>
    <mergeCell ref="C147:E152"/>
    <mergeCell ref="F147:G150"/>
    <mergeCell ref="H147:J152"/>
    <mergeCell ref="K170:L170"/>
    <mergeCell ref="P170:Q170"/>
    <mergeCell ref="F151:G151"/>
    <mergeCell ref="F152:G152"/>
    <mergeCell ref="F160:G160"/>
    <mergeCell ref="B161:Q161"/>
    <mergeCell ref="C163:Q164"/>
    <mergeCell ref="M165:O170"/>
    <mergeCell ref="K169:L169"/>
    <mergeCell ref="F179:G182"/>
    <mergeCell ref="F183:G183"/>
    <mergeCell ref="K179:L182"/>
    <mergeCell ref="M179:O184"/>
    <mergeCell ref="K183:L183"/>
    <mergeCell ref="K184:L184"/>
    <mergeCell ref="B194:Q194"/>
    <mergeCell ref="C196:Q197"/>
    <mergeCell ref="M198:O203"/>
    <mergeCell ref="P203:Q203"/>
    <mergeCell ref="P225:Q225"/>
    <mergeCell ref="B226:Q226"/>
    <mergeCell ref="C228:Q229"/>
    <mergeCell ref="B234:B235"/>
    <mergeCell ref="B238:B239"/>
    <mergeCell ref="B245:B247"/>
    <mergeCell ref="B249:B250"/>
    <mergeCell ref="E238:E239"/>
    <mergeCell ref="C245:E250"/>
    <mergeCell ref="E253:E254"/>
    <mergeCell ref="B196:B200"/>
    <mergeCell ref="B202:B203"/>
    <mergeCell ref="B212:B214"/>
    <mergeCell ref="C212:E217"/>
    <mergeCell ref="B216:B217"/>
    <mergeCell ref="B228:B232"/>
    <mergeCell ref="C230:E235"/>
    <mergeCell ref="F217:G217"/>
    <mergeCell ref="F225:G225"/>
    <mergeCell ref="F230:G233"/>
    <mergeCell ref="H230:J235"/>
    <mergeCell ref="F234:G234"/>
    <mergeCell ref="F235:G235"/>
    <mergeCell ref="J238:J239"/>
    <mergeCell ref="G253:G254"/>
    <mergeCell ref="H253:H254"/>
    <mergeCell ref="K253:K254"/>
    <mergeCell ref="L253:L254"/>
    <mergeCell ref="K259:L259"/>
    <mergeCell ref="B260:Q260"/>
    <mergeCell ref="F253:F254"/>
    <mergeCell ref="F259:G259"/>
    <mergeCell ref="F238:F239"/>
    <mergeCell ref="F244:G244"/>
    <mergeCell ref="F245:G248"/>
    <mergeCell ref="H245:J250"/>
    <mergeCell ref="F249:G249"/>
    <mergeCell ref="F250:G250"/>
    <mergeCell ref="J253:J254"/>
    <mergeCell ref="B147:B149"/>
    <mergeCell ref="B151:B152"/>
    <mergeCell ref="B163:B167"/>
    <mergeCell ref="C165:E170"/>
    <mergeCell ref="F165:G168"/>
    <mergeCell ref="H165:J170"/>
    <mergeCell ref="B169:B170"/>
    <mergeCell ref="F169:G169"/>
    <mergeCell ref="F170:G170"/>
    <mergeCell ref="F178:G178"/>
    <mergeCell ref="B179:B181"/>
    <mergeCell ref="C179:E184"/>
    <mergeCell ref="H179:J184"/>
    <mergeCell ref="B183:B184"/>
    <mergeCell ref="K198:L201"/>
    <mergeCell ref="K202:L202"/>
    <mergeCell ref="F184:G184"/>
    <mergeCell ref="F192:G192"/>
    <mergeCell ref="K192:L192"/>
    <mergeCell ref="C198:E203"/>
    <mergeCell ref="F198:G201"/>
    <mergeCell ref="H198:J203"/>
    <mergeCell ref="F202:G202"/>
    <mergeCell ref="F203:G203"/>
    <mergeCell ref="K203:L203"/>
    <mergeCell ref="F211:G211"/>
    <mergeCell ref="K211:L211"/>
    <mergeCell ref="F212:G215"/>
    <mergeCell ref="H212:J217"/>
    <mergeCell ref="F216:G216"/>
    <mergeCell ref="G238:G239"/>
    <mergeCell ref="H238:H239"/>
    <mergeCell ref="K238:K239"/>
    <mergeCell ref="L238:L239"/>
    <mergeCell ref="K245:L248"/>
    <mergeCell ref="K249:L249"/>
    <mergeCell ref="K250:L250"/>
    <mergeCell ref="K212:L215"/>
    <mergeCell ref="K216:L216"/>
    <mergeCell ref="K225:L225"/>
    <mergeCell ref="K230:L233"/>
    <mergeCell ref="K234:L234"/>
    <mergeCell ref="K235:L235"/>
    <mergeCell ref="K244:L244"/>
    <mergeCell ref="K36:L39"/>
    <mergeCell ref="M36:O41"/>
    <mergeCell ref="K40:L40"/>
    <mergeCell ref="F41:G41"/>
    <mergeCell ref="P41:Q41"/>
    <mergeCell ref="F23:G23"/>
    <mergeCell ref="F31:G31"/>
    <mergeCell ref="B32:Q32"/>
    <mergeCell ref="C34:Q35"/>
    <mergeCell ref="F36:G39"/>
    <mergeCell ref="H36:J41"/>
    <mergeCell ref="F40:G40"/>
    <mergeCell ref="P81:Q81"/>
    <mergeCell ref="P95:Q95"/>
    <mergeCell ref="P113:Q113"/>
    <mergeCell ref="P127:Q127"/>
    <mergeCell ref="P145:Q145"/>
    <mergeCell ref="P160:Q160"/>
    <mergeCell ref="P36:Q39"/>
    <mergeCell ref="P40:Q40"/>
    <mergeCell ref="P49:Q49"/>
    <mergeCell ref="P50:Q53"/>
    <mergeCell ref="P54:Q54"/>
    <mergeCell ref="P55:Q55"/>
    <mergeCell ref="P63:Q63"/>
    <mergeCell ref="M68:O73"/>
    <mergeCell ref="P68:Q71"/>
    <mergeCell ref="P72:Q72"/>
    <mergeCell ref="P73:Q73"/>
    <mergeCell ref="M82:O87"/>
    <mergeCell ref="P82:Q85"/>
    <mergeCell ref="P86:Q86"/>
    <mergeCell ref="M100:O105"/>
    <mergeCell ref="P100:Q103"/>
    <mergeCell ref="P104:Q104"/>
    <mergeCell ref="P105:Q105"/>
    <mergeCell ref="P114:Q117"/>
    <mergeCell ref="P118:Q118"/>
    <mergeCell ref="P119:Q119"/>
    <mergeCell ref="P151:Q151"/>
    <mergeCell ref="P152:Q152"/>
    <mergeCell ref="M114:O119"/>
    <mergeCell ref="M132:O137"/>
    <mergeCell ref="P132:Q135"/>
    <mergeCell ref="P136:Q136"/>
    <mergeCell ref="P137:Q137"/>
    <mergeCell ref="M147:O152"/>
    <mergeCell ref="P147:Q150"/>
    <mergeCell ref="B2:B6"/>
    <mergeCell ref="B8:B9"/>
    <mergeCell ref="B18:B20"/>
    <mergeCell ref="B22:B23"/>
    <mergeCell ref="B34:B38"/>
    <mergeCell ref="B50:B52"/>
    <mergeCell ref="P8:Q8"/>
    <mergeCell ref="P9:Q9"/>
    <mergeCell ref="P17:Q17"/>
    <mergeCell ref="M18:O23"/>
    <mergeCell ref="P18:Q21"/>
    <mergeCell ref="P22:Q22"/>
    <mergeCell ref="P23:Q23"/>
    <mergeCell ref="P31:Q31"/>
    <mergeCell ref="C2:Q3"/>
    <mergeCell ref="C4:E9"/>
    <mergeCell ref="F4:G7"/>
    <mergeCell ref="H4:J9"/>
    <mergeCell ref="M4:O9"/>
    <mergeCell ref="P4:Q7"/>
    <mergeCell ref="K9:L9"/>
    <mergeCell ref="F8:G8"/>
    <mergeCell ref="F9:G9"/>
    <mergeCell ref="F17:G17"/>
    <mergeCell ref="C18:E23"/>
    <mergeCell ref="F18:G21"/>
    <mergeCell ref="H18:J23"/>
    <mergeCell ref="F22:G22"/>
    <mergeCell ref="K4:L7"/>
    <mergeCell ref="K8:L8"/>
    <mergeCell ref="K17:L17"/>
    <mergeCell ref="K18:L21"/>
    <mergeCell ref="K22:L22"/>
    <mergeCell ref="K23:L23"/>
    <mergeCell ref="K31:L31"/>
    <mergeCell ref="K49:L49"/>
    <mergeCell ref="K50:L53"/>
    <mergeCell ref="M50:O55"/>
    <mergeCell ref="K54:L54"/>
    <mergeCell ref="K55:L55"/>
    <mergeCell ref="B64:Q64"/>
    <mergeCell ref="C66:Q67"/>
    <mergeCell ref="P87:Q87"/>
    <mergeCell ref="B96:Q96"/>
    <mergeCell ref="C98:Q99"/>
    <mergeCell ref="B128:Q128"/>
    <mergeCell ref="C130:Q131"/>
    <mergeCell ref="K114:L117"/>
    <mergeCell ref="K118:L118"/>
    <mergeCell ref="K86:L86"/>
    <mergeCell ref="K87:L87"/>
    <mergeCell ref="K95:L95"/>
    <mergeCell ref="K100:L103"/>
    <mergeCell ref="K104:L104"/>
    <mergeCell ref="K105:L105"/>
    <mergeCell ref="K113:L113"/>
    <mergeCell ref="C36:E41"/>
    <mergeCell ref="B40:B41"/>
    <mergeCell ref="F49:G49"/>
    <mergeCell ref="C50:E55"/>
    <mergeCell ref="F50:G53"/>
    <mergeCell ref="H50:J55"/>
    <mergeCell ref="B54:B55"/>
    <mergeCell ref="F54:G54"/>
    <mergeCell ref="F55:G55"/>
    <mergeCell ref="F63:G63"/>
    <mergeCell ref="K63:L63"/>
    <mergeCell ref="B66:B70"/>
    <mergeCell ref="C68:E73"/>
    <mergeCell ref="B72:B73"/>
    <mergeCell ref="F73:G73"/>
    <mergeCell ref="F68:G71"/>
    <mergeCell ref="F72:G72"/>
    <mergeCell ref="F81:G81"/>
    <mergeCell ref="B82:B84"/>
    <mergeCell ref="C82:E87"/>
    <mergeCell ref="F82:G85"/>
    <mergeCell ref="B86:B87"/>
    <mergeCell ref="H68:J73"/>
    <mergeCell ref="K68:L71"/>
    <mergeCell ref="K72:L72"/>
    <mergeCell ref="K73:L73"/>
    <mergeCell ref="K81:L81"/>
    <mergeCell ref="H82:J87"/>
    <mergeCell ref="K82:L85"/>
    <mergeCell ref="F86:G86"/>
    <mergeCell ref="F87:G87"/>
    <mergeCell ref="F95:G95"/>
    <mergeCell ref="B98:B102"/>
    <mergeCell ref="C100:E105"/>
    <mergeCell ref="H100:J105"/>
    <mergeCell ref="B104:B105"/>
    <mergeCell ref="F105:G105"/>
    <mergeCell ref="F100:G103"/>
    <mergeCell ref="F104:G104"/>
    <mergeCell ref="F113:G113"/>
    <mergeCell ref="B114:B116"/>
    <mergeCell ref="C114:E119"/>
    <mergeCell ref="H114:J119"/>
    <mergeCell ref="B118:B119"/>
    <mergeCell ref="F119:G119"/>
    <mergeCell ref="B130:B134"/>
    <mergeCell ref="B136:B137"/>
    <mergeCell ref="K165:L168"/>
    <mergeCell ref="K178:L178"/>
    <mergeCell ref="K136:L136"/>
    <mergeCell ref="K137:L137"/>
    <mergeCell ref="K145:L145"/>
    <mergeCell ref="K147:L150"/>
    <mergeCell ref="K151:L151"/>
    <mergeCell ref="K152:L152"/>
    <mergeCell ref="K160:L160"/>
  </mergeCells>
  <hyperlinks>
    <hyperlink r:id="rId1" ref="B32"/>
    <hyperlink r:id="rId2" ref="B64"/>
    <hyperlink r:id="rId3" ref="B96"/>
    <hyperlink r:id="rId4" ref="B128"/>
    <hyperlink r:id="rId5" ref="B161"/>
    <hyperlink r:id="rId6" ref="B194"/>
    <hyperlink r:id="rId7" ref="B226"/>
    <hyperlink r:id="rId8" ref="B260"/>
  </hyperlinks>
  <drawing r:id="rId9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10.25"/>
    <col customWidth="1" min="3" max="3" width="13.38"/>
    <col customWidth="1" min="4" max="4" width="12.0"/>
    <col customWidth="1" min="5" max="6" width="4.0"/>
    <col customWidth="1" min="7" max="7" width="13.38"/>
    <col customWidth="1" min="8" max="8" width="12.63"/>
    <col customWidth="1" min="9" max="10" width="4.0"/>
    <col customWidth="1" min="11" max="11" width="13.38"/>
    <col customWidth="1" min="12" max="12" width="12.0"/>
    <col customWidth="1" min="13" max="14" width="4.0"/>
    <col customWidth="1" min="15" max="15" width="13.38"/>
    <col customWidth="1" min="16" max="16" width="12.0"/>
    <col customWidth="1" min="17" max="18" width="4.0"/>
    <col customWidth="1" min="21" max="21" width="4.63"/>
    <col customWidth="1" min="22" max="22" width="4.38"/>
    <col customWidth="1" min="25" max="25" width="3.75"/>
    <col customWidth="1" min="26" max="26" width="4.25"/>
    <col customWidth="1" min="27" max="27" width="12.38"/>
    <col customWidth="1" min="28" max="28" width="11.38"/>
    <col customWidth="1" min="29" max="29" width="4.38"/>
    <col customWidth="1" min="30" max="30" width="4.25"/>
    <col customWidth="1" min="31" max="31" width="2.38"/>
  </cols>
  <sheetData>
    <row r="1">
      <c r="A1" s="1588"/>
      <c r="B1" s="1588"/>
      <c r="C1" s="1588"/>
      <c r="D1" s="1588"/>
      <c r="E1" s="1588"/>
      <c r="F1" s="1588"/>
      <c r="G1" s="1588"/>
      <c r="H1" s="1588"/>
      <c r="I1" s="1588"/>
      <c r="J1" s="1588"/>
      <c r="K1" s="1588"/>
      <c r="L1" s="1588"/>
      <c r="M1" s="1588"/>
      <c r="N1" s="1588"/>
      <c r="O1" s="1588"/>
      <c r="P1" s="1588"/>
      <c r="Q1" s="1588"/>
      <c r="R1" s="1588"/>
      <c r="S1" s="1588"/>
      <c r="T1" s="1588"/>
      <c r="U1" s="1588"/>
      <c r="V1" s="1588"/>
      <c r="W1" s="1588"/>
      <c r="X1" s="1588"/>
      <c r="Y1" s="1588"/>
      <c r="Z1" s="1588"/>
      <c r="AA1" s="1588"/>
      <c r="AB1" s="1588"/>
      <c r="AC1" s="1588"/>
      <c r="AD1" s="1588"/>
      <c r="AE1" s="1588"/>
    </row>
    <row r="2" ht="24.0" customHeight="1">
      <c r="A2" s="1589"/>
      <c r="B2" s="1590" t="s">
        <v>2920</v>
      </c>
      <c r="C2" s="1591"/>
      <c r="D2" s="1591"/>
      <c r="E2" s="1591"/>
      <c r="F2" s="1591"/>
      <c r="G2" s="1591"/>
      <c r="H2" s="1591"/>
      <c r="I2" s="1591"/>
      <c r="J2" s="1591"/>
      <c r="K2" s="1591"/>
      <c r="L2" s="1591"/>
      <c r="M2" s="1591"/>
      <c r="N2" s="1591"/>
      <c r="O2" s="1591"/>
      <c r="P2" s="1591"/>
      <c r="Q2" s="1591"/>
      <c r="R2" s="1592"/>
      <c r="S2" s="1588"/>
      <c r="T2" s="1588"/>
      <c r="U2" s="1588"/>
      <c r="V2" s="1588"/>
      <c r="W2" s="1588"/>
      <c r="X2" s="1588"/>
      <c r="Y2" s="1588"/>
      <c r="Z2" s="1588"/>
      <c r="AA2" s="1588"/>
      <c r="AB2" s="1588"/>
      <c r="AC2" s="1588"/>
      <c r="AD2" s="1588"/>
      <c r="AE2" s="1588"/>
    </row>
    <row r="3" ht="52.5" customHeight="1">
      <c r="A3" s="1588"/>
      <c r="B3" s="1593" t="str">
        <f>(IMAGE("https://play.pokemonshowdown.com/sprites/trainers/roxanne.png", 1))</f>
        <v/>
      </c>
      <c r="C3" s="1594" t="str">
        <f>(IMAGE("https://play.pokemonshowdown.com/sprites/gen5/rhyhorn.png", 4, 100, 100))</f>
        <v/>
      </c>
      <c r="D3" s="114"/>
      <c r="E3" s="114"/>
      <c r="F3" s="1595"/>
      <c r="G3" s="1594" t="str">
        <f>(IMAGE("https://play.pokemonshowdown.com/sprites/gen5/wooper-paldea.png", 4, 100, 100))</f>
        <v/>
      </c>
      <c r="H3" s="114"/>
      <c r="I3" s="114"/>
      <c r="J3" s="1595"/>
      <c r="K3" s="1594" t="str">
        <f>(IMAGE("https://play.pokemonshowdown.com/sprites/gen5/gligar.png", 4, 100, 100))</f>
        <v/>
      </c>
      <c r="L3" s="114"/>
      <c r="M3" s="114"/>
      <c r="N3" s="1595"/>
      <c r="O3" s="1594" t="str">
        <f>(IMAGE("https://play.pokemonshowdown.com/sprites/gen5/nosepass.png", 4, 100, 100))</f>
        <v/>
      </c>
      <c r="P3" s="114"/>
      <c r="Q3" s="114"/>
      <c r="R3" s="1596"/>
      <c r="S3" s="1588"/>
      <c r="T3" s="1588"/>
      <c r="U3" s="1588"/>
      <c r="V3" s="1588"/>
      <c r="W3" s="1588"/>
      <c r="X3" s="1588"/>
      <c r="Y3" s="1588"/>
      <c r="Z3" s="1588"/>
      <c r="AA3" s="1588"/>
      <c r="AB3" s="1588"/>
      <c r="AC3" s="1588"/>
      <c r="AD3" s="1588"/>
      <c r="AE3" s="1588"/>
    </row>
    <row r="4">
      <c r="A4" s="1597"/>
      <c r="B4" s="1598" t="s">
        <v>2921</v>
      </c>
      <c r="C4" s="1599" t="s">
        <v>2922</v>
      </c>
      <c r="D4" s="1600"/>
      <c r="E4" s="1600"/>
      <c r="F4" s="1601"/>
      <c r="G4" s="1599" t="s">
        <v>2923</v>
      </c>
      <c r="H4" s="1600"/>
      <c r="I4" s="1600"/>
      <c r="J4" s="1601"/>
      <c r="K4" s="1599" t="s">
        <v>2924</v>
      </c>
      <c r="L4" s="1600"/>
      <c r="M4" s="1600"/>
      <c r="N4" s="1601"/>
      <c r="O4" s="1599" t="s">
        <v>2925</v>
      </c>
      <c r="P4" s="1600"/>
      <c r="Q4" s="1600"/>
      <c r="R4" s="1602"/>
      <c r="S4" s="1588"/>
      <c r="T4" s="1588"/>
      <c r="U4" s="1588"/>
      <c r="V4" s="1588"/>
      <c r="W4" s="1588"/>
      <c r="X4" s="1588"/>
      <c r="Y4" s="1588"/>
      <c r="Z4" s="1588"/>
      <c r="AA4" s="1588"/>
      <c r="AB4" s="1588"/>
      <c r="AC4" s="1588"/>
      <c r="AD4" s="1588"/>
      <c r="AE4" s="1588"/>
    </row>
    <row r="5">
      <c r="A5" s="1597"/>
      <c r="B5" s="1598" t="s">
        <v>61</v>
      </c>
      <c r="C5" s="1603" t="s">
        <v>1830</v>
      </c>
      <c r="D5" s="1600"/>
      <c r="E5" s="1600"/>
      <c r="F5" s="1601"/>
      <c r="G5" s="1603" t="s">
        <v>1835</v>
      </c>
      <c r="H5" s="1600"/>
      <c r="I5" s="1600"/>
      <c r="J5" s="1601"/>
      <c r="K5" s="1603" t="s">
        <v>1825</v>
      </c>
      <c r="L5" s="1600"/>
      <c r="M5" s="1600"/>
      <c r="N5" s="1601"/>
      <c r="O5" s="1603" t="s">
        <v>1830</v>
      </c>
      <c r="P5" s="1600"/>
      <c r="Q5" s="1600"/>
      <c r="R5" s="1602"/>
      <c r="S5" s="1588"/>
      <c r="T5" s="1588"/>
      <c r="U5" s="1588"/>
      <c r="V5" s="1588"/>
      <c r="W5" s="1588"/>
      <c r="X5" s="1588"/>
      <c r="Y5" s="1588"/>
      <c r="Z5" s="1588"/>
      <c r="AA5" s="1588"/>
      <c r="AB5" s="1588"/>
      <c r="AC5" s="1588"/>
      <c r="AD5" s="1588"/>
      <c r="AE5" s="1588"/>
    </row>
    <row r="6">
      <c r="A6" s="1597"/>
      <c r="B6" s="1604"/>
      <c r="C6" s="1605" t="s">
        <v>1825</v>
      </c>
      <c r="D6" s="114"/>
      <c r="E6" s="114"/>
      <c r="F6" s="1595"/>
      <c r="G6" s="1605" t="s">
        <v>1825</v>
      </c>
      <c r="H6" s="114"/>
      <c r="I6" s="114"/>
      <c r="J6" s="1595"/>
      <c r="K6" s="1605" t="s">
        <v>1839</v>
      </c>
      <c r="L6" s="114"/>
      <c r="M6" s="114"/>
      <c r="N6" s="1595"/>
      <c r="O6" s="1603" t="s">
        <v>1830</v>
      </c>
      <c r="P6" s="1600"/>
      <c r="Q6" s="1600"/>
      <c r="R6" s="1602"/>
      <c r="S6" s="1588"/>
      <c r="T6" s="1588"/>
      <c r="U6" s="1588"/>
      <c r="V6" s="1588"/>
      <c r="W6" s="1588"/>
      <c r="X6" s="1588"/>
      <c r="Y6" s="1588"/>
      <c r="Z6" s="1588"/>
      <c r="AA6" s="1588"/>
      <c r="AB6" s="1588"/>
      <c r="AC6" s="1588"/>
      <c r="AD6" s="1588"/>
      <c r="AE6" s="1588"/>
    </row>
    <row r="7">
      <c r="A7" s="1597"/>
      <c r="B7" s="1606" t="s">
        <v>62</v>
      </c>
      <c r="C7" s="1607">
        <v>14.0</v>
      </c>
      <c r="D7" s="1608" t="s">
        <v>63</v>
      </c>
      <c r="E7" s="1608" t="s">
        <v>64</v>
      </c>
      <c r="F7" s="1609" t="s">
        <v>65</v>
      </c>
      <c r="G7" s="1607">
        <v>15.0</v>
      </c>
      <c r="H7" s="1608" t="s">
        <v>63</v>
      </c>
      <c r="I7" s="1608" t="s">
        <v>64</v>
      </c>
      <c r="J7" s="1609" t="s">
        <v>65</v>
      </c>
      <c r="K7" s="1607">
        <v>15.0</v>
      </c>
      <c r="L7" s="1608" t="s">
        <v>63</v>
      </c>
      <c r="M7" s="1608" t="s">
        <v>64</v>
      </c>
      <c r="N7" s="1609" t="s">
        <v>65</v>
      </c>
      <c r="O7" s="1607">
        <v>15.0</v>
      </c>
      <c r="P7" s="1608" t="s">
        <v>63</v>
      </c>
      <c r="Q7" s="1608" t="s">
        <v>64</v>
      </c>
      <c r="R7" s="1610" t="s">
        <v>65</v>
      </c>
      <c r="S7" s="1588"/>
      <c r="T7" s="1588"/>
      <c r="U7" s="1588"/>
      <c r="V7" s="1588"/>
      <c r="W7" s="1588"/>
      <c r="X7" s="1588"/>
      <c r="Y7" s="1588"/>
      <c r="Z7" s="1588"/>
      <c r="AA7" s="1588"/>
      <c r="AB7" s="1588"/>
      <c r="AC7" s="1588"/>
      <c r="AD7" s="1588"/>
      <c r="AE7" s="1588"/>
    </row>
    <row r="8">
      <c r="A8" s="1597"/>
      <c r="B8" s="1606" t="s">
        <v>66</v>
      </c>
      <c r="C8" s="1611" t="s">
        <v>67</v>
      </c>
      <c r="D8" s="1612" t="s">
        <v>68</v>
      </c>
      <c r="E8" s="1612">
        <v>31.0</v>
      </c>
      <c r="F8" s="1613">
        <v>0.0</v>
      </c>
      <c r="G8" s="1611" t="s">
        <v>69</v>
      </c>
      <c r="H8" s="1612" t="s">
        <v>70</v>
      </c>
      <c r="I8" s="1612">
        <v>31.0</v>
      </c>
      <c r="J8" s="1613">
        <v>0.0</v>
      </c>
      <c r="K8" s="1611" t="s">
        <v>67</v>
      </c>
      <c r="L8" s="1612" t="s">
        <v>71</v>
      </c>
      <c r="M8" s="1612">
        <v>31.0</v>
      </c>
      <c r="N8" s="1613">
        <v>0.0</v>
      </c>
      <c r="O8" s="1611" t="s">
        <v>109</v>
      </c>
      <c r="P8" s="1612" t="s">
        <v>110</v>
      </c>
      <c r="Q8" s="1612">
        <v>31.0</v>
      </c>
      <c r="R8" s="1614">
        <v>0.0</v>
      </c>
      <c r="S8" s="1588"/>
      <c r="T8" s="1588"/>
      <c r="U8" s="1588"/>
      <c r="V8" s="1588"/>
      <c r="W8" s="1588"/>
      <c r="X8" s="1588"/>
      <c r="Y8" s="1588"/>
      <c r="Z8" s="1588"/>
      <c r="AA8" s="1588"/>
      <c r="AB8" s="1588"/>
      <c r="AC8" s="1588"/>
      <c r="AD8" s="1588"/>
      <c r="AE8" s="1588"/>
    </row>
    <row r="9">
      <c r="A9" s="1597"/>
      <c r="B9" s="1606" t="s">
        <v>72</v>
      </c>
      <c r="C9" s="1611" t="s">
        <v>73</v>
      </c>
      <c r="D9" s="1612" t="s">
        <v>74</v>
      </c>
      <c r="E9" s="1612">
        <v>31.0</v>
      </c>
      <c r="F9" s="1613">
        <v>0.0</v>
      </c>
      <c r="G9" s="1611" t="s">
        <v>75</v>
      </c>
      <c r="H9" s="1612" t="s">
        <v>76</v>
      </c>
      <c r="I9" s="1612">
        <v>31.0</v>
      </c>
      <c r="J9" s="1613">
        <v>0.0</v>
      </c>
      <c r="K9" s="1611" t="s">
        <v>77</v>
      </c>
      <c r="L9" s="1612" t="s">
        <v>78</v>
      </c>
      <c r="M9" s="1612">
        <v>31.0</v>
      </c>
      <c r="N9" s="1613">
        <v>0.0</v>
      </c>
      <c r="O9" s="1611" t="s">
        <v>111</v>
      </c>
      <c r="P9" s="1612" t="s">
        <v>76</v>
      </c>
      <c r="Q9" s="1612">
        <v>31.0</v>
      </c>
      <c r="R9" s="1614">
        <v>0.0</v>
      </c>
      <c r="S9" s="1588"/>
      <c r="T9" s="1588"/>
      <c r="U9" s="1588"/>
      <c r="V9" s="1588"/>
      <c r="W9" s="1588"/>
      <c r="X9" s="1588"/>
      <c r="Y9" s="1588"/>
      <c r="Z9" s="1588"/>
      <c r="AA9" s="1588"/>
      <c r="AB9" s="1588"/>
      <c r="AC9" s="1588"/>
      <c r="AD9" s="1588"/>
      <c r="AE9" s="1588"/>
    </row>
    <row r="10">
      <c r="A10" s="1597"/>
      <c r="B10" s="1606" t="s">
        <v>79</v>
      </c>
      <c r="C10" s="1611" t="s">
        <v>80</v>
      </c>
      <c r="D10" s="1612" t="s">
        <v>81</v>
      </c>
      <c r="E10" s="1612">
        <v>31.0</v>
      </c>
      <c r="F10" s="1613">
        <v>0.0</v>
      </c>
      <c r="G10" s="1611" t="s">
        <v>82</v>
      </c>
      <c r="H10" s="1612" t="s">
        <v>83</v>
      </c>
      <c r="I10" s="1612">
        <v>31.0</v>
      </c>
      <c r="J10" s="1613">
        <v>0.0</v>
      </c>
      <c r="K10" s="1611" t="s">
        <v>82</v>
      </c>
      <c r="L10" s="1612" t="s">
        <v>84</v>
      </c>
      <c r="M10" s="1612">
        <v>31.0</v>
      </c>
      <c r="N10" s="1613">
        <v>0.0</v>
      </c>
      <c r="O10" s="1611" t="s">
        <v>112</v>
      </c>
      <c r="P10" s="1612" t="s">
        <v>113</v>
      </c>
      <c r="Q10" s="1612">
        <v>31.0</v>
      </c>
      <c r="R10" s="1614">
        <v>0.0</v>
      </c>
      <c r="S10" s="1588"/>
      <c r="T10" s="1588"/>
      <c r="U10" s="1588"/>
      <c r="V10" s="1588"/>
      <c r="W10" s="1588"/>
      <c r="X10" s="1588"/>
      <c r="Y10" s="1588"/>
      <c r="Z10" s="1588"/>
      <c r="AA10" s="1588"/>
      <c r="AB10" s="1588"/>
      <c r="AC10" s="1588"/>
      <c r="AD10" s="1588"/>
      <c r="AE10" s="1588"/>
    </row>
    <row r="11">
      <c r="A11" s="1597"/>
      <c r="B11" s="1615" t="s">
        <v>85</v>
      </c>
      <c r="C11" s="1616" t="s">
        <v>86</v>
      </c>
      <c r="D11" s="1617" t="s">
        <v>87</v>
      </c>
      <c r="E11" s="1617">
        <v>31.0</v>
      </c>
      <c r="F11" s="1618">
        <v>0.0</v>
      </c>
      <c r="G11" s="1616" t="s">
        <v>88</v>
      </c>
      <c r="H11" s="1617" t="s">
        <v>89</v>
      </c>
      <c r="I11" s="1617">
        <v>31.0</v>
      </c>
      <c r="J11" s="1618">
        <v>0.0</v>
      </c>
      <c r="K11" s="1616" t="s">
        <v>86</v>
      </c>
      <c r="L11" s="1617" t="s">
        <v>91</v>
      </c>
      <c r="M11" s="1617">
        <v>31.0</v>
      </c>
      <c r="N11" s="1618">
        <v>0.0</v>
      </c>
      <c r="O11" s="1616" t="s">
        <v>86</v>
      </c>
      <c r="P11" s="1617" t="s">
        <v>115</v>
      </c>
      <c r="Q11" s="1617">
        <v>31.0</v>
      </c>
      <c r="R11" s="1619">
        <v>0.0</v>
      </c>
      <c r="S11" s="1588"/>
      <c r="T11" s="1588"/>
      <c r="U11" s="1588"/>
      <c r="V11" s="1588"/>
      <c r="W11" s="1588"/>
      <c r="X11" s="1588"/>
      <c r="Y11" s="1588"/>
      <c r="Z11" s="1588"/>
      <c r="AA11" s="1588"/>
      <c r="AB11" s="1588"/>
      <c r="AC11" s="1588"/>
      <c r="AD11" s="1588"/>
      <c r="AE11" s="1588"/>
    </row>
    <row r="12">
      <c r="A12" s="1588"/>
      <c r="B12" s="1620"/>
      <c r="C12" s="1616" t="s">
        <v>92</v>
      </c>
      <c r="D12" s="1617" t="s">
        <v>93</v>
      </c>
      <c r="E12" s="1617">
        <v>31.0</v>
      </c>
      <c r="F12" s="1618">
        <v>0.0</v>
      </c>
      <c r="G12" s="1616" t="s">
        <v>94</v>
      </c>
      <c r="H12" s="1617" t="s">
        <v>95</v>
      </c>
      <c r="I12" s="1617">
        <v>31.0</v>
      </c>
      <c r="J12" s="1618">
        <v>0.0</v>
      </c>
      <c r="K12" s="1616" t="s">
        <v>92</v>
      </c>
      <c r="L12" s="1617" t="s">
        <v>97</v>
      </c>
      <c r="M12" s="1617">
        <v>31.0</v>
      </c>
      <c r="N12" s="1618">
        <v>0.0</v>
      </c>
      <c r="O12" s="1616" t="s">
        <v>92</v>
      </c>
      <c r="P12" s="1617" t="s">
        <v>117</v>
      </c>
      <c r="Q12" s="1617">
        <v>31.0</v>
      </c>
      <c r="R12" s="1619">
        <v>0.0</v>
      </c>
      <c r="S12" s="1588"/>
      <c r="T12" s="1588"/>
      <c r="U12" s="1588"/>
      <c r="V12" s="1588"/>
      <c r="W12" s="1588"/>
      <c r="X12" s="1588"/>
      <c r="Y12" s="1588"/>
      <c r="Z12" s="1588"/>
      <c r="AA12" s="1588"/>
      <c r="AB12" s="1588"/>
      <c r="AC12" s="1588"/>
      <c r="AD12" s="1588"/>
      <c r="AE12" s="1588"/>
    </row>
    <row r="13">
      <c r="A13" s="1588"/>
      <c r="B13" s="1620"/>
      <c r="C13" s="1616" t="s">
        <v>98</v>
      </c>
      <c r="D13" s="1617" t="s">
        <v>99</v>
      </c>
      <c r="E13" s="1617">
        <v>31.0</v>
      </c>
      <c r="F13" s="1618">
        <v>0.0</v>
      </c>
      <c r="G13" s="1616" t="s">
        <v>100</v>
      </c>
      <c r="H13" s="1617" t="s">
        <v>101</v>
      </c>
      <c r="I13" s="1617">
        <v>31.0</v>
      </c>
      <c r="J13" s="1618">
        <v>0.0</v>
      </c>
      <c r="K13" s="1616" t="s">
        <v>98</v>
      </c>
      <c r="L13" s="1617" t="s">
        <v>102</v>
      </c>
      <c r="M13" s="1617">
        <v>31.0</v>
      </c>
      <c r="N13" s="1618">
        <v>0.0</v>
      </c>
      <c r="O13" s="1616" t="s">
        <v>98</v>
      </c>
      <c r="P13" s="1617" t="s">
        <v>118</v>
      </c>
      <c r="Q13" s="1617">
        <v>31.0</v>
      </c>
      <c r="R13" s="1619">
        <v>0.0</v>
      </c>
      <c r="S13" s="1588"/>
      <c r="T13" s="1588"/>
      <c r="U13" s="1588"/>
      <c r="V13" s="1588"/>
      <c r="W13" s="1588"/>
      <c r="X13" s="1588"/>
      <c r="Y13" s="1588"/>
      <c r="Z13" s="1588"/>
      <c r="AA13" s="1588"/>
      <c r="AB13" s="1588"/>
      <c r="AC13" s="1588"/>
      <c r="AD13" s="1588"/>
      <c r="AE13" s="1588"/>
    </row>
    <row r="14">
      <c r="A14" s="1588"/>
      <c r="B14" s="1621"/>
      <c r="C14" s="1622" t="s">
        <v>103</v>
      </c>
      <c r="D14" s="1623" t="s">
        <v>104</v>
      </c>
      <c r="E14" s="82"/>
      <c r="F14" s="54"/>
      <c r="G14" s="1622" t="s">
        <v>105</v>
      </c>
      <c r="H14" s="1623" t="s">
        <v>106</v>
      </c>
      <c r="I14" s="82"/>
      <c r="J14" s="54"/>
      <c r="K14" s="1622" t="s">
        <v>103</v>
      </c>
      <c r="L14" s="1623" t="s">
        <v>107</v>
      </c>
      <c r="M14" s="82"/>
      <c r="N14" s="54"/>
      <c r="O14" s="1622" t="s">
        <v>103</v>
      </c>
      <c r="P14" s="1623" t="s">
        <v>120</v>
      </c>
      <c r="Q14" s="82"/>
      <c r="R14" s="444"/>
      <c r="S14" s="1588"/>
      <c r="T14" s="1588"/>
      <c r="U14" s="1588"/>
      <c r="V14" s="1588"/>
      <c r="W14" s="1588"/>
      <c r="X14" s="1588"/>
      <c r="Y14" s="1588"/>
      <c r="Z14" s="1588"/>
      <c r="AA14" s="1588"/>
      <c r="AB14" s="1588"/>
      <c r="AC14" s="1588"/>
      <c r="AD14" s="1588"/>
      <c r="AE14" s="1588"/>
    </row>
    <row r="15">
      <c r="A15" s="1624"/>
      <c r="B15" s="1625" t="s">
        <v>1114</v>
      </c>
      <c r="C15" s="1626"/>
      <c r="D15" s="1626"/>
      <c r="E15" s="1626"/>
      <c r="F15" s="1626"/>
      <c r="G15" s="1627" t="s">
        <v>2926</v>
      </c>
      <c r="H15" s="1626"/>
      <c r="I15" s="1626"/>
      <c r="J15" s="1626"/>
      <c r="K15" s="1626"/>
      <c r="L15" s="1626"/>
      <c r="M15" s="1626"/>
      <c r="N15" s="1626"/>
      <c r="O15" s="1626"/>
      <c r="P15" s="1626"/>
      <c r="Q15" s="1626"/>
      <c r="R15" s="1628"/>
      <c r="S15" s="1588"/>
      <c r="T15" s="1588"/>
      <c r="U15" s="1588"/>
      <c r="V15" s="1588"/>
      <c r="W15" s="1588"/>
      <c r="X15" s="1588"/>
      <c r="Y15" s="1588"/>
      <c r="Z15" s="1588"/>
      <c r="AA15" s="1588"/>
      <c r="AB15" s="1588"/>
      <c r="AC15" s="1588"/>
      <c r="AD15" s="1588"/>
      <c r="AE15" s="1588"/>
    </row>
    <row r="16">
      <c r="A16" s="1588"/>
      <c r="B16" s="1588"/>
      <c r="C16" s="1588"/>
      <c r="D16" s="1588"/>
      <c r="E16" s="1588"/>
      <c r="F16" s="1588"/>
      <c r="G16" s="1588"/>
      <c r="H16" s="1588"/>
      <c r="I16" s="1588"/>
      <c r="J16" s="1588"/>
      <c r="K16" s="1588"/>
      <c r="L16" s="1588"/>
      <c r="M16" s="1588"/>
      <c r="N16" s="1588"/>
      <c r="O16" s="1588"/>
      <c r="P16" s="1588"/>
      <c r="Q16" s="1588"/>
      <c r="R16" s="1588"/>
      <c r="S16" s="1588"/>
      <c r="T16" s="1588"/>
      <c r="U16" s="1588"/>
      <c r="V16" s="1588"/>
      <c r="W16" s="1588"/>
      <c r="X16" s="1588"/>
      <c r="Y16" s="1588"/>
      <c r="Z16" s="1588"/>
      <c r="AA16" s="1588"/>
      <c r="AB16" s="1588"/>
      <c r="AC16" s="1588"/>
      <c r="AD16" s="1588"/>
      <c r="AE16" s="1588"/>
    </row>
    <row r="17">
      <c r="A17" s="1629"/>
      <c r="B17" s="1630" t="s">
        <v>2927</v>
      </c>
      <c r="C17" s="1591"/>
      <c r="D17" s="1591"/>
      <c r="E17" s="1591"/>
      <c r="F17" s="1591"/>
      <c r="G17" s="1591"/>
      <c r="H17" s="1591"/>
      <c r="I17" s="1591"/>
      <c r="J17" s="1591"/>
      <c r="K17" s="1591"/>
      <c r="L17" s="1591"/>
      <c r="M17" s="1591"/>
      <c r="N17" s="1591"/>
      <c r="O17" s="1591"/>
      <c r="P17" s="1591"/>
      <c r="Q17" s="1591"/>
      <c r="R17" s="1591"/>
      <c r="S17" s="1591"/>
      <c r="T17" s="1591"/>
      <c r="U17" s="1591"/>
      <c r="V17" s="1592"/>
      <c r="W17" s="1588"/>
      <c r="X17" s="1588"/>
      <c r="Y17" s="1588"/>
      <c r="Z17" s="1588"/>
      <c r="AA17" s="1588"/>
      <c r="AB17" s="1588"/>
      <c r="AC17" s="1588"/>
      <c r="AD17" s="1588"/>
      <c r="AE17" s="1588"/>
    </row>
    <row r="18" ht="53.25" customHeight="1">
      <c r="A18" s="1588"/>
      <c r="B18" s="1631" t="str">
        <f>(IMAGE("https://play.pokemonshowdown.com/sprites/trainers/brawly.png", 1))</f>
        <v/>
      </c>
      <c r="C18" s="1632" t="str">
        <f>(IMAGE("https://play.pokemonshowdown.com/sprites/gen5/pikachu-libre.png", 4, 100, 100))</f>
        <v/>
      </c>
      <c r="D18" s="1600"/>
      <c r="E18" s="1600"/>
      <c r="F18" s="1601"/>
      <c r="G18" s="1633" t="str">
        <f>(IMAGE("https://play.pokemonshowdown.com/sprites/gen5/sandslash-alola.png", 4, 100, 100))</f>
        <v/>
      </c>
      <c r="H18" s="1600"/>
      <c r="I18" s="1600"/>
      <c r="J18" s="1601"/>
      <c r="K18" s="1633" t="str">
        <f>(IMAGE("https://play.pokemonshowdown.com/sprites/gen5/lycanroc-dusk.png", 4, 90, 90))</f>
        <v/>
      </c>
      <c r="L18" s="1600"/>
      <c r="M18" s="1600"/>
      <c r="N18" s="1601"/>
      <c r="O18" s="1633" t="str">
        <f>(IMAGE("https://play.pokemonshowdown.com/sprites/gen5/gurdurr.png", 4, 80, 80))</f>
        <v/>
      </c>
      <c r="P18" s="1600"/>
      <c r="Q18" s="1600"/>
      <c r="R18" s="1601"/>
      <c r="S18" s="1632" t="str">
        <f>(IMAGE("https://play.pokemonshowdown.com/sprites/gen5/hariyama.png", 4, 80, 80))</f>
        <v/>
      </c>
      <c r="T18" s="1600"/>
      <c r="U18" s="1600"/>
      <c r="V18" s="1602"/>
      <c r="W18" s="1588"/>
      <c r="X18" s="1588"/>
      <c r="Y18" s="1588"/>
      <c r="Z18" s="1588"/>
      <c r="AA18" s="1588"/>
      <c r="AB18" s="1588"/>
      <c r="AC18" s="1588"/>
      <c r="AD18" s="1588"/>
      <c r="AE18" s="1588"/>
    </row>
    <row r="19">
      <c r="A19" s="1597"/>
      <c r="B19" s="1634" t="s">
        <v>2921</v>
      </c>
      <c r="C19" s="1635" t="s">
        <v>2928</v>
      </c>
      <c r="D19" s="1600"/>
      <c r="E19" s="1600"/>
      <c r="F19" s="1601"/>
      <c r="G19" s="1635" t="s">
        <v>2929</v>
      </c>
      <c r="H19" s="1600"/>
      <c r="I19" s="1600"/>
      <c r="J19" s="1601"/>
      <c r="K19" s="1635" t="s">
        <v>2930</v>
      </c>
      <c r="L19" s="1600"/>
      <c r="M19" s="1600"/>
      <c r="N19" s="1601"/>
      <c r="O19" s="1635" t="s">
        <v>2931</v>
      </c>
      <c r="P19" s="1600"/>
      <c r="Q19" s="1600"/>
      <c r="R19" s="1601"/>
      <c r="S19" s="1636" t="s">
        <v>2932</v>
      </c>
      <c r="T19" s="1600"/>
      <c r="U19" s="1600"/>
      <c r="V19" s="1602"/>
      <c r="W19" s="1588"/>
      <c r="X19" s="1588"/>
      <c r="Y19" s="1588"/>
      <c r="Z19" s="1588"/>
      <c r="AA19" s="1588"/>
      <c r="AB19" s="1588"/>
      <c r="AC19" s="1588"/>
      <c r="AD19" s="1588"/>
      <c r="AE19" s="1588"/>
    </row>
    <row r="20">
      <c r="A20" s="1597"/>
      <c r="B20" s="1634" t="s">
        <v>61</v>
      </c>
      <c r="C20" s="1637" t="s">
        <v>1828</v>
      </c>
      <c r="D20" s="1600"/>
      <c r="E20" s="1600"/>
      <c r="F20" s="1601"/>
      <c r="G20" s="1637" t="s">
        <v>1836</v>
      </c>
      <c r="H20" s="1600"/>
      <c r="I20" s="1600"/>
      <c r="J20" s="1601"/>
      <c r="K20" s="1637" t="s">
        <v>1830</v>
      </c>
      <c r="L20" s="1600"/>
      <c r="M20" s="1600"/>
      <c r="N20" s="1601"/>
      <c r="O20" s="1637" t="s">
        <v>1826</v>
      </c>
      <c r="P20" s="1600"/>
      <c r="Q20" s="1600"/>
      <c r="R20" s="1601"/>
      <c r="S20" s="1638" t="s">
        <v>1826</v>
      </c>
      <c r="T20" s="1600"/>
      <c r="U20" s="1600"/>
      <c r="V20" s="1602"/>
      <c r="W20" s="1588"/>
      <c r="X20" s="1588"/>
      <c r="Y20" s="1588"/>
      <c r="Z20" s="1588"/>
      <c r="AA20" s="1588"/>
      <c r="AB20" s="1588"/>
      <c r="AC20" s="1588"/>
      <c r="AD20" s="1588"/>
      <c r="AE20" s="1588"/>
    </row>
    <row r="21">
      <c r="A21" s="1597"/>
      <c r="B21" s="1604"/>
      <c r="C21" s="1637" t="s">
        <v>1826</v>
      </c>
      <c r="D21" s="1600"/>
      <c r="E21" s="1600"/>
      <c r="F21" s="1601"/>
      <c r="G21" s="1637" t="s">
        <v>1829</v>
      </c>
      <c r="H21" s="1600"/>
      <c r="I21" s="1600"/>
      <c r="J21" s="1601"/>
      <c r="K21" s="1637" t="s">
        <v>1830</v>
      </c>
      <c r="L21" s="1600"/>
      <c r="M21" s="1600"/>
      <c r="N21" s="1601"/>
      <c r="O21" s="1637" t="s">
        <v>1826</v>
      </c>
      <c r="P21" s="1600"/>
      <c r="Q21" s="1600"/>
      <c r="R21" s="1601"/>
      <c r="S21" s="1638" t="s">
        <v>1826</v>
      </c>
      <c r="T21" s="1600"/>
      <c r="U21" s="1600"/>
      <c r="V21" s="1602"/>
      <c r="W21" s="1588"/>
      <c r="X21" s="1588"/>
      <c r="Y21" s="1588"/>
      <c r="Z21" s="1588"/>
      <c r="AA21" s="1588"/>
      <c r="AB21" s="1588"/>
      <c r="AC21" s="1588"/>
      <c r="AD21" s="1588"/>
      <c r="AE21" s="1588"/>
    </row>
    <row r="22">
      <c r="A22" s="1597"/>
      <c r="B22" s="1639" t="s">
        <v>62</v>
      </c>
      <c r="C22" s="1640">
        <v>23.0</v>
      </c>
      <c r="D22" s="1641" t="s">
        <v>63</v>
      </c>
      <c r="E22" s="1641" t="s">
        <v>64</v>
      </c>
      <c r="F22" s="1642" t="s">
        <v>65</v>
      </c>
      <c r="G22" s="1640">
        <v>24.0</v>
      </c>
      <c r="H22" s="1641" t="s">
        <v>63</v>
      </c>
      <c r="I22" s="1641" t="s">
        <v>64</v>
      </c>
      <c r="J22" s="1642" t="s">
        <v>65</v>
      </c>
      <c r="K22" s="1640">
        <v>25.0</v>
      </c>
      <c r="L22" s="1641" t="s">
        <v>63</v>
      </c>
      <c r="M22" s="1641" t="s">
        <v>64</v>
      </c>
      <c r="N22" s="1641" t="s">
        <v>65</v>
      </c>
      <c r="O22" s="1640">
        <v>25.0</v>
      </c>
      <c r="P22" s="1641" t="s">
        <v>63</v>
      </c>
      <c r="Q22" s="1641" t="s">
        <v>64</v>
      </c>
      <c r="R22" s="1642" t="s">
        <v>65</v>
      </c>
      <c r="S22" s="1641">
        <v>25.0</v>
      </c>
      <c r="T22" s="1641" t="s">
        <v>63</v>
      </c>
      <c r="U22" s="1641" t="s">
        <v>64</v>
      </c>
      <c r="V22" s="1643" t="s">
        <v>65</v>
      </c>
      <c r="W22" s="1588"/>
      <c r="X22" s="1588"/>
      <c r="Y22" s="1588"/>
      <c r="Z22" s="1588"/>
      <c r="AA22" s="1588"/>
      <c r="AB22" s="1588"/>
      <c r="AC22" s="1588"/>
      <c r="AD22" s="1588"/>
      <c r="AE22" s="1588"/>
    </row>
    <row r="23">
      <c r="A23" s="1597"/>
      <c r="B23" s="1639" t="s">
        <v>66</v>
      </c>
      <c r="C23" s="1644" t="s">
        <v>126</v>
      </c>
      <c r="D23" s="1645" t="s">
        <v>127</v>
      </c>
      <c r="E23" s="1645">
        <v>31.0</v>
      </c>
      <c r="F23" s="1646">
        <v>0.0</v>
      </c>
      <c r="G23" s="1644" t="s">
        <v>128</v>
      </c>
      <c r="H23" s="1645" t="s">
        <v>129</v>
      </c>
      <c r="I23" s="1645">
        <v>31.0</v>
      </c>
      <c r="J23" s="1646">
        <v>0.0</v>
      </c>
      <c r="K23" s="1644" t="s">
        <v>128</v>
      </c>
      <c r="L23" s="1645" t="s">
        <v>129</v>
      </c>
      <c r="M23" s="1645">
        <v>31.0</v>
      </c>
      <c r="N23" s="1645">
        <v>0.0</v>
      </c>
      <c r="O23" s="1644" t="s">
        <v>67</v>
      </c>
      <c r="P23" s="1645" t="s">
        <v>161</v>
      </c>
      <c r="Q23" s="1645">
        <v>31.0</v>
      </c>
      <c r="R23" s="1646">
        <v>0.0</v>
      </c>
      <c r="S23" s="1647" t="s">
        <v>67</v>
      </c>
      <c r="T23" s="1645" t="s">
        <v>162</v>
      </c>
      <c r="U23" s="1645">
        <v>31.0</v>
      </c>
      <c r="V23" s="1648">
        <v>0.0</v>
      </c>
      <c r="W23" s="1588"/>
      <c r="X23" s="1588"/>
      <c r="Y23" s="1588"/>
      <c r="Z23" s="1588"/>
      <c r="AA23" s="1588"/>
      <c r="AB23" s="1588"/>
      <c r="AC23" s="1588"/>
      <c r="AD23" s="1588"/>
      <c r="AE23" s="1588"/>
    </row>
    <row r="24">
      <c r="A24" s="1597"/>
      <c r="B24" s="1639" t="s">
        <v>72</v>
      </c>
      <c r="C24" s="1644" t="s">
        <v>73</v>
      </c>
      <c r="D24" s="1645" t="s">
        <v>130</v>
      </c>
      <c r="E24" s="1645">
        <v>31.0</v>
      </c>
      <c r="F24" s="1646">
        <v>0.0</v>
      </c>
      <c r="G24" s="1644" t="s">
        <v>131</v>
      </c>
      <c r="H24" s="1645" t="s">
        <v>132</v>
      </c>
      <c r="I24" s="1645">
        <v>31.0</v>
      </c>
      <c r="J24" s="1646">
        <v>0.0</v>
      </c>
      <c r="K24" s="1644" t="s">
        <v>133</v>
      </c>
      <c r="L24" s="1645" t="s">
        <v>134</v>
      </c>
      <c r="M24" s="1645">
        <v>31.0</v>
      </c>
      <c r="N24" s="1645">
        <v>0.0</v>
      </c>
      <c r="O24" s="1644" t="s">
        <v>163</v>
      </c>
      <c r="P24" s="1645" t="s">
        <v>164</v>
      </c>
      <c r="Q24" s="1645">
        <v>31.0</v>
      </c>
      <c r="R24" s="1646">
        <v>0.0</v>
      </c>
      <c r="S24" s="1647" t="s">
        <v>535</v>
      </c>
      <c r="T24" s="1645" t="s">
        <v>166</v>
      </c>
      <c r="U24" s="1645">
        <v>31.0</v>
      </c>
      <c r="V24" s="1648">
        <v>0.0</v>
      </c>
      <c r="W24" s="1588"/>
      <c r="X24" s="1588"/>
      <c r="Y24" s="1588"/>
      <c r="Z24" s="1588"/>
      <c r="AA24" s="1588"/>
      <c r="AB24" s="1588"/>
      <c r="AC24" s="1588"/>
      <c r="AD24" s="1588"/>
      <c r="AE24" s="1588"/>
    </row>
    <row r="25">
      <c r="A25" s="1597"/>
      <c r="B25" s="1639" t="s">
        <v>79</v>
      </c>
      <c r="C25" s="1644" t="s">
        <v>135</v>
      </c>
      <c r="D25" s="1645" t="s">
        <v>136</v>
      </c>
      <c r="E25" s="1645">
        <v>30.0</v>
      </c>
      <c r="F25" s="1646">
        <v>0.0</v>
      </c>
      <c r="G25" s="1644" t="s">
        <v>137</v>
      </c>
      <c r="H25" s="1645" t="s">
        <v>138</v>
      </c>
      <c r="I25" s="1645">
        <v>31.0</v>
      </c>
      <c r="J25" s="1646">
        <v>0.0</v>
      </c>
      <c r="K25" s="1644" t="s">
        <v>139</v>
      </c>
      <c r="L25" s="1645" t="s">
        <v>140</v>
      </c>
      <c r="M25" s="1645">
        <v>31.0</v>
      </c>
      <c r="N25" s="1645">
        <v>0.0</v>
      </c>
      <c r="O25" s="1644" t="s">
        <v>167</v>
      </c>
      <c r="P25" s="1645" t="s">
        <v>168</v>
      </c>
      <c r="Q25" s="1645">
        <v>31.0</v>
      </c>
      <c r="R25" s="1646">
        <v>0.0</v>
      </c>
      <c r="S25" s="1647" t="s">
        <v>354</v>
      </c>
      <c r="T25" s="1645" t="s">
        <v>170</v>
      </c>
      <c r="U25" s="1645">
        <v>31.0</v>
      </c>
      <c r="V25" s="1648">
        <v>0.0</v>
      </c>
      <c r="W25" s="1588"/>
      <c r="X25" s="1588"/>
      <c r="Y25" s="1588"/>
      <c r="Z25" s="1588"/>
      <c r="AA25" s="1588"/>
      <c r="AB25" s="1588"/>
      <c r="AC25" s="1588"/>
      <c r="AD25" s="1588"/>
      <c r="AE25" s="1588"/>
    </row>
    <row r="26">
      <c r="A26" s="1597"/>
      <c r="B26" s="1649" t="s">
        <v>85</v>
      </c>
      <c r="C26" s="1650" t="s">
        <v>141</v>
      </c>
      <c r="D26" s="1651" t="s">
        <v>142</v>
      </c>
      <c r="E26" s="1651">
        <v>30.0</v>
      </c>
      <c r="F26" s="1652">
        <v>0.0</v>
      </c>
      <c r="G26" s="1650" t="s">
        <v>143</v>
      </c>
      <c r="H26" s="1651" t="s">
        <v>89</v>
      </c>
      <c r="I26" s="1651">
        <v>31.0</v>
      </c>
      <c r="J26" s="1652">
        <v>0.0</v>
      </c>
      <c r="K26" s="1650" t="s">
        <v>144</v>
      </c>
      <c r="L26" s="1651" t="s">
        <v>145</v>
      </c>
      <c r="M26" s="1651">
        <v>31.0</v>
      </c>
      <c r="N26" s="1651">
        <v>0.0</v>
      </c>
      <c r="O26" s="1650" t="s">
        <v>171</v>
      </c>
      <c r="P26" s="1651" t="s">
        <v>172</v>
      </c>
      <c r="Q26" s="1651">
        <v>31.0</v>
      </c>
      <c r="R26" s="1652">
        <v>0.0</v>
      </c>
      <c r="S26" s="1653" t="s">
        <v>141</v>
      </c>
      <c r="T26" s="1651" t="s">
        <v>172</v>
      </c>
      <c r="U26" s="1651">
        <v>31.0</v>
      </c>
      <c r="V26" s="1654">
        <v>0.0</v>
      </c>
      <c r="W26" s="1588"/>
      <c r="X26" s="1588"/>
      <c r="Y26" s="1588"/>
      <c r="Z26" s="1588"/>
      <c r="AA26" s="1588"/>
      <c r="AB26" s="1588"/>
      <c r="AC26" s="1588"/>
      <c r="AD26" s="1588"/>
      <c r="AE26" s="1588"/>
    </row>
    <row r="27">
      <c r="A27" s="1588"/>
      <c r="B27" s="1655"/>
      <c r="C27" s="1650" t="s">
        <v>146</v>
      </c>
      <c r="D27" s="1651" t="s">
        <v>147</v>
      </c>
      <c r="E27" s="1651">
        <v>30.0</v>
      </c>
      <c r="F27" s="1652">
        <v>0.0</v>
      </c>
      <c r="G27" s="1650" t="s">
        <v>148</v>
      </c>
      <c r="H27" s="1651" t="s">
        <v>97</v>
      </c>
      <c r="I27" s="1651">
        <v>31.0</v>
      </c>
      <c r="J27" s="1652">
        <v>0.0</v>
      </c>
      <c r="K27" s="1650" t="s">
        <v>149</v>
      </c>
      <c r="L27" s="1651" t="s">
        <v>97</v>
      </c>
      <c r="M27" s="1651">
        <v>31.0</v>
      </c>
      <c r="N27" s="1651">
        <v>0.0</v>
      </c>
      <c r="O27" s="1650" t="s">
        <v>173</v>
      </c>
      <c r="P27" s="1651" t="s">
        <v>147</v>
      </c>
      <c r="Q27" s="1651">
        <v>31.0</v>
      </c>
      <c r="R27" s="1652">
        <v>0.0</v>
      </c>
      <c r="S27" s="1653" t="s">
        <v>144</v>
      </c>
      <c r="T27" s="1651" t="s">
        <v>174</v>
      </c>
      <c r="U27" s="1651">
        <v>31.0</v>
      </c>
      <c r="V27" s="1654">
        <v>0.0</v>
      </c>
      <c r="W27" s="1588"/>
      <c r="X27" s="1588"/>
      <c r="Y27" s="1588"/>
      <c r="Z27" s="1588"/>
      <c r="AA27" s="1588"/>
      <c r="AB27" s="1588"/>
      <c r="AC27" s="1588"/>
      <c r="AD27" s="1588"/>
      <c r="AE27" s="1588"/>
    </row>
    <row r="28">
      <c r="A28" s="1588"/>
      <c r="B28" s="1655"/>
      <c r="C28" s="1650" t="s">
        <v>2933</v>
      </c>
      <c r="D28" s="1651" t="s">
        <v>151</v>
      </c>
      <c r="E28" s="1651">
        <v>30.0</v>
      </c>
      <c r="F28" s="1652">
        <v>0.0</v>
      </c>
      <c r="G28" s="1650" t="s">
        <v>98</v>
      </c>
      <c r="H28" s="1651" t="s">
        <v>152</v>
      </c>
      <c r="I28" s="1651">
        <v>31.0</v>
      </c>
      <c r="J28" s="1652">
        <v>0.0</v>
      </c>
      <c r="K28" s="1650" t="s">
        <v>98</v>
      </c>
      <c r="L28" s="1651" t="s">
        <v>153</v>
      </c>
      <c r="M28" s="1651">
        <v>31.0</v>
      </c>
      <c r="N28" s="1651">
        <v>0.0</v>
      </c>
      <c r="O28" s="1650" t="s">
        <v>144</v>
      </c>
      <c r="P28" s="1651" t="s">
        <v>175</v>
      </c>
      <c r="Q28" s="1651">
        <v>31.0</v>
      </c>
      <c r="R28" s="1652">
        <v>0.0</v>
      </c>
      <c r="S28" s="1653" t="s">
        <v>780</v>
      </c>
      <c r="T28" s="1651" t="s">
        <v>176</v>
      </c>
      <c r="U28" s="1651">
        <v>31.0</v>
      </c>
      <c r="V28" s="1654">
        <v>0.0</v>
      </c>
      <c r="W28" s="1588"/>
      <c r="X28" s="1588"/>
      <c r="Y28" s="1588"/>
      <c r="Z28" s="1588"/>
      <c r="AA28" s="1588"/>
      <c r="AB28" s="1588"/>
      <c r="AC28" s="1588"/>
      <c r="AD28" s="1588"/>
      <c r="AE28" s="1588"/>
    </row>
    <row r="29">
      <c r="A29" s="1588"/>
      <c r="B29" s="1656"/>
      <c r="C29" s="1657" t="s">
        <v>154</v>
      </c>
      <c r="D29" s="1658" t="s">
        <v>155</v>
      </c>
      <c r="E29" s="82"/>
      <c r="F29" s="54"/>
      <c r="G29" s="1657" t="s">
        <v>156</v>
      </c>
      <c r="H29" s="1658" t="s">
        <v>157</v>
      </c>
      <c r="I29" s="82"/>
      <c r="J29" s="54"/>
      <c r="K29" s="1657" t="s">
        <v>86</v>
      </c>
      <c r="L29" s="1658" t="s">
        <v>158</v>
      </c>
      <c r="M29" s="82"/>
      <c r="N29" s="54"/>
      <c r="O29" s="1657" t="s">
        <v>177</v>
      </c>
      <c r="P29" s="1658" t="s">
        <v>178</v>
      </c>
      <c r="Q29" s="82"/>
      <c r="R29" s="54"/>
      <c r="S29" s="1659" t="s">
        <v>336</v>
      </c>
      <c r="T29" s="1658" t="s">
        <v>180</v>
      </c>
      <c r="U29" s="82"/>
      <c r="V29" s="444"/>
      <c r="W29" s="1588"/>
      <c r="X29" s="1588"/>
      <c r="Y29" s="1588"/>
      <c r="Z29" s="1588"/>
      <c r="AA29" s="1588"/>
      <c r="AB29" s="1588"/>
      <c r="AC29" s="1588"/>
      <c r="AD29" s="1588"/>
      <c r="AE29" s="1588"/>
    </row>
    <row r="30">
      <c r="A30" s="1660"/>
      <c r="B30" s="1661" t="s">
        <v>558</v>
      </c>
      <c r="C30" s="1626"/>
      <c r="D30" s="1626"/>
      <c r="E30" s="1626"/>
      <c r="F30" s="1626"/>
      <c r="G30" s="1662" t="s">
        <v>2934</v>
      </c>
      <c r="H30" s="1626"/>
      <c r="I30" s="1626"/>
      <c r="J30" s="1626"/>
      <c r="K30" s="1626"/>
      <c r="L30" s="1626"/>
      <c r="M30" s="1626"/>
      <c r="N30" s="1626"/>
      <c r="O30" s="1626"/>
      <c r="P30" s="1626"/>
      <c r="Q30" s="1626"/>
      <c r="R30" s="1626"/>
      <c r="S30" s="1626"/>
      <c r="T30" s="1626"/>
      <c r="U30" s="1626"/>
      <c r="V30" s="1628"/>
      <c r="W30" s="1588"/>
      <c r="X30" s="1588"/>
      <c r="Y30" s="1588"/>
      <c r="Z30" s="1588"/>
      <c r="AA30" s="1588"/>
      <c r="AB30" s="1588"/>
      <c r="AC30" s="1588"/>
      <c r="AD30" s="1588"/>
      <c r="AE30" s="1588"/>
    </row>
    <row r="31">
      <c r="A31" s="1588"/>
      <c r="B31" s="1588"/>
      <c r="C31" s="1588"/>
      <c r="D31" s="1588"/>
      <c r="E31" s="1588"/>
      <c r="F31" s="1588"/>
      <c r="G31" s="1588"/>
      <c r="H31" s="1588"/>
      <c r="I31" s="1588"/>
      <c r="J31" s="1588"/>
      <c r="K31" s="1588"/>
      <c r="L31" s="1588"/>
      <c r="M31" s="1588"/>
      <c r="N31" s="1588"/>
      <c r="O31" s="1588"/>
      <c r="P31" s="1588"/>
      <c r="Q31" s="1588"/>
      <c r="R31" s="1588"/>
      <c r="S31" s="1588"/>
      <c r="T31" s="1588"/>
      <c r="U31" s="1588"/>
      <c r="V31" s="1588"/>
      <c r="W31" s="1588"/>
      <c r="X31" s="1588"/>
      <c r="Y31" s="1588"/>
      <c r="Z31" s="1588"/>
      <c r="AA31" s="1588"/>
      <c r="AB31" s="1588"/>
      <c r="AC31" s="1588"/>
      <c r="AD31" s="1588"/>
      <c r="AE31" s="1588"/>
    </row>
    <row r="32">
      <c r="A32" s="1629"/>
      <c r="B32" s="1663" t="s">
        <v>2935</v>
      </c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8"/>
      <c r="AA32" s="1588"/>
      <c r="AB32" s="1588"/>
      <c r="AC32" s="1588"/>
      <c r="AD32" s="1588"/>
      <c r="AE32" s="1588"/>
    </row>
    <row r="33" ht="54.75" customHeight="1">
      <c r="A33" s="1588"/>
      <c r="B33" s="1664" t="str">
        <f>(IMAGE("https://play.pokemonshowdown.com/sprites/trainers/wattson.png", 1))</f>
        <v/>
      </c>
      <c r="C33" s="1665" t="str">
        <f>(IMAGE("https://play.pokemonshowdown.com/sprites/gen5/dedenne.png", 4, 100, 100))</f>
        <v/>
      </c>
      <c r="D33" s="1600"/>
      <c r="E33" s="1600"/>
      <c r="F33" s="1601"/>
      <c r="G33" s="1665" t="str">
        <f>(IMAGE("https://play.pokemonshowdown.com/sprites/gen5/kilowattrel.png", 1))</f>
        <v/>
      </c>
      <c r="H33" s="1600"/>
      <c r="I33" s="1600"/>
      <c r="J33" s="1601"/>
      <c r="K33" s="1665" t="str">
        <f>(IMAGE("https://play.pokemonshowdown.com/sprites/gen5/magneton.png", 1))</f>
        <v/>
      </c>
      <c r="L33" s="1600"/>
      <c r="M33" s="1600"/>
      <c r="N33" s="1601"/>
      <c r="O33" s="1665" t="str">
        <f>(IMAGE("https://play.pokemonshowdown.com/sprites/gen5/vikavolt.png", 1))</f>
        <v/>
      </c>
      <c r="P33" s="1600"/>
      <c r="Q33" s="1600"/>
      <c r="R33" s="1601"/>
      <c r="S33" s="1666" t="str">
        <f>(IMAGE("https://play.pokemonshowdown.com/sprites/gen5/luxray.png", 1))</f>
        <v/>
      </c>
      <c r="T33" s="1600"/>
      <c r="U33" s="1600"/>
      <c r="V33" s="1602"/>
      <c r="W33" s="1667"/>
      <c r="X33" s="114"/>
      <c r="Y33" s="114"/>
      <c r="Z33" s="138"/>
      <c r="AA33" s="1588"/>
      <c r="AB33" s="1588"/>
      <c r="AC33" s="1588"/>
      <c r="AD33" s="1588"/>
      <c r="AE33" s="1588"/>
    </row>
    <row r="34">
      <c r="A34" s="1597"/>
      <c r="B34" s="1668" t="s">
        <v>2921</v>
      </c>
      <c r="C34" s="1669" t="s">
        <v>2936</v>
      </c>
      <c r="D34" s="1600"/>
      <c r="E34" s="1600"/>
      <c r="F34" s="1601"/>
      <c r="G34" s="1669" t="s">
        <v>2937</v>
      </c>
      <c r="H34" s="1600"/>
      <c r="I34" s="1600"/>
      <c r="J34" s="1601"/>
      <c r="K34" s="1669" t="s">
        <v>2938</v>
      </c>
      <c r="L34" s="1600"/>
      <c r="M34" s="1600"/>
      <c r="N34" s="1601"/>
      <c r="O34" s="1669" t="s">
        <v>2939</v>
      </c>
      <c r="P34" s="1600"/>
      <c r="Q34" s="1600"/>
      <c r="R34" s="1601"/>
      <c r="S34" s="1670" t="s">
        <v>2940</v>
      </c>
      <c r="T34" s="1600"/>
      <c r="U34" s="1600"/>
      <c r="V34" s="1602"/>
      <c r="W34" s="1670" t="s">
        <v>2941</v>
      </c>
      <c r="X34" s="1600"/>
      <c r="Y34" s="1600"/>
      <c r="Z34" s="140"/>
      <c r="AA34" s="1588"/>
      <c r="AB34" s="1588"/>
      <c r="AC34" s="1588"/>
      <c r="AD34" s="1588"/>
      <c r="AE34" s="1588"/>
    </row>
    <row r="35">
      <c r="A35" s="1597"/>
      <c r="B35" s="1668" t="s">
        <v>61</v>
      </c>
      <c r="C35" s="1671" t="s">
        <v>1828</v>
      </c>
      <c r="D35" s="1600"/>
      <c r="E35" s="1600"/>
      <c r="F35" s="1601"/>
      <c r="G35" s="1671" t="s">
        <v>1828</v>
      </c>
      <c r="H35" s="1600"/>
      <c r="I35" s="1600"/>
      <c r="J35" s="1601"/>
      <c r="K35" s="1671" t="s">
        <v>1828</v>
      </c>
      <c r="L35" s="1600"/>
      <c r="M35" s="1600"/>
      <c r="N35" s="1601"/>
      <c r="O35" s="1671" t="s">
        <v>1828</v>
      </c>
      <c r="P35" s="1600"/>
      <c r="Q35" s="1600"/>
      <c r="R35" s="1601"/>
      <c r="S35" s="1672" t="s">
        <v>1828</v>
      </c>
      <c r="T35" s="1600"/>
      <c r="U35" s="1600"/>
      <c r="V35" s="1602"/>
      <c r="W35" s="1672" t="s">
        <v>1828</v>
      </c>
      <c r="X35" s="1600"/>
      <c r="Y35" s="1600"/>
      <c r="Z35" s="140"/>
      <c r="AA35" s="1588"/>
      <c r="AB35" s="1588"/>
      <c r="AC35" s="1588"/>
      <c r="AD35" s="1588"/>
      <c r="AE35" s="1588"/>
    </row>
    <row r="36">
      <c r="A36" s="1597"/>
      <c r="B36" s="1668"/>
      <c r="C36" s="1671" t="s">
        <v>2942</v>
      </c>
      <c r="D36" s="1600"/>
      <c r="E36" s="1600"/>
      <c r="F36" s="1601"/>
      <c r="G36" s="1671" t="s">
        <v>1839</v>
      </c>
      <c r="H36" s="1600"/>
      <c r="I36" s="1600"/>
      <c r="J36" s="1601"/>
      <c r="K36" s="1671" t="s">
        <v>1829</v>
      </c>
      <c r="L36" s="1600"/>
      <c r="M36" s="1600"/>
      <c r="N36" s="1601"/>
      <c r="O36" s="1671" t="s">
        <v>1838</v>
      </c>
      <c r="P36" s="1600"/>
      <c r="Q36" s="1600"/>
      <c r="R36" s="1601"/>
      <c r="S36" s="1672" t="s">
        <v>1827</v>
      </c>
      <c r="T36" s="1600"/>
      <c r="U36" s="1600"/>
      <c r="V36" s="1602"/>
      <c r="W36" s="1672" t="s">
        <v>1827</v>
      </c>
      <c r="X36" s="1600"/>
      <c r="Y36" s="1600"/>
      <c r="Z36" s="140"/>
      <c r="AA36" s="1588"/>
      <c r="AB36" s="1588"/>
      <c r="AC36" s="1588"/>
      <c r="AD36" s="1588"/>
      <c r="AE36" s="1588"/>
    </row>
    <row r="37">
      <c r="A37" s="1597"/>
      <c r="B37" s="1673" t="s">
        <v>62</v>
      </c>
      <c r="C37" s="1674">
        <v>34.0</v>
      </c>
      <c r="D37" s="1675" t="s">
        <v>63</v>
      </c>
      <c r="E37" s="1675" t="s">
        <v>64</v>
      </c>
      <c r="F37" s="1676" t="s">
        <v>65</v>
      </c>
      <c r="G37" s="1674">
        <v>34.0</v>
      </c>
      <c r="H37" s="1675" t="s">
        <v>63</v>
      </c>
      <c r="I37" s="1675" t="s">
        <v>64</v>
      </c>
      <c r="J37" s="1676" t="s">
        <v>65</v>
      </c>
      <c r="K37" s="1674">
        <v>34.0</v>
      </c>
      <c r="L37" s="1675" t="s">
        <v>63</v>
      </c>
      <c r="M37" s="1675" t="s">
        <v>64</v>
      </c>
      <c r="N37" s="1675" t="s">
        <v>65</v>
      </c>
      <c r="O37" s="1674">
        <v>34.0</v>
      </c>
      <c r="P37" s="1675" t="s">
        <v>63</v>
      </c>
      <c r="Q37" s="1675" t="s">
        <v>64</v>
      </c>
      <c r="R37" s="1676" t="s">
        <v>65</v>
      </c>
      <c r="S37" s="1675">
        <v>34.0</v>
      </c>
      <c r="T37" s="1675" t="s">
        <v>63</v>
      </c>
      <c r="U37" s="1675" t="s">
        <v>64</v>
      </c>
      <c r="V37" s="1677" t="s">
        <v>65</v>
      </c>
      <c r="W37" s="1675">
        <v>34.0</v>
      </c>
      <c r="X37" s="1675" t="s">
        <v>63</v>
      </c>
      <c r="Y37" s="1675" t="s">
        <v>64</v>
      </c>
      <c r="Z37" s="1678" t="s">
        <v>65</v>
      </c>
      <c r="AA37" s="1588"/>
      <c r="AB37" s="1588"/>
      <c r="AC37" s="1588"/>
      <c r="AD37" s="1588"/>
      <c r="AE37" s="1588"/>
    </row>
    <row r="38">
      <c r="A38" s="1597"/>
      <c r="B38" s="1673" t="s">
        <v>66</v>
      </c>
      <c r="C38" s="1679" t="s">
        <v>126</v>
      </c>
      <c r="D38" s="1680" t="s">
        <v>186</v>
      </c>
      <c r="E38" s="1680">
        <v>31.0</v>
      </c>
      <c r="F38" s="1681">
        <v>6.0</v>
      </c>
      <c r="G38" s="1679" t="s">
        <v>126</v>
      </c>
      <c r="H38" s="1680" t="s">
        <v>187</v>
      </c>
      <c r="I38" s="1680">
        <v>31.0</v>
      </c>
      <c r="J38" s="1681">
        <v>6.0</v>
      </c>
      <c r="K38" s="1679" t="s">
        <v>69</v>
      </c>
      <c r="L38" s="1680" t="s">
        <v>188</v>
      </c>
      <c r="M38" s="1680">
        <v>31.0</v>
      </c>
      <c r="N38" s="1680">
        <v>0.0</v>
      </c>
      <c r="O38" s="1679" t="s">
        <v>69</v>
      </c>
      <c r="P38" s="1680" t="s">
        <v>219</v>
      </c>
      <c r="Q38" s="1680">
        <v>31.0</v>
      </c>
      <c r="R38" s="1681">
        <v>0.0</v>
      </c>
      <c r="S38" s="1682" t="s">
        <v>128</v>
      </c>
      <c r="T38" s="1680" t="s">
        <v>68</v>
      </c>
      <c r="U38" s="1680">
        <v>31.0</v>
      </c>
      <c r="V38" s="1683">
        <v>6.0</v>
      </c>
      <c r="W38" s="1682" t="s">
        <v>128</v>
      </c>
      <c r="X38" s="1680" t="s">
        <v>220</v>
      </c>
      <c r="Y38" s="1680">
        <v>31.0</v>
      </c>
      <c r="Z38" s="1684">
        <v>6.0</v>
      </c>
      <c r="AA38" s="1588"/>
      <c r="AB38" s="1588"/>
      <c r="AC38" s="1588"/>
      <c r="AD38" s="1588"/>
      <c r="AE38" s="1588"/>
    </row>
    <row r="39">
      <c r="A39" s="1597"/>
      <c r="B39" s="1673" t="s">
        <v>72</v>
      </c>
      <c r="C39" s="1679" t="s">
        <v>189</v>
      </c>
      <c r="D39" s="1680" t="s">
        <v>190</v>
      </c>
      <c r="E39" s="1680">
        <v>31.0</v>
      </c>
      <c r="F39" s="1681">
        <v>0.0</v>
      </c>
      <c r="G39" s="1679" t="s">
        <v>191</v>
      </c>
      <c r="H39" s="1680" t="s">
        <v>192</v>
      </c>
      <c r="I39" s="1680">
        <v>31.0</v>
      </c>
      <c r="J39" s="1681">
        <v>0.0</v>
      </c>
      <c r="K39" s="1679" t="s">
        <v>193</v>
      </c>
      <c r="L39" s="1680" t="s">
        <v>194</v>
      </c>
      <c r="M39" s="1680">
        <v>31.0</v>
      </c>
      <c r="N39" s="1680">
        <v>0.0</v>
      </c>
      <c r="O39" s="1679" t="s">
        <v>221</v>
      </c>
      <c r="P39" s="1680" t="s">
        <v>192</v>
      </c>
      <c r="Q39" s="1680">
        <v>31.0</v>
      </c>
      <c r="R39" s="1681">
        <v>0.0</v>
      </c>
      <c r="S39" s="1682" t="s">
        <v>381</v>
      </c>
      <c r="T39" s="1680" t="s">
        <v>166</v>
      </c>
      <c r="U39" s="1680">
        <v>31.0</v>
      </c>
      <c r="V39" s="1683">
        <v>252.0</v>
      </c>
      <c r="W39" s="1682" t="s">
        <v>222</v>
      </c>
      <c r="X39" s="1680" t="s">
        <v>223</v>
      </c>
      <c r="Y39" s="1680">
        <v>31.0</v>
      </c>
      <c r="Z39" s="1684">
        <v>252.0</v>
      </c>
      <c r="AA39" s="1588"/>
      <c r="AB39" s="1588"/>
      <c r="AC39" s="1588"/>
      <c r="AD39" s="1588"/>
      <c r="AE39" s="1588"/>
    </row>
    <row r="40">
      <c r="A40" s="1597"/>
      <c r="B40" s="1673" t="s">
        <v>79</v>
      </c>
      <c r="C40" s="1679" t="s">
        <v>195</v>
      </c>
      <c r="D40" s="1680" t="s">
        <v>196</v>
      </c>
      <c r="E40" s="1680">
        <v>31.0</v>
      </c>
      <c r="F40" s="1681">
        <v>0.0</v>
      </c>
      <c r="G40" s="1679" t="s">
        <v>197</v>
      </c>
      <c r="H40" s="1680" t="s">
        <v>170</v>
      </c>
      <c r="I40" s="1680">
        <v>31.0</v>
      </c>
      <c r="J40" s="1681">
        <v>0.0</v>
      </c>
      <c r="K40" s="1679" t="s">
        <v>167</v>
      </c>
      <c r="L40" s="1680" t="s">
        <v>81</v>
      </c>
      <c r="M40" s="1680">
        <v>31.0</v>
      </c>
      <c r="N40" s="1680">
        <v>0.0</v>
      </c>
      <c r="O40" s="1679" t="s">
        <v>224</v>
      </c>
      <c r="P40" s="1680" t="s">
        <v>225</v>
      </c>
      <c r="Q40" s="1680">
        <v>31.0</v>
      </c>
      <c r="R40" s="1681">
        <v>0.0</v>
      </c>
      <c r="S40" s="1682" t="s">
        <v>1561</v>
      </c>
      <c r="T40" s="1680" t="s">
        <v>227</v>
      </c>
      <c r="U40" s="1680">
        <v>31.0</v>
      </c>
      <c r="V40" s="1683">
        <v>0.0</v>
      </c>
      <c r="W40" s="1682" t="s">
        <v>1561</v>
      </c>
      <c r="X40" s="1680" t="s">
        <v>227</v>
      </c>
      <c r="Y40" s="1680">
        <v>31.0</v>
      </c>
      <c r="Z40" s="1684">
        <v>0.0</v>
      </c>
      <c r="AA40" s="1588"/>
      <c r="AB40" s="1588"/>
      <c r="AC40" s="1588"/>
      <c r="AD40" s="1588"/>
      <c r="AE40" s="1588"/>
    </row>
    <row r="41">
      <c r="A41" s="1597"/>
      <c r="B41" s="1685" t="s">
        <v>85</v>
      </c>
      <c r="C41" s="1686" t="s">
        <v>198</v>
      </c>
      <c r="D41" s="1645" t="s">
        <v>199</v>
      </c>
      <c r="E41" s="1645">
        <v>31.0</v>
      </c>
      <c r="F41" s="1646">
        <v>252.0</v>
      </c>
      <c r="G41" s="1686" t="s">
        <v>200</v>
      </c>
      <c r="H41" s="1645" t="s">
        <v>201</v>
      </c>
      <c r="I41" s="1645">
        <v>31.0</v>
      </c>
      <c r="J41" s="1646">
        <v>252.0</v>
      </c>
      <c r="K41" s="1686" t="s">
        <v>1461</v>
      </c>
      <c r="L41" s="1645" t="s">
        <v>203</v>
      </c>
      <c r="M41" s="1645">
        <v>31.0</v>
      </c>
      <c r="N41" s="1645">
        <v>0.0</v>
      </c>
      <c r="O41" s="1686" t="s">
        <v>228</v>
      </c>
      <c r="P41" s="1645" t="s">
        <v>229</v>
      </c>
      <c r="Q41" s="1645">
        <v>31.0</v>
      </c>
      <c r="R41" s="1646">
        <v>0.0</v>
      </c>
      <c r="S41" s="1687" t="s">
        <v>230</v>
      </c>
      <c r="T41" s="1645" t="s">
        <v>360</v>
      </c>
      <c r="U41" s="1645">
        <v>31.0</v>
      </c>
      <c r="V41" s="1648">
        <v>0.0</v>
      </c>
      <c r="W41" s="1687" t="s">
        <v>230</v>
      </c>
      <c r="X41" s="1645" t="s">
        <v>231</v>
      </c>
      <c r="Y41" s="1645">
        <v>31.0</v>
      </c>
      <c r="Z41" s="1688">
        <v>0.0</v>
      </c>
      <c r="AA41" s="1588"/>
      <c r="AB41" s="1588"/>
      <c r="AC41" s="1588"/>
      <c r="AD41" s="1588"/>
      <c r="AE41" s="1588"/>
    </row>
    <row r="42">
      <c r="A42" s="1588"/>
      <c r="B42" s="1689"/>
      <c r="C42" s="1686" t="s">
        <v>154</v>
      </c>
      <c r="D42" s="1645" t="s">
        <v>204</v>
      </c>
      <c r="E42" s="1645">
        <v>31.0</v>
      </c>
      <c r="F42" s="1646">
        <v>0.0</v>
      </c>
      <c r="G42" s="1686" t="s">
        <v>146</v>
      </c>
      <c r="H42" s="1645" t="s">
        <v>174</v>
      </c>
      <c r="I42" s="1645">
        <v>31.0</v>
      </c>
      <c r="J42" s="1646">
        <v>0.0</v>
      </c>
      <c r="K42" s="1686" t="s">
        <v>205</v>
      </c>
      <c r="L42" s="1645" t="s">
        <v>206</v>
      </c>
      <c r="M42" s="1645">
        <v>31.0</v>
      </c>
      <c r="N42" s="1645">
        <v>0.0</v>
      </c>
      <c r="O42" s="1686" t="s">
        <v>200</v>
      </c>
      <c r="P42" s="1645" t="s">
        <v>232</v>
      </c>
      <c r="Q42" s="1645">
        <v>31.0</v>
      </c>
      <c r="R42" s="1646">
        <v>0.0</v>
      </c>
      <c r="S42" s="1687" t="s">
        <v>233</v>
      </c>
      <c r="T42" s="1645" t="s">
        <v>234</v>
      </c>
      <c r="U42" s="1645">
        <v>31.0</v>
      </c>
      <c r="V42" s="1648">
        <v>0.0</v>
      </c>
      <c r="W42" s="1687" t="s">
        <v>233</v>
      </c>
      <c r="X42" s="1645" t="s">
        <v>234</v>
      </c>
      <c r="Y42" s="1645">
        <v>31.0</v>
      </c>
      <c r="Z42" s="1688">
        <v>0.0</v>
      </c>
      <c r="AA42" s="1588"/>
      <c r="AB42" s="1588"/>
      <c r="AC42" s="1588"/>
      <c r="AD42" s="1588"/>
      <c r="AE42" s="1588"/>
    </row>
    <row r="43">
      <c r="A43" s="1588"/>
      <c r="B43" s="1689"/>
      <c r="C43" s="1686" t="s">
        <v>2351</v>
      </c>
      <c r="D43" s="1645" t="s">
        <v>208</v>
      </c>
      <c r="E43" s="1645">
        <v>30.0</v>
      </c>
      <c r="F43" s="1646">
        <v>252.0</v>
      </c>
      <c r="G43" s="1686" t="s">
        <v>198</v>
      </c>
      <c r="H43" s="1645" t="s">
        <v>209</v>
      </c>
      <c r="I43" s="1645">
        <v>31.0</v>
      </c>
      <c r="J43" s="1646">
        <v>252.0</v>
      </c>
      <c r="K43" s="1686" t="s">
        <v>198</v>
      </c>
      <c r="L43" s="1645" t="s">
        <v>210</v>
      </c>
      <c r="M43" s="1645">
        <v>31.0</v>
      </c>
      <c r="N43" s="1645">
        <v>0.0</v>
      </c>
      <c r="O43" s="1686" t="s">
        <v>235</v>
      </c>
      <c r="P43" s="1645" t="s">
        <v>236</v>
      </c>
      <c r="Q43" s="1645">
        <v>31.0</v>
      </c>
      <c r="R43" s="1646">
        <v>0.0</v>
      </c>
      <c r="S43" s="1687" t="s">
        <v>237</v>
      </c>
      <c r="T43" s="1645" t="s">
        <v>210</v>
      </c>
      <c r="U43" s="1645">
        <v>31.0</v>
      </c>
      <c r="V43" s="1648">
        <v>252.0</v>
      </c>
      <c r="W43" s="1687" t="s">
        <v>237</v>
      </c>
      <c r="X43" s="1645" t="s">
        <v>238</v>
      </c>
      <c r="Y43" s="1645">
        <v>31.0</v>
      </c>
      <c r="Z43" s="1688">
        <v>252.0</v>
      </c>
      <c r="AA43" s="1588"/>
      <c r="AB43" s="1588"/>
      <c r="AC43" s="1588"/>
      <c r="AD43" s="1588"/>
      <c r="AE43" s="1588"/>
    </row>
    <row r="44">
      <c r="A44" s="1588"/>
      <c r="B44" s="1690"/>
      <c r="C44" s="1691" t="s">
        <v>211</v>
      </c>
      <c r="D44" s="1692" t="s">
        <v>635</v>
      </c>
      <c r="E44" s="82"/>
      <c r="F44" s="54"/>
      <c r="G44" s="1691" t="s">
        <v>213</v>
      </c>
      <c r="H44" s="1692" t="s">
        <v>214</v>
      </c>
      <c r="I44" s="82"/>
      <c r="J44" s="54"/>
      <c r="K44" s="1691" t="s">
        <v>215</v>
      </c>
      <c r="L44" s="1692" t="s">
        <v>216</v>
      </c>
      <c r="M44" s="82"/>
      <c r="N44" s="54"/>
      <c r="O44" s="1691" t="s">
        <v>239</v>
      </c>
      <c r="P44" s="1692" t="s">
        <v>240</v>
      </c>
      <c r="Q44" s="82"/>
      <c r="R44" s="54"/>
      <c r="S44" s="1693" t="s">
        <v>241</v>
      </c>
      <c r="T44" s="1692" t="s">
        <v>2943</v>
      </c>
      <c r="U44" s="82"/>
      <c r="V44" s="444"/>
      <c r="W44" s="1693" t="s">
        <v>241</v>
      </c>
      <c r="X44" s="1692" t="s">
        <v>242</v>
      </c>
      <c r="Y44" s="82"/>
      <c r="Z44" s="83"/>
      <c r="AA44" s="1588"/>
      <c r="AB44" s="1588"/>
      <c r="AC44" s="1588"/>
      <c r="AD44" s="1588"/>
      <c r="AE44" s="1588"/>
    </row>
    <row r="45">
      <c r="A45" s="1660"/>
      <c r="B45" s="1694" t="s">
        <v>558</v>
      </c>
      <c r="C45" s="74"/>
      <c r="D45" s="74"/>
      <c r="E45" s="74"/>
      <c r="F45" s="74"/>
      <c r="G45" s="1695" t="s">
        <v>2944</v>
      </c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5"/>
      <c r="AA45" s="1588"/>
      <c r="AB45" s="1588"/>
      <c r="AC45" s="1588"/>
      <c r="AD45" s="1588"/>
      <c r="AE45" s="1588"/>
    </row>
    <row r="46">
      <c r="A46" s="1588"/>
      <c r="B46" s="1588"/>
      <c r="C46" s="1588"/>
      <c r="D46" s="1588"/>
      <c r="E46" s="1588"/>
      <c r="F46" s="1588"/>
      <c r="G46" s="1588"/>
      <c r="H46" s="1588"/>
      <c r="I46" s="1588"/>
      <c r="J46" s="1588"/>
      <c r="K46" s="1588"/>
      <c r="L46" s="1588"/>
      <c r="M46" s="1588"/>
      <c r="N46" s="1588"/>
      <c r="O46" s="1588"/>
      <c r="P46" s="1588"/>
      <c r="Q46" s="1588"/>
      <c r="R46" s="1588"/>
      <c r="S46" s="1588"/>
      <c r="T46" s="1588"/>
      <c r="U46" s="1588"/>
      <c r="V46" s="1588"/>
      <c r="W46" s="1588"/>
      <c r="X46" s="1588"/>
      <c r="Y46" s="1588"/>
      <c r="Z46" s="1588"/>
      <c r="AA46" s="1588"/>
      <c r="AB46" s="1588"/>
      <c r="AC46" s="1588"/>
      <c r="AD46" s="1588"/>
      <c r="AE46" s="1588"/>
    </row>
    <row r="47">
      <c r="A47" s="1629"/>
      <c r="B47" s="1696" t="s">
        <v>2945</v>
      </c>
      <c r="C47" s="1697"/>
      <c r="D47" s="1697"/>
      <c r="E47" s="1697"/>
      <c r="F47" s="1697"/>
      <c r="G47" s="1697"/>
      <c r="H47" s="1697"/>
      <c r="I47" s="1697"/>
      <c r="J47" s="1697"/>
      <c r="K47" s="1697"/>
      <c r="L47" s="1697"/>
      <c r="M47" s="1697"/>
      <c r="N47" s="1697"/>
      <c r="O47" s="1697"/>
      <c r="P47" s="1697"/>
      <c r="Q47" s="1697"/>
      <c r="R47" s="1697"/>
      <c r="S47" s="1697"/>
      <c r="T47" s="1697"/>
      <c r="U47" s="1697"/>
      <c r="V47" s="1697"/>
      <c r="W47" s="1697"/>
      <c r="X47" s="1697"/>
      <c r="Y47" s="1697"/>
      <c r="Z47" s="1697"/>
      <c r="AA47" s="1697"/>
      <c r="AB47" s="1697"/>
      <c r="AC47" s="1697"/>
      <c r="AD47" s="1698"/>
      <c r="AE47" s="1588"/>
    </row>
    <row r="48" ht="54.75" customHeight="1">
      <c r="A48" s="1588"/>
      <c r="B48" s="1699" t="str">
        <f>(IMAGE("https://play.pokemonshowdown.com/sprites/trainers/flannery.png", 1))</f>
        <v/>
      </c>
      <c r="C48" s="1700" t="str">
        <f>(IMAGE("https://play.pokemonshowdown.com/sprites/gen5/ninetales.png", 1))</f>
        <v/>
      </c>
      <c r="D48" s="1600"/>
      <c r="E48" s="1600"/>
      <c r="F48" s="1601"/>
      <c r="G48" s="1700" t="str">
        <f>(IMAGE("https://play.pokemonshowdown.com/sprites/gen5/walkingwake.png", 1))</f>
        <v/>
      </c>
      <c r="H48" s="1600"/>
      <c r="I48" s="1600"/>
      <c r="J48" s="1601"/>
      <c r="K48" s="1700" t="str">
        <f>(IMAGE("https://play.pokemonshowdown.com/sprites/gen5/scovillain.png", 1))</f>
        <v/>
      </c>
      <c r="L48" s="1600"/>
      <c r="M48" s="1600"/>
      <c r="N48" s="1601"/>
      <c r="O48" s="1700" t="str">
        <f>(IMAGE("https://play.pokemonshowdown.com/sprites/gen5/rotom-heat.png", 1))</f>
        <v/>
      </c>
      <c r="P48" s="1600"/>
      <c r="Q48" s="1600"/>
      <c r="R48" s="1601"/>
      <c r="S48" s="1700" t="str">
        <f>(IMAGE("https://play.pokemonshowdown.com/sprites/gen5/torkoal.png", 1))</f>
        <v/>
      </c>
      <c r="T48" s="1600"/>
      <c r="U48" s="1600"/>
      <c r="V48" s="1601"/>
      <c r="W48" s="1700" t="str">
        <f>(IMAGE("https://play.pokemonshowdown.com/sprites/gen5/infernape.png", 1))</f>
        <v/>
      </c>
      <c r="X48" s="1600"/>
      <c r="Y48" s="1600"/>
      <c r="Z48" s="140"/>
      <c r="AA48" s="1701"/>
      <c r="AD48" s="437"/>
      <c r="AE48" s="1588"/>
    </row>
    <row r="49">
      <c r="A49" s="1597"/>
      <c r="B49" s="1702" t="s">
        <v>2921</v>
      </c>
      <c r="C49" s="1703" t="s">
        <v>2946</v>
      </c>
      <c r="D49" s="1600"/>
      <c r="E49" s="1600"/>
      <c r="F49" s="1601"/>
      <c r="G49" s="1703" t="s">
        <v>2947</v>
      </c>
      <c r="H49" s="1600"/>
      <c r="I49" s="1600"/>
      <c r="J49" s="1601"/>
      <c r="K49" s="1703" t="s">
        <v>2948</v>
      </c>
      <c r="L49" s="1600"/>
      <c r="M49" s="1600"/>
      <c r="N49" s="1601"/>
      <c r="O49" s="1703" t="s">
        <v>2949</v>
      </c>
      <c r="P49" s="1600"/>
      <c r="Q49" s="1600"/>
      <c r="R49" s="1601"/>
      <c r="S49" s="1703" t="s">
        <v>2345</v>
      </c>
      <c r="T49" s="1600"/>
      <c r="U49" s="1600"/>
      <c r="V49" s="1601"/>
      <c r="W49" s="1703" t="s">
        <v>2950</v>
      </c>
      <c r="X49" s="1600"/>
      <c r="Y49" s="1600"/>
      <c r="Z49" s="140"/>
      <c r="AA49" s="1704" t="s">
        <v>2951</v>
      </c>
      <c r="AB49" s="1600"/>
      <c r="AC49" s="1600"/>
      <c r="AD49" s="1602"/>
      <c r="AE49" s="1588"/>
    </row>
    <row r="50">
      <c r="A50" s="1597"/>
      <c r="B50" s="1702" t="s">
        <v>61</v>
      </c>
      <c r="C50" s="1705" t="s">
        <v>1824</v>
      </c>
      <c r="D50" s="1600"/>
      <c r="E50" s="1600"/>
      <c r="F50" s="1601"/>
      <c r="G50" s="1705" t="s">
        <v>1837</v>
      </c>
      <c r="H50" s="1600"/>
      <c r="I50" s="1600"/>
      <c r="J50" s="1601"/>
      <c r="K50" s="1705" t="s">
        <v>1833</v>
      </c>
      <c r="L50" s="1600"/>
      <c r="M50" s="1600"/>
      <c r="N50" s="1601"/>
      <c r="O50" s="1705" t="s">
        <v>1828</v>
      </c>
      <c r="P50" s="1600"/>
      <c r="Q50" s="1600"/>
      <c r="R50" s="1601"/>
      <c r="S50" s="1705" t="s">
        <v>1824</v>
      </c>
      <c r="T50" s="1600"/>
      <c r="U50" s="1600"/>
      <c r="V50" s="1601"/>
      <c r="W50" s="1705" t="s">
        <v>1824</v>
      </c>
      <c r="X50" s="1600"/>
      <c r="Y50" s="1600"/>
      <c r="Z50" s="140"/>
      <c r="AA50" s="1706" t="s">
        <v>1824</v>
      </c>
      <c r="AB50" s="1600"/>
      <c r="AC50" s="1600"/>
      <c r="AD50" s="1602"/>
      <c r="AE50" s="1588"/>
    </row>
    <row r="51">
      <c r="A51" s="1597"/>
      <c r="B51" s="1604"/>
      <c r="C51" s="1705" t="s">
        <v>1824</v>
      </c>
      <c r="D51" s="1600"/>
      <c r="E51" s="1600"/>
      <c r="F51" s="1601"/>
      <c r="G51" s="1705" t="s">
        <v>1832</v>
      </c>
      <c r="H51" s="1600"/>
      <c r="I51" s="1600"/>
      <c r="J51" s="1601"/>
      <c r="K51" s="1705" t="s">
        <v>1824</v>
      </c>
      <c r="L51" s="1600"/>
      <c r="M51" s="1600"/>
      <c r="N51" s="1601"/>
      <c r="O51" s="1705" t="s">
        <v>1824</v>
      </c>
      <c r="P51" s="1600"/>
      <c r="Q51" s="1600"/>
      <c r="R51" s="1601"/>
      <c r="S51" s="1705" t="s">
        <v>1824</v>
      </c>
      <c r="T51" s="1600"/>
      <c r="U51" s="1600"/>
      <c r="V51" s="1601"/>
      <c r="W51" s="1705" t="s">
        <v>1826</v>
      </c>
      <c r="X51" s="1600"/>
      <c r="Y51" s="1600"/>
      <c r="Z51" s="140"/>
      <c r="AA51" s="1706" t="s">
        <v>1826</v>
      </c>
      <c r="AB51" s="1600"/>
      <c r="AC51" s="1600"/>
      <c r="AD51" s="1602"/>
      <c r="AE51" s="1588"/>
    </row>
    <row r="52">
      <c r="A52" s="1597"/>
      <c r="B52" s="1606" t="s">
        <v>62</v>
      </c>
      <c r="C52" s="1607">
        <v>47.0</v>
      </c>
      <c r="D52" s="1608" t="s">
        <v>63</v>
      </c>
      <c r="E52" s="1608" t="s">
        <v>64</v>
      </c>
      <c r="F52" s="1609" t="s">
        <v>65</v>
      </c>
      <c r="G52" s="1607">
        <v>47.0</v>
      </c>
      <c r="H52" s="1608" t="s">
        <v>63</v>
      </c>
      <c r="I52" s="1608" t="s">
        <v>64</v>
      </c>
      <c r="J52" s="1609" t="s">
        <v>65</v>
      </c>
      <c r="K52" s="1607">
        <v>47.0</v>
      </c>
      <c r="L52" s="1608" t="s">
        <v>63</v>
      </c>
      <c r="M52" s="1608" t="s">
        <v>64</v>
      </c>
      <c r="N52" s="1608" t="s">
        <v>65</v>
      </c>
      <c r="O52" s="1607">
        <v>47.0</v>
      </c>
      <c r="P52" s="1608" t="s">
        <v>63</v>
      </c>
      <c r="Q52" s="1608" t="s">
        <v>64</v>
      </c>
      <c r="R52" s="1608" t="s">
        <v>65</v>
      </c>
      <c r="S52" s="1607">
        <v>47.0</v>
      </c>
      <c r="T52" s="1608" t="s">
        <v>63</v>
      </c>
      <c r="U52" s="1608" t="s">
        <v>64</v>
      </c>
      <c r="V52" s="1609" t="s">
        <v>65</v>
      </c>
      <c r="W52" s="1607">
        <v>47.0</v>
      </c>
      <c r="X52" s="1608" t="s">
        <v>63</v>
      </c>
      <c r="Y52" s="1608" t="s">
        <v>64</v>
      </c>
      <c r="Z52" s="1707" t="s">
        <v>65</v>
      </c>
      <c r="AA52" s="1708">
        <v>47.0</v>
      </c>
      <c r="AB52" s="1709" t="s">
        <v>63</v>
      </c>
      <c r="AC52" s="1709" t="s">
        <v>64</v>
      </c>
      <c r="AD52" s="1710" t="s">
        <v>65</v>
      </c>
      <c r="AE52" s="1588"/>
    </row>
    <row r="53">
      <c r="A53" s="1597"/>
      <c r="B53" s="1606" t="s">
        <v>66</v>
      </c>
      <c r="C53" s="1611" t="s">
        <v>126</v>
      </c>
      <c r="D53" s="1612" t="s">
        <v>248</v>
      </c>
      <c r="E53" s="1612">
        <v>31.0</v>
      </c>
      <c r="F53" s="1613">
        <v>6.0</v>
      </c>
      <c r="G53" s="1611" t="s">
        <v>126</v>
      </c>
      <c r="H53" s="1612" t="s">
        <v>249</v>
      </c>
      <c r="I53" s="1612">
        <v>31.0</v>
      </c>
      <c r="J53" s="1613">
        <v>6.0</v>
      </c>
      <c r="K53" s="1611" t="s">
        <v>69</v>
      </c>
      <c r="L53" s="1612" t="s">
        <v>161</v>
      </c>
      <c r="M53" s="1612">
        <v>31.0</v>
      </c>
      <c r="N53" s="1612">
        <v>6.0</v>
      </c>
      <c r="O53" s="1611" t="s">
        <v>286</v>
      </c>
      <c r="P53" s="1612" t="s">
        <v>188</v>
      </c>
      <c r="Q53" s="1612">
        <v>31.0</v>
      </c>
      <c r="R53" s="1612">
        <v>0.0</v>
      </c>
      <c r="S53" s="1611" t="s">
        <v>985</v>
      </c>
      <c r="T53" s="1612" t="s">
        <v>187</v>
      </c>
      <c r="U53" s="1612">
        <v>31.0</v>
      </c>
      <c r="V53" s="1613">
        <v>252.0</v>
      </c>
      <c r="W53" s="1611" t="s">
        <v>67</v>
      </c>
      <c r="X53" s="1612" t="s">
        <v>288</v>
      </c>
      <c r="Y53" s="1612">
        <v>31.0</v>
      </c>
      <c r="Z53" s="1711">
        <v>6.0</v>
      </c>
      <c r="AA53" s="1712" t="s">
        <v>67</v>
      </c>
      <c r="AB53" s="1612" t="s">
        <v>288</v>
      </c>
      <c r="AC53" s="1713">
        <v>31.0</v>
      </c>
      <c r="AD53" s="1714">
        <v>6.0</v>
      </c>
      <c r="AE53" s="1588"/>
    </row>
    <row r="54">
      <c r="A54" s="1597"/>
      <c r="B54" s="1606" t="s">
        <v>72</v>
      </c>
      <c r="C54" s="1611" t="s">
        <v>250</v>
      </c>
      <c r="D54" s="1612" t="s">
        <v>251</v>
      </c>
      <c r="E54" s="1612">
        <v>31.0</v>
      </c>
      <c r="F54" s="1613">
        <v>0.0</v>
      </c>
      <c r="G54" s="1611" t="s">
        <v>252</v>
      </c>
      <c r="H54" s="1612" t="s">
        <v>253</v>
      </c>
      <c r="I54" s="1612">
        <v>31.0</v>
      </c>
      <c r="J54" s="1613">
        <v>0.0</v>
      </c>
      <c r="K54" s="1611" t="s">
        <v>254</v>
      </c>
      <c r="L54" s="1612" t="s">
        <v>255</v>
      </c>
      <c r="M54" s="1612">
        <v>31.0</v>
      </c>
      <c r="N54" s="1612">
        <v>0.0</v>
      </c>
      <c r="O54" s="1611" t="s">
        <v>221</v>
      </c>
      <c r="P54" s="1612" t="s">
        <v>289</v>
      </c>
      <c r="Q54" s="1612">
        <v>31.0</v>
      </c>
      <c r="R54" s="1612">
        <v>0.0</v>
      </c>
      <c r="S54" s="1611" t="s">
        <v>250</v>
      </c>
      <c r="T54" s="1612" t="s">
        <v>78</v>
      </c>
      <c r="U54" s="1612">
        <v>31.0</v>
      </c>
      <c r="V54" s="1613">
        <v>6.0</v>
      </c>
      <c r="W54" s="1611" t="s">
        <v>163</v>
      </c>
      <c r="X54" s="1612" t="s">
        <v>132</v>
      </c>
      <c r="Y54" s="1612">
        <v>31.0</v>
      </c>
      <c r="Z54" s="1711">
        <v>252.0</v>
      </c>
      <c r="AA54" s="1712" t="s">
        <v>2952</v>
      </c>
      <c r="AB54" s="1612" t="s">
        <v>292</v>
      </c>
      <c r="AC54" s="1713">
        <v>31.0</v>
      </c>
      <c r="AD54" s="1714">
        <v>252.0</v>
      </c>
      <c r="AE54" s="1588"/>
    </row>
    <row r="55">
      <c r="A55" s="1597"/>
      <c r="B55" s="1606" t="s">
        <v>79</v>
      </c>
      <c r="C55" s="1611" t="s">
        <v>256</v>
      </c>
      <c r="D55" s="1612" t="s">
        <v>257</v>
      </c>
      <c r="E55" s="1612">
        <v>31.0</v>
      </c>
      <c r="F55" s="1613">
        <v>0.0</v>
      </c>
      <c r="G55" s="1611" t="s">
        <v>258</v>
      </c>
      <c r="H55" s="1612" t="s">
        <v>259</v>
      </c>
      <c r="I55" s="1612">
        <v>31.0</v>
      </c>
      <c r="J55" s="1613">
        <v>0.0</v>
      </c>
      <c r="K55" s="1611" t="s">
        <v>260</v>
      </c>
      <c r="L55" s="1612" t="s">
        <v>140</v>
      </c>
      <c r="M55" s="1612">
        <v>31.0</v>
      </c>
      <c r="N55" s="1612">
        <v>0.0</v>
      </c>
      <c r="O55" s="1611" t="s">
        <v>293</v>
      </c>
      <c r="P55" s="1612" t="s">
        <v>294</v>
      </c>
      <c r="Q55" s="1612">
        <v>31.0</v>
      </c>
      <c r="R55" s="1612">
        <v>252.0</v>
      </c>
      <c r="S55" s="1611" t="s">
        <v>1125</v>
      </c>
      <c r="T55" s="1612" t="s">
        <v>754</v>
      </c>
      <c r="U55" s="1612">
        <v>31.0</v>
      </c>
      <c r="V55" s="1613">
        <v>0.0</v>
      </c>
      <c r="W55" s="1611" t="s">
        <v>1817</v>
      </c>
      <c r="X55" s="1612" t="s">
        <v>1551</v>
      </c>
      <c r="Y55" s="1612">
        <v>31.0</v>
      </c>
      <c r="Z55" s="1711">
        <v>0.0</v>
      </c>
      <c r="AA55" s="1712" t="s">
        <v>1817</v>
      </c>
      <c r="AB55" s="1612" t="s">
        <v>1551</v>
      </c>
      <c r="AC55" s="1713">
        <v>31.0</v>
      </c>
      <c r="AD55" s="1714">
        <v>0.0</v>
      </c>
      <c r="AE55" s="1588"/>
    </row>
    <row r="56">
      <c r="A56" s="1597"/>
      <c r="B56" s="1715" t="s">
        <v>85</v>
      </c>
      <c r="C56" s="1716" t="s">
        <v>261</v>
      </c>
      <c r="D56" s="1680" t="s">
        <v>262</v>
      </c>
      <c r="E56" s="1680">
        <v>31.0</v>
      </c>
      <c r="F56" s="1681">
        <v>252.0</v>
      </c>
      <c r="G56" s="1716" t="s">
        <v>263</v>
      </c>
      <c r="H56" s="1680" t="s">
        <v>264</v>
      </c>
      <c r="I56" s="1680">
        <v>31.0</v>
      </c>
      <c r="J56" s="1681">
        <v>252.0</v>
      </c>
      <c r="K56" s="1716" t="s">
        <v>265</v>
      </c>
      <c r="L56" s="1680" t="s">
        <v>266</v>
      </c>
      <c r="M56" s="1680">
        <v>31.0</v>
      </c>
      <c r="N56" s="1680">
        <v>252.0</v>
      </c>
      <c r="O56" s="1716" t="s">
        <v>299</v>
      </c>
      <c r="P56" s="1680" t="s">
        <v>201</v>
      </c>
      <c r="Q56" s="1680">
        <v>31.0</v>
      </c>
      <c r="R56" s="1680">
        <v>252.0</v>
      </c>
      <c r="S56" s="1716" t="s">
        <v>302</v>
      </c>
      <c r="T56" s="1680" t="s">
        <v>360</v>
      </c>
      <c r="U56" s="1680">
        <v>31.0</v>
      </c>
      <c r="V56" s="1681">
        <v>252.0</v>
      </c>
      <c r="W56" s="1716" t="s">
        <v>309</v>
      </c>
      <c r="X56" s="1680" t="s">
        <v>231</v>
      </c>
      <c r="Y56" s="1680">
        <v>31.0</v>
      </c>
      <c r="Z56" s="1684">
        <v>0.0</v>
      </c>
      <c r="AA56" s="1717" t="s">
        <v>309</v>
      </c>
      <c r="AB56" s="1680" t="s">
        <v>301</v>
      </c>
      <c r="AC56" s="1718">
        <v>31.0</v>
      </c>
      <c r="AD56" s="1719">
        <v>0.0</v>
      </c>
      <c r="AE56" s="1588"/>
    </row>
    <row r="57">
      <c r="A57" s="1588"/>
      <c r="B57" s="1720"/>
      <c r="C57" s="1716" t="s">
        <v>235</v>
      </c>
      <c r="D57" s="1680" t="s">
        <v>267</v>
      </c>
      <c r="E57" s="1680">
        <v>31.0</v>
      </c>
      <c r="F57" s="1681">
        <v>0.0</v>
      </c>
      <c r="G57" s="1716" t="s">
        <v>261</v>
      </c>
      <c r="H57" s="1680" t="s">
        <v>268</v>
      </c>
      <c r="I57" s="1680">
        <v>31.0</v>
      </c>
      <c r="J57" s="1681">
        <v>0.0</v>
      </c>
      <c r="K57" s="1716" t="s">
        <v>261</v>
      </c>
      <c r="L57" s="1680" t="s">
        <v>97</v>
      </c>
      <c r="M57" s="1680">
        <v>31.0</v>
      </c>
      <c r="N57" s="1680">
        <v>0.0</v>
      </c>
      <c r="O57" s="1716" t="s">
        <v>1436</v>
      </c>
      <c r="P57" s="1680" t="s">
        <v>303</v>
      </c>
      <c r="Q57" s="1680">
        <v>31.0</v>
      </c>
      <c r="R57" s="1680">
        <v>6.0</v>
      </c>
      <c r="S57" s="1716" t="s">
        <v>330</v>
      </c>
      <c r="T57" s="1680" t="s">
        <v>206</v>
      </c>
      <c r="U57" s="1680">
        <v>31.0</v>
      </c>
      <c r="V57" s="1681">
        <v>0.0</v>
      </c>
      <c r="W57" s="1716" t="s">
        <v>306</v>
      </c>
      <c r="X57" s="1680" t="s">
        <v>677</v>
      </c>
      <c r="Y57" s="1680">
        <v>31.0</v>
      </c>
      <c r="Z57" s="1684">
        <v>0.0</v>
      </c>
      <c r="AA57" s="1717" t="s">
        <v>306</v>
      </c>
      <c r="AB57" s="1680" t="s">
        <v>677</v>
      </c>
      <c r="AC57" s="1718">
        <v>31.0</v>
      </c>
      <c r="AD57" s="1719">
        <v>0.0</v>
      </c>
      <c r="AE57" s="1588"/>
    </row>
    <row r="58">
      <c r="A58" s="1588"/>
      <c r="B58" s="1720"/>
      <c r="C58" s="1716" t="s">
        <v>812</v>
      </c>
      <c r="D58" s="1680" t="s">
        <v>270</v>
      </c>
      <c r="E58" s="1680">
        <v>31.0</v>
      </c>
      <c r="F58" s="1681">
        <v>252.0</v>
      </c>
      <c r="G58" s="1716" t="s">
        <v>271</v>
      </c>
      <c r="H58" s="1680" t="s">
        <v>272</v>
      </c>
      <c r="I58" s="1680">
        <v>31.0</v>
      </c>
      <c r="J58" s="1681">
        <v>252.0</v>
      </c>
      <c r="K58" s="1716" t="s">
        <v>273</v>
      </c>
      <c r="L58" s="1680" t="s">
        <v>274</v>
      </c>
      <c r="M58" s="1680">
        <v>31.0</v>
      </c>
      <c r="N58" s="1680">
        <v>252.0</v>
      </c>
      <c r="O58" s="1716" t="s">
        <v>302</v>
      </c>
      <c r="P58" s="1680" t="s">
        <v>308</v>
      </c>
      <c r="Q58" s="1680">
        <v>31.0</v>
      </c>
      <c r="R58" s="1680">
        <v>0.0</v>
      </c>
      <c r="S58" s="1716" t="s">
        <v>2350</v>
      </c>
      <c r="T58" s="1680" t="s">
        <v>786</v>
      </c>
      <c r="U58" s="1680">
        <v>31.0</v>
      </c>
      <c r="V58" s="1681">
        <v>0.0</v>
      </c>
      <c r="W58" s="1716" t="s">
        <v>171</v>
      </c>
      <c r="X58" s="1680" t="s">
        <v>1772</v>
      </c>
      <c r="Y58" s="1680">
        <v>31.0</v>
      </c>
      <c r="Z58" s="1684">
        <v>252.0</v>
      </c>
      <c r="AA58" s="1717" t="s">
        <v>171</v>
      </c>
      <c r="AB58" s="1680" t="s">
        <v>2432</v>
      </c>
      <c r="AC58" s="1718">
        <v>31.0</v>
      </c>
      <c r="AD58" s="1719">
        <v>252.0</v>
      </c>
      <c r="AE58" s="1588"/>
    </row>
    <row r="59">
      <c r="A59" s="1588"/>
      <c r="B59" s="1721"/>
      <c r="C59" s="1722" t="s">
        <v>273</v>
      </c>
      <c r="D59" s="1723" t="s">
        <v>276</v>
      </c>
      <c r="E59" s="82"/>
      <c r="F59" s="54"/>
      <c r="G59" s="1722" t="s">
        <v>2953</v>
      </c>
      <c r="H59" s="1723" t="s">
        <v>278</v>
      </c>
      <c r="I59" s="82"/>
      <c r="J59" s="54"/>
      <c r="K59" s="1722" t="s">
        <v>279</v>
      </c>
      <c r="L59" s="1723" t="s">
        <v>280</v>
      </c>
      <c r="M59" s="82"/>
      <c r="N59" s="54"/>
      <c r="O59" s="1722" t="s">
        <v>2954</v>
      </c>
      <c r="P59" s="1723" t="s">
        <v>312</v>
      </c>
      <c r="Q59" s="82"/>
      <c r="R59" s="54"/>
      <c r="S59" s="1722" t="s">
        <v>1245</v>
      </c>
      <c r="T59" s="1723" t="s">
        <v>550</v>
      </c>
      <c r="U59" s="82"/>
      <c r="V59" s="54"/>
      <c r="W59" s="1722" t="s">
        <v>177</v>
      </c>
      <c r="X59" s="1723" t="s">
        <v>1670</v>
      </c>
      <c r="Y59" s="82"/>
      <c r="Z59" s="83"/>
      <c r="AA59" s="1724" t="s">
        <v>177</v>
      </c>
      <c r="AB59" s="1723" t="s">
        <v>2955</v>
      </c>
      <c r="AC59" s="82"/>
      <c r="AD59" s="444"/>
      <c r="AE59" s="1588"/>
    </row>
    <row r="60">
      <c r="A60" s="1660"/>
      <c r="B60" s="1725" t="s">
        <v>1114</v>
      </c>
      <c r="C60" s="1626"/>
      <c r="D60" s="1626"/>
      <c r="E60" s="1626"/>
      <c r="F60" s="1626"/>
      <c r="G60" s="1726" t="s">
        <v>2956</v>
      </c>
      <c r="H60" s="1626"/>
      <c r="I60" s="1626"/>
      <c r="J60" s="1626"/>
      <c r="K60" s="1626"/>
      <c r="L60" s="1626"/>
      <c r="M60" s="1626"/>
      <c r="N60" s="1626"/>
      <c r="O60" s="1626"/>
      <c r="P60" s="1626"/>
      <c r="Q60" s="1626"/>
      <c r="R60" s="1626"/>
      <c r="S60" s="1626"/>
      <c r="T60" s="1626"/>
      <c r="U60" s="1626"/>
      <c r="V60" s="1626"/>
      <c r="W60" s="1626"/>
      <c r="X60" s="1626"/>
      <c r="Y60" s="1626"/>
      <c r="Z60" s="1626"/>
      <c r="AA60" s="1626"/>
      <c r="AB60" s="1626"/>
      <c r="AC60" s="1626"/>
      <c r="AD60" s="1628"/>
      <c r="AE60" s="1588"/>
    </row>
    <row r="61">
      <c r="A61" s="1588"/>
      <c r="B61" s="1588"/>
      <c r="C61" s="1588"/>
      <c r="D61" s="1588"/>
      <c r="E61" s="1588"/>
      <c r="F61" s="1588"/>
      <c r="G61" s="1588"/>
      <c r="H61" s="1588"/>
      <c r="I61" s="1588"/>
      <c r="J61" s="1588"/>
      <c r="K61" s="1588"/>
      <c r="L61" s="1588"/>
      <c r="M61" s="1588"/>
      <c r="N61" s="1588"/>
      <c r="O61" s="1588"/>
      <c r="P61" s="1588"/>
      <c r="Q61" s="1588"/>
      <c r="R61" s="1588"/>
      <c r="S61" s="1588"/>
      <c r="T61" s="1588"/>
      <c r="U61" s="1588"/>
      <c r="V61" s="1588"/>
      <c r="W61" s="1588"/>
      <c r="X61" s="1588"/>
      <c r="Y61" s="1588"/>
      <c r="Z61" s="1588"/>
      <c r="AA61" s="1588"/>
      <c r="AB61" s="1588"/>
      <c r="AC61" s="1588"/>
      <c r="AD61" s="1588"/>
      <c r="AE61" s="1588"/>
    </row>
    <row r="62">
      <c r="A62" s="1629"/>
      <c r="B62" s="1727" t="s">
        <v>2957</v>
      </c>
      <c r="C62" s="1697"/>
      <c r="D62" s="1697"/>
      <c r="E62" s="1697"/>
      <c r="F62" s="1697"/>
      <c r="G62" s="1697"/>
      <c r="H62" s="1697"/>
      <c r="I62" s="1697"/>
      <c r="J62" s="1697"/>
      <c r="K62" s="1697"/>
      <c r="L62" s="1697"/>
      <c r="M62" s="1697"/>
      <c r="N62" s="1697"/>
      <c r="O62" s="1697"/>
      <c r="P62" s="1697"/>
      <c r="Q62" s="1697"/>
      <c r="R62" s="1697"/>
      <c r="S62" s="1697"/>
      <c r="T62" s="1697"/>
      <c r="U62" s="1697"/>
      <c r="V62" s="1697"/>
      <c r="W62" s="1697"/>
      <c r="X62" s="1697"/>
      <c r="Y62" s="1697"/>
      <c r="Z62" s="1697"/>
      <c r="AA62" s="1697"/>
      <c r="AB62" s="1697"/>
      <c r="AC62" s="1697"/>
      <c r="AD62" s="1698"/>
      <c r="AE62" s="1588"/>
    </row>
    <row r="63" ht="60.75" customHeight="1">
      <c r="A63" s="1588"/>
      <c r="B63" s="1728" t="str">
        <f>(IMAGE("https://play.pokemonshowdown.com/sprites/trainers/norman.png", 1))</f>
        <v/>
      </c>
      <c r="C63" s="1729" t="str">
        <f>(IMAGE("https://play.pokemonshowdown.com/sprites/gen5/zoroark-hisui.png", 1))</f>
        <v/>
      </c>
      <c r="D63" s="1600"/>
      <c r="E63" s="1600"/>
      <c r="F63" s="1601"/>
      <c r="G63" s="1729" t="str">
        <f>(IMAGE("https://play.pokemonshowdown.com/sprites/gen5/ironvaliant.png", 1))</f>
        <v/>
      </c>
      <c r="H63" s="1600"/>
      <c r="I63" s="1600"/>
      <c r="J63" s="1601"/>
      <c r="K63" s="1729" t="str">
        <f>(IMAGE("https://play.pokemonshowdown.com/sprites/gen5/ursaluna-bloodmoon.png", 1))</f>
        <v/>
      </c>
      <c r="L63" s="1600"/>
      <c r="M63" s="1600"/>
      <c r="N63" s="1601"/>
      <c r="O63" s="1729" t="str">
        <f>(IMAGE("https://play.pokemonshowdown.com/sprites/gen5/cyclizar.png", 1))</f>
        <v/>
      </c>
      <c r="P63" s="1600"/>
      <c r="Q63" s="1600"/>
      <c r="R63" s="1601"/>
      <c r="S63" s="1729" t="str">
        <f>(IMAGE("https://play.pokemonshowdown.com/sprites/gen5/obstagoon.png", 1))</f>
        <v/>
      </c>
      <c r="T63" s="1600"/>
      <c r="U63" s="1600"/>
      <c r="V63" s="1601"/>
      <c r="W63" s="1729" t="str">
        <f>(IMAGE("https://play.pokemonshowdown.com/sprites/gen5/slaking.png", 1))</f>
        <v/>
      </c>
      <c r="X63" s="1600"/>
      <c r="Y63" s="1600"/>
      <c r="Z63" s="140"/>
      <c r="AA63" s="1730"/>
      <c r="AD63" s="437"/>
      <c r="AE63" s="1588"/>
    </row>
    <row r="64">
      <c r="A64" s="1597"/>
      <c r="B64" s="1731" t="s">
        <v>2921</v>
      </c>
      <c r="C64" s="1732" t="s">
        <v>2958</v>
      </c>
      <c r="D64" s="1600"/>
      <c r="E64" s="1600"/>
      <c r="F64" s="1601"/>
      <c r="G64" s="1732" t="s">
        <v>2959</v>
      </c>
      <c r="H64" s="1600"/>
      <c r="I64" s="1600"/>
      <c r="J64" s="1601"/>
      <c r="K64" s="1732" t="s">
        <v>2960</v>
      </c>
      <c r="L64" s="1600"/>
      <c r="M64" s="1600"/>
      <c r="N64" s="1601"/>
      <c r="O64" s="1732" t="s">
        <v>2961</v>
      </c>
      <c r="P64" s="1600"/>
      <c r="Q64" s="1600"/>
      <c r="R64" s="1601"/>
      <c r="S64" s="1732" t="s">
        <v>2119</v>
      </c>
      <c r="T64" s="1600"/>
      <c r="U64" s="1600"/>
      <c r="V64" s="1601"/>
      <c r="W64" s="1732" t="s">
        <v>2962</v>
      </c>
      <c r="X64" s="1600"/>
      <c r="Y64" s="1600"/>
      <c r="Z64" s="140"/>
      <c r="AA64" s="1733" t="s">
        <v>2963</v>
      </c>
      <c r="AB64" s="1600"/>
      <c r="AC64" s="1600"/>
      <c r="AD64" s="1602"/>
      <c r="AE64" s="1588"/>
    </row>
    <row r="65">
      <c r="A65" s="1597"/>
      <c r="B65" s="1731" t="s">
        <v>61</v>
      </c>
      <c r="C65" s="1734" t="s">
        <v>1831</v>
      </c>
      <c r="D65" s="1600"/>
      <c r="E65" s="1600"/>
      <c r="F65" s="1601"/>
      <c r="G65" s="1734" t="s">
        <v>2942</v>
      </c>
      <c r="H65" s="1600"/>
      <c r="I65" s="1600"/>
      <c r="J65" s="1601"/>
      <c r="K65" s="1734" t="s">
        <v>1831</v>
      </c>
      <c r="L65" s="1600"/>
      <c r="M65" s="1600"/>
      <c r="N65" s="1601"/>
      <c r="O65" s="1734" t="s">
        <v>1831</v>
      </c>
      <c r="P65" s="1600"/>
      <c r="Q65" s="1600"/>
      <c r="R65" s="1601"/>
      <c r="S65" s="1734" t="s">
        <v>1831</v>
      </c>
      <c r="T65" s="1600"/>
      <c r="U65" s="1600"/>
      <c r="V65" s="1601"/>
      <c r="W65" s="1734" t="s">
        <v>1831</v>
      </c>
      <c r="X65" s="1600"/>
      <c r="Y65" s="1600"/>
      <c r="Z65" s="140"/>
      <c r="AA65" s="1735" t="s">
        <v>1831</v>
      </c>
      <c r="AB65" s="1600"/>
      <c r="AC65" s="1600"/>
      <c r="AD65" s="1602"/>
      <c r="AE65" s="1588"/>
    </row>
    <row r="66">
      <c r="A66" s="1597"/>
      <c r="B66" s="1604"/>
      <c r="C66" s="1734" t="s">
        <v>1834</v>
      </c>
      <c r="D66" s="1600"/>
      <c r="E66" s="1600"/>
      <c r="F66" s="1601"/>
      <c r="G66" s="1734" t="s">
        <v>1826</v>
      </c>
      <c r="H66" s="1600"/>
      <c r="I66" s="1600"/>
      <c r="J66" s="1601"/>
      <c r="K66" s="1734" t="s">
        <v>1825</v>
      </c>
      <c r="L66" s="1600"/>
      <c r="M66" s="1600"/>
      <c r="N66" s="1601"/>
      <c r="O66" s="1734" t="s">
        <v>1832</v>
      </c>
      <c r="P66" s="1600"/>
      <c r="Q66" s="1600"/>
      <c r="R66" s="1601"/>
      <c r="S66" s="1734" t="s">
        <v>1827</v>
      </c>
      <c r="T66" s="1600"/>
      <c r="U66" s="1600"/>
      <c r="V66" s="1601"/>
      <c r="W66" s="1734" t="s">
        <v>1831</v>
      </c>
      <c r="X66" s="1600"/>
      <c r="Y66" s="1600"/>
      <c r="Z66" s="140"/>
      <c r="AA66" s="1735" t="s">
        <v>1831</v>
      </c>
      <c r="AB66" s="1600"/>
      <c r="AC66" s="1600"/>
      <c r="AD66" s="1602"/>
      <c r="AE66" s="1588"/>
    </row>
    <row r="67">
      <c r="A67" s="1597"/>
      <c r="B67" s="1736" t="s">
        <v>62</v>
      </c>
      <c r="C67" s="1737">
        <v>59.0</v>
      </c>
      <c r="D67" s="1738" t="s">
        <v>63</v>
      </c>
      <c r="E67" s="1738" t="s">
        <v>64</v>
      </c>
      <c r="F67" s="1739" t="s">
        <v>65</v>
      </c>
      <c r="G67" s="1737">
        <v>59.0</v>
      </c>
      <c r="H67" s="1738" t="s">
        <v>63</v>
      </c>
      <c r="I67" s="1738" t="s">
        <v>64</v>
      </c>
      <c r="J67" s="1739" t="s">
        <v>65</v>
      </c>
      <c r="K67" s="1737">
        <v>59.0</v>
      </c>
      <c r="L67" s="1738" t="s">
        <v>63</v>
      </c>
      <c r="M67" s="1738" t="s">
        <v>64</v>
      </c>
      <c r="N67" s="1738" t="s">
        <v>65</v>
      </c>
      <c r="O67" s="1737">
        <v>59.0</v>
      </c>
      <c r="P67" s="1738" t="s">
        <v>63</v>
      </c>
      <c r="Q67" s="1738" t="s">
        <v>64</v>
      </c>
      <c r="R67" s="1738" t="s">
        <v>65</v>
      </c>
      <c r="S67" s="1737">
        <v>59.0</v>
      </c>
      <c r="T67" s="1738" t="s">
        <v>63</v>
      </c>
      <c r="U67" s="1738" t="s">
        <v>64</v>
      </c>
      <c r="V67" s="1739" t="s">
        <v>65</v>
      </c>
      <c r="W67" s="1737">
        <v>59.0</v>
      </c>
      <c r="X67" s="1738" t="s">
        <v>63</v>
      </c>
      <c r="Y67" s="1738" t="s">
        <v>64</v>
      </c>
      <c r="Z67" s="1740" t="s">
        <v>65</v>
      </c>
      <c r="AA67" s="1741">
        <v>59.0</v>
      </c>
      <c r="AB67" s="1738" t="s">
        <v>63</v>
      </c>
      <c r="AC67" s="1738" t="s">
        <v>64</v>
      </c>
      <c r="AD67" s="1742" t="s">
        <v>65</v>
      </c>
      <c r="AE67" s="1588"/>
    </row>
    <row r="68">
      <c r="A68" s="1597"/>
      <c r="B68" s="1736" t="s">
        <v>66</v>
      </c>
      <c r="C68" s="1743" t="s">
        <v>126</v>
      </c>
      <c r="D68" s="1744" t="s">
        <v>70</v>
      </c>
      <c r="E68" s="1744">
        <v>31.0</v>
      </c>
      <c r="F68" s="1745">
        <v>6.0</v>
      </c>
      <c r="G68" s="1743" t="s">
        <v>128</v>
      </c>
      <c r="H68" s="1744" t="s">
        <v>320</v>
      </c>
      <c r="I68" s="1744">
        <v>31.0</v>
      </c>
      <c r="J68" s="1745">
        <v>6.0</v>
      </c>
      <c r="K68" s="1743" t="s">
        <v>69</v>
      </c>
      <c r="L68" s="1744" t="s">
        <v>321</v>
      </c>
      <c r="M68" s="1744">
        <v>31.0</v>
      </c>
      <c r="N68" s="1744">
        <v>6.0</v>
      </c>
      <c r="O68" s="1743" t="s">
        <v>128</v>
      </c>
      <c r="P68" s="1744" t="s">
        <v>187</v>
      </c>
      <c r="Q68" s="1744">
        <v>31.0</v>
      </c>
      <c r="R68" s="1744">
        <v>6.0</v>
      </c>
      <c r="S68" s="1743" t="s">
        <v>128</v>
      </c>
      <c r="T68" s="1744" t="s">
        <v>347</v>
      </c>
      <c r="U68" s="1744">
        <v>31.0</v>
      </c>
      <c r="V68" s="1745">
        <v>6.0</v>
      </c>
      <c r="W68" s="1743" t="s">
        <v>128</v>
      </c>
      <c r="X68" s="1744" t="s">
        <v>346</v>
      </c>
      <c r="Y68" s="1744">
        <v>31.0</v>
      </c>
      <c r="Z68" s="1746">
        <v>6.0</v>
      </c>
      <c r="AA68" s="1747" t="s">
        <v>128</v>
      </c>
      <c r="AB68" s="1744" t="s">
        <v>346</v>
      </c>
      <c r="AC68" s="1744">
        <v>31.0</v>
      </c>
      <c r="AD68" s="1748">
        <v>6.0</v>
      </c>
      <c r="AE68" s="1588"/>
    </row>
    <row r="69">
      <c r="A69" s="1597"/>
      <c r="B69" s="1736" t="s">
        <v>72</v>
      </c>
      <c r="C69" s="1743" t="s">
        <v>322</v>
      </c>
      <c r="D69" s="1744" t="s">
        <v>323</v>
      </c>
      <c r="E69" s="1744">
        <v>31.0</v>
      </c>
      <c r="F69" s="1745">
        <v>0.0</v>
      </c>
      <c r="G69" s="1743" t="s">
        <v>324</v>
      </c>
      <c r="H69" s="1744" t="s">
        <v>223</v>
      </c>
      <c r="I69" s="1744">
        <v>31.0</v>
      </c>
      <c r="J69" s="1745">
        <v>252.0</v>
      </c>
      <c r="K69" s="1743" t="s">
        <v>325</v>
      </c>
      <c r="L69" s="1744" t="s">
        <v>192</v>
      </c>
      <c r="M69" s="1744">
        <v>30.0</v>
      </c>
      <c r="N69" s="1744">
        <v>0.0</v>
      </c>
      <c r="O69" s="1743" t="s">
        <v>348</v>
      </c>
      <c r="P69" s="1744" t="s">
        <v>349</v>
      </c>
      <c r="Q69" s="1744">
        <v>31.0</v>
      </c>
      <c r="R69" s="1744">
        <v>252.0</v>
      </c>
      <c r="S69" s="1743" t="s">
        <v>165</v>
      </c>
      <c r="T69" s="1744" t="s">
        <v>353</v>
      </c>
      <c r="U69" s="1744">
        <v>31.0</v>
      </c>
      <c r="V69" s="1745">
        <v>252.0</v>
      </c>
      <c r="W69" s="1743" t="s">
        <v>2964</v>
      </c>
      <c r="X69" s="1744" t="s">
        <v>351</v>
      </c>
      <c r="Y69" s="1744">
        <v>31.0</v>
      </c>
      <c r="Z69" s="1746">
        <v>252.0</v>
      </c>
      <c r="AA69" s="1747" t="s">
        <v>350</v>
      </c>
      <c r="AB69" s="1744" t="s">
        <v>351</v>
      </c>
      <c r="AC69" s="1744">
        <v>31.0</v>
      </c>
      <c r="AD69" s="1748">
        <v>252.0</v>
      </c>
      <c r="AE69" s="1588"/>
    </row>
    <row r="70">
      <c r="A70" s="1597"/>
      <c r="B70" s="1736" t="s">
        <v>79</v>
      </c>
      <c r="C70" s="1743" t="s">
        <v>326</v>
      </c>
      <c r="D70" s="1744" t="s">
        <v>170</v>
      </c>
      <c r="E70" s="1744">
        <v>31.0</v>
      </c>
      <c r="F70" s="1745">
        <v>0.0</v>
      </c>
      <c r="G70" s="1743" t="s">
        <v>327</v>
      </c>
      <c r="H70" s="1744" t="s">
        <v>225</v>
      </c>
      <c r="I70" s="1744">
        <v>31.0</v>
      </c>
      <c r="J70" s="1745">
        <v>0.0</v>
      </c>
      <c r="K70" s="1743" t="s">
        <v>328</v>
      </c>
      <c r="L70" s="1744" t="s">
        <v>138</v>
      </c>
      <c r="M70" s="1744">
        <v>30.0</v>
      </c>
      <c r="N70" s="1744">
        <v>0.0</v>
      </c>
      <c r="O70" s="1743" t="s">
        <v>354</v>
      </c>
      <c r="P70" s="1744" t="s">
        <v>140</v>
      </c>
      <c r="Q70" s="1744">
        <v>31.0</v>
      </c>
      <c r="R70" s="1744">
        <v>0.0</v>
      </c>
      <c r="S70" s="1743" t="s">
        <v>169</v>
      </c>
      <c r="T70" s="1744" t="s">
        <v>356</v>
      </c>
      <c r="U70" s="1744">
        <v>31.0</v>
      </c>
      <c r="V70" s="1745">
        <v>0.0</v>
      </c>
      <c r="W70" s="1743" t="s">
        <v>2120</v>
      </c>
      <c r="X70" s="1744" t="s">
        <v>434</v>
      </c>
      <c r="Y70" s="1744">
        <v>31.0</v>
      </c>
      <c r="Z70" s="1746">
        <v>0.0</v>
      </c>
      <c r="AA70" s="1747" t="s">
        <v>2120</v>
      </c>
      <c r="AB70" s="1744" t="s">
        <v>296</v>
      </c>
      <c r="AC70" s="1744">
        <v>31.0</v>
      </c>
      <c r="AD70" s="1748">
        <v>0.0</v>
      </c>
      <c r="AE70" s="1588"/>
    </row>
    <row r="71">
      <c r="A71" s="1597"/>
      <c r="B71" s="1749" t="s">
        <v>85</v>
      </c>
      <c r="C71" s="1750" t="s">
        <v>329</v>
      </c>
      <c r="D71" s="1751" t="s">
        <v>264</v>
      </c>
      <c r="E71" s="1751">
        <v>31.0</v>
      </c>
      <c r="F71" s="1752">
        <v>252.0</v>
      </c>
      <c r="G71" s="1750" t="s">
        <v>306</v>
      </c>
      <c r="H71" s="1751" t="s">
        <v>203</v>
      </c>
      <c r="I71" s="1751">
        <v>31.0</v>
      </c>
      <c r="J71" s="1752">
        <v>0.0</v>
      </c>
      <c r="K71" s="1750" t="s">
        <v>330</v>
      </c>
      <c r="L71" s="1751" t="s">
        <v>331</v>
      </c>
      <c r="M71" s="1751">
        <v>31.0</v>
      </c>
      <c r="N71" s="1751">
        <v>252.0</v>
      </c>
      <c r="O71" s="1750" t="s">
        <v>357</v>
      </c>
      <c r="P71" s="1751" t="s">
        <v>358</v>
      </c>
      <c r="Q71" s="1751">
        <v>31.0</v>
      </c>
      <c r="R71" s="1751">
        <v>0.0</v>
      </c>
      <c r="S71" s="1750" t="s">
        <v>361</v>
      </c>
      <c r="T71" s="1751" t="s">
        <v>362</v>
      </c>
      <c r="U71" s="1751">
        <v>31.0</v>
      </c>
      <c r="V71" s="1752">
        <v>0.0</v>
      </c>
      <c r="W71" s="1750" t="s">
        <v>359</v>
      </c>
      <c r="X71" s="1751" t="s">
        <v>360</v>
      </c>
      <c r="Y71" s="1751">
        <v>31.0</v>
      </c>
      <c r="Z71" s="1753">
        <v>0.0</v>
      </c>
      <c r="AA71" s="1754" t="s">
        <v>359</v>
      </c>
      <c r="AB71" s="1751" t="s">
        <v>362</v>
      </c>
      <c r="AC71" s="1751">
        <v>31.0</v>
      </c>
      <c r="AD71" s="1755">
        <v>0.0</v>
      </c>
      <c r="AE71" s="1588"/>
    </row>
    <row r="72">
      <c r="A72" s="1588"/>
      <c r="B72" s="1756"/>
      <c r="C72" s="1750" t="s">
        <v>332</v>
      </c>
      <c r="D72" s="1751" t="s">
        <v>174</v>
      </c>
      <c r="E72" s="1751">
        <v>31.0</v>
      </c>
      <c r="F72" s="1752">
        <v>0.0</v>
      </c>
      <c r="G72" s="1750" t="s">
        <v>333</v>
      </c>
      <c r="H72" s="1751" t="s">
        <v>174</v>
      </c>
      <c r="I72" s="1751">
        <v>31.0</v>
      </c>
      <c r="J72" s="1752">
        <v>0.0</v>
      </c>
      <c r="K72" s="1750" t="s">
        <v>334</v>
      </c>
      <c r="L72" s="1751" t="s">
        <v>97</v>
      </c>
      <c r="M72" s="1751">
        <v>31.0</v>
      </c>
      <c r="N72" s="1751">
        <v>0.0</v>
      </c>
      <c r="O72" s="1750" t="s">
        <v>363</v>
      </c>
      <c r="P72" s="1751" t="s">
        <v>97</v>
      </c>
      <c r="Q72" s="1751">
        <v>31.0</v>
      </c>
      <c r="R72" s="1751">
        <v>0.0</v>
      </c>
      <c r="S72" s="1750" t="s">
        <v>179</v>
      </c>
      <c r="T72" s="1751" t="s">
        <v>365</v>
      </c>
      <c r="U72" s="1751">
        <v>31.0</v>
      </c>
      <c r="V72" s="1752">
        <v>0.0</v>
      </c>
      <c r="W72" s="1750" t="s">
        <v>364</v>
      </c>
      <c r="X72" s="1751" t="s">
        <v>97</v>
      </c>
      <c r="Y72" s="1751">
        <v>31.0</v>
      </c>
      <c r="Z72" s="1753">
        <v>0.0</v>
      </c>
      <c r="AA72" s="1754" t="s">
        <v>364</v>
      </c>
      <c r="AB72" s="1751" t="s">
        <v>516</v>
      </c>
      <c r="AC72" s="1751">
        <v>31.0</v>
      </c>
      <c r="AD72" s="1755">
        <v>0.0</v>
      </c>
      <c r="AE72" s="1588"/>
    </row>
    <row r="73">
      <c r="A73" s="1588"/>
      <c r="B73" s="1756"/>
      <c r="C73" s="1750" t="s">
        <v>335</v>
      </c>
      <c r="D73" s="1751" t="s">
        <v>153</v>
      </c>
      <c r="E73" s="1751">
        <v>31.0</v>
      </c>
      <c r="F73" s="1752">
        <v>252.0</v>
      </c>
      <c r="G73" s="1750" t="s">
        <v>336</v>
      </c>
      <c r="H73" s="1751" t="s">
        <v>337</v>
      </c>
      <c r="I73" s="1751">
        <v>31.0</v>
      </c>
      <c r="J73" s="1752">
        <v>252.0</v>
      </c>
      <c r="K73" s="1750" t="s">
        <v>335</v>
      </c>
      <c r="L73" s="1751" t="s">
        <v>338</v>
      </c>
      <c r="M73" s="1751">
        <v>31.0</v>
      </c>
      <c r="N73" s="1751">
        <v>252.0</v>
      </c>
      <c r="O73" s="1750" t="s">
        <v>366</v>
      </c>
      <c r="P73" s="1751" t="s">
        <v>367</v>
      </c>
      <c r="Q73" s="1751">
        <v>31.0</v>
      </c>
      <c r="R73" s="1751">
        <v>252.0</v>
      </c>
      <c r="S73" s="1750" t="s">
        <v>448</v>
      </c>
      <c r="T73" s="1751" t="s">
        <v>369</v>
      </c>
      <c r="U73" s="1751">
        <v>31.0</v>
      </c>
      <c r="V73" s="1752">
        <v>252.0</v>
      </c>
      <c r="W73" s="1750" t="s">
        <v>368</v>
      </c>
      <c r="X73" s="1751" t="s">
        <v>270</v>
      </c>
      <c r="Y73" s="1751">
        <v>31.0</v>
      </c>
      <c r="Z73" s="1753">
        <v>252.0</v>
      </c>
      <c r="AA73" s="1754" t="s">
        <v>368</v>
      </c>
      <c r="AB73" s="1751" t="s">
        <v>153</v>
      </c>
      <c r="AC73" s="1751">
        <v>31.0</v>
      </c>
      <c r="AD73" s="1755">
        <v>252.0</v>
      </c>
      <c r="AE73" s="1588"/>
    </row>
    <row r="74">
      <c r="A74" s="1588"/>
      <c r="B74" s="1757"/>
      <c r="C74" s="1758" t="s">
        <v>339</v>
      </c>
      <c r="D74" s="1759" t="s">
        <v>340</v>
      </c>
      <c r="E74" s="82"/>
      <c r="F74" s="54"/>
      <c r="G74" s="1758" t="s">
        <v>179</v>
      </c>
      <c r="H74" s="1759" t="s">
        <v>341</v>
      </c>
      <c r="I74" s="82"/>
      <c r="J74" s="54"/>
      <c r="K74" s="1758" t="s">
        <v>2351</v>
      </c>
      <c r="L74" s="1759" t="s">
        <v>342</v>
      </c>
      <c r="M74" s="82"/>
      <c r="N74" s="54"/>
      <c r="O74" s="1758" t="s">
        <v>359</v>
      </c>
      <c r="P74" s="1759" t="s">
        <v>370</v>
      </c>
      <c r="Q74" s="82"/>
      <c r="R74" s="54"/>
      <c r="S74" s="1758" t="s">
        <v>2965</v>
      </c>
      <c r="T74" s="1759" t="s">
        <v>373</v>
      </c>
      <c r="U74" s="82"/>
      <c r="V74" s="54"/>
      <c r="W74" s="1758" t="s">
        <v>371</v>
      </c>
      <c r="X74" s="1759" t="s">
        <v>2966</v>
      </c>
      <c r="Y74" s="82"/>
      <c r="Z74" s="83"/>
      <c r="AA74" s="1760" t="s">
        <v>371</v>
      </c>
      <c r="AB74" s="1759" t="s">
        <v>340</v>
      </c>
      <c r="AC74" s="82"/>
      <c r="AD74" s="444"/>
      <c r="AE74" s="1588"/>
    </row>
    <row r="75">
      <c r="A75" s="1624"/>
      <c r="B75" s="1761" t="s">
        <v>558</v>
      </c>
      <c r="C75" s="1626"/>
      <c r="D75" s="1626"/>
      <c r="E75" s="1626"/>
      <c r="F75" s="1626"/>
      <c r="G75" s="1762" t="s">
        <v>2967</v>
      </c>
      <c r="H75" s="1626"/>
      <c r="I75" s="1626"/>
      <c r="J75" s="1626"/>
      <c r="K75" s="1626"/>
      <c r="L75" s="1626"/>
      <c r="M75" s="1626"/>
      <c r="N75" s="1626"/>
      <c r="O75" s="1626"/>
      <c r="P75" s="1626"/>
      <c r="Q75" s="1626"/>
      <c r="R75" s="1626"/>
      <c r="S75" s="1626"/>
      <c r="T75" s="1626"/>
      <c r="U75" s="1626"/>
      <c r="V75" s="1626"/>
      <c r="W75" s="1626"/>
      <c r="X75" s="1626"/>
      <c r="Y75" s="1626"/>
      <c r="Z75" s="1626"/>
      <c r="AA75" s="1626"/>
      <c r="AB75" s="1626"/>
      <c r="AC75" s="1626"/>
      <c r="AD75" s="1628"/>
      <c r="AE75" s="1763"/>
    </row>
    <row r="76">
      <c r="A76" s="1588"/>
      <c r="B76" s="1588"/>
      <c r="C76" s="1588"/>
      <c r="D76" s="1588"/>
      <c r="E76" s="1588"/>
      <c r="F76" s="1588"/>
      <c r="G76" s="1588"/>
      <c r="H76" s="1588"/>
      <c r="I76" s="1588"/>
      <c r="J76" s="1588"/>
      <c r="K76" s="1588"/>
      <c r="L76" s="1588"/>
      <c r="M76" s="1588"/>
      <c r="N76" s="1588"/>
      <c r="O76" s="1588"/>
      <c r="P76" s="1588"/>
      <c r="Q76" s="1588"/>
      <c r="R76" s="1588"/>
      <c r="S76" s="1588"/>
      <c r="T76" s="1588"/>
      <c r="U76" s="1588"/>
      <c r="V76" s="1588"/>
      <c r="W76" s="1588"/>
      <c r="X76" s="1588"/>
      <c r="Y76" s="1588"/>
      <c r="Z76" s="1588"/>
      <c r="AA76" s="1588"/>
      <c r="AB76" s="1588"/>
      <c r="AC76" s="1588"/>
      <c r="AD76" s="1588"/>
      <c r="AE76" s="1588"/>
    </row>
    <row r="77">
      <c r="A77" s="1629"/>
      <c r="B77" s="1764" t="s">
        <v>2968</v>
      </c>
      <c r="C77" s="1765"/>
      <c r="D77" s="1765"/>
      <c r="E77" s="1765"/>
      <c r="F77" s="1765"/>
      <c r="G77" s="1765"/>
      <c r="H77" s="1765"/>
      <c r="I77" s="1765"/>
      <c r="J77" s="1765"/>
      <c r="K77" s="1765"/>
      <c r="L77" s="1765"/>
      <c r="M77" s="1765"/>
      <c r="N77" s="1765"/>
      <c r="O77" s="1765"/>
      <c r="P77" s="1765"/>
      <c r="Q77" s="1765"/>
      <c r="R77" s="1765"/>
      <c r="S77" s="1765"/>
      <c r="T77" s="1765"/>
      <c r="U77" s="1765"/>
      <c r="V77" s="1765"/>
      <c r="W77" s="1765"/>
      <c r="X77" s="1765"/>
      <c r="Y77" s="1765"/>
      <c r="Z77" s="1766"/>
      <c r="AA77" s="1588"/>
      <c r="AB77" s="1588"/>
      <c r="AC77" s="1588"/>
      <c r="AD77" s="1588"/>
      <c r="AE77" s="1588"/>
    </row>
    <row r="78" ht="58.5" customHeight="1">
      <c r="A78" s="1588"/>
      <c r="B78" s="1767" t="str">
        <f>(IMAGE("https://play.pokemonshowdown.com/sprites/trainers/winona.png", 1))</f>
        <v/>
      </c>
      <c r="C78" s="1768" t="str">
        <f>(IMAGE("https://play.pokemonshowdown.com/sprites/gen5/staraptor.png", 1))</f>
        <v/>
      </c>
      <c r="D78" s="1600"/>
      <c r="E78" s="1600"/>
      <c r="F78" s="1601"/>
      <c r="G78" s="1768" t="str">
        <f>(IMAGE("https://play.pokemonshowdown.com/sprites/gen5/aggron.png", 1))</f>
        <v/>
      </c>
      <c r="H78" s="1600"/>
      <c r="I78" s="1600"/>
      <c r="J78" s="1601"/>
      <c r="K78" s="1768" t="str">
        <f>(IMAGE("https://play.pokemonshowdown.com/sprites/gen5/flygon.png", 1))</f>
        <v/>
      </c>
      <c r="L78" s="1600"/>
      <c r="M78" s="1600"/>
      <c r="N78" s="1601"/>
      <c r="O78" s="1768" t="str">
        <f>(IMAGE("https://play.pokemonshowdown.com/sprites/gen5/frosmoth.png", 1))</f>
        <v/>
      </c>
      <c r="P78" s="1600"/>
      <c r="Q78" s="1600"/>
      <c r="R78" s="1601"/>
      <c r="S78" s="1768" t="str">
        <f>(IMAGE("https://play.pokemonshowdown.com/sprites/gen5/thundurus-therian.png", 1))</f>
        <v/>
      </c>
      <c r="T78" s="1600"/>
      <c r="U78" s="1600"/>
      <c r="V78" s="1601"/>
      <c r="W78" s="1768" t="str">
        <f>(IMAGE("https://play.pokemonshowdown.com/sprites/gen5/altaria-mega.png", 1))</f>
        <v/>
      </c>
      <c r="X78" s="1600"/>
      <c r="Y78" s="1600"/>
      <c r="Z78" s="140"/>
      <c r="AA78" s="1588"/>
      <c r="AB78" s="1588"/>
      <c r="AC78" s="1588"/>
      <c r="AD78" s="1588"/>
      <c r="AE78" s="1588"/>
    </row>
    <row r="79">
      <c r="A79" s="1769"/>
      <c r="B79" s="1770" t="s">
        <v>2921</v>
      </c>
      <c r="C79" s="1771" t="s">
        <v>2969</v>
      </c>
      <c r="D79" s="1600"/>
      <c r="E79" s="1600"/>
      <c r="F79" s="1601"/>
      <c r="G79" s="1771" t="s">
        <v>2970</v>
      </c>
      <c r="H79" s="1600"/>
      <c r="I79" s="1600"/>
      <c r="J79" s="1601"/>
      <c r="K79" s="1771" t="s">
        <v>2971</v>
      </c>
      <c r="L79" s="1600"/>
      <c r="M79" s="1600"/>
      <c r="N79" s="1601"/>
      <c r="O79" s="1771" t="s">
        <v>2972</v>
      </c>
      <c r="P79" s="1600"/>
      <c r="Q79" s="1600"/>
      <c r="R79" s="1601"/>
      <c r="S79" s="1771" t="s">
        <v>2973</v>
      </c>
      <c r="T79" s="1600"/>
      <c r="U79" s="1600"/>
      <c r="V79" s="1601"/>
      <c r="W79" s="1771" t="s">
        <v>2974</v>
      </c>
      <c r="X79" s="1600"/>
      <c r="Y79" s="1600"/>
      <c r="Z79" s="140"/>
      <c r="AA79" s="1588"/>
      <c r="AB79" s="1588"/>
      <c r="AC79" s="1588"/>
      <c r="AD79" s="1588"/>
      <c r="AE79" s="1588"/>
    </row>
    <row r="80">
      <c r="A80" s="1769"/>
      <c r="B80" s="1770" t="s">
        <v>61</v>
      </c>
      <c r="C80" s="1772" t="s">
        <v>1839</v>
      </c>
      <c r="D80" s="1600"/>
      <c r="E80" s="1600"/>
      <c r="F80" s="1601"/>
      <c r="G80" s="1772" t="s">
        <v>1829</v>
      </c>
      <c r="H80" s="1600"/>
      <c r="I80" s="1600"/>
      <c r="J80" s="1601"/>
      <c r="K80" s="1772" t="s">
        <v>1832</v>
      </c>
      <c r="L80" s="1600"/>
      <c r="M80" s="1600"/>
      <c r="N80" s="1601"/>
      <c r="O80" s="1772" t="s">
        <v>1838</v>
      </c>
      <c r="P80" s="1600"/>
      <c r="Q80" s="1600"/>
      <c r="R80" s="1601"/>
      <c r="S80" s="1772" t="s">
        <v>1839</v>
      </c>
      <c r="T80" s="1600"/>
      <c r="U80" s="1600"/>
      <c r="V80" s="1601"/>
      <c r="W80" s="1772" t="s">
        <v>2942</v>
      </c>
      <c r="X80" s="1600"/>
      <c r="Y80" s="1600"/>
      <c r="Z80" s="140"/>
      <c r="AA80" s="1588"/>
      <c r="AB80" s="1588"/>
      <c r="AC80" s="1588"/>
      <c r="AD80" s="1588"/>
      <c r="AE80" s="1588"/>
    </row>
    <row r="81">
      <c r="A81" s="1769"/>
      <c r="B81" s="1505"/>
      <c r="C81" s="1772" t="s">
        <v>1831</v>
      </c>
      <c r="D81" s="1600"/>
      <c r="E81" s="1600"/>
      <c r="F81" s="1601"/>
      <c r="G81" s="1772" t="s">
        <v>1830</v>
      </c>
      <c r="H81" s="1600"/>
      <c r="I81" s="1600"/>
      <c r="J81" s="1601"/>
      <c r="K81" s="1772" t="s">
        <v>1825</v>
      </c>
      <c r="L81" s="1600"/>
      <c r="M81" s="1600"/>
      <c r="N81" s="1601"/>
      <c r="O81" s="1772" t="s">
        <v>1836</v>
      </c>
      <c r="P81" s="1600"/>
      <c r="Q81" s="1600"/>
      <c r="R81" s="1601"/>
      <c r="S81" s="1772" t="s">
        <v>1828</v>
      </c>
      <c r="T81" s="1600"/>
      <c r="U81" s="1600"/>
      <c r="V81" s="1601"/>
      <c r="W81" s="1772" t="s">
        <v>1832</v>
      </c>
      <c r="X81" s="1600"/>
      <c r="Y81" s="1600"/>
      <c r="Z81" s="140"/>
      <c r="AA81" s="1588"/>
      <c r="AB81" s="1588"/>
      <c r="AC81" s="1588"/>
      <c r="AD81" s="1588"/>
      <c r="AE81" s="1588"/>
    </row>
    <row r="82">
      <c r="A82" s="1769"/>
      <c r="B82" s="1773" t="s">
        <v>62</v>
      </c>
      <c r="C82" s="1774">
        <v>68.0</v>
      </c>
      <c r="D82" s="1775" t="s">
        <v>63</v>
      </c>
      <c r="E82" s="1775" t="s">
        <v>64</v>
      </c>
      <c r="F82" s="1776" t="s">
        <v>65</v>
      </c>
      <c r="G82" s="1774">
        <v>68.0</v>
      </c>
      <c r="H82" s="1775" t="s">
        <v>63</v>
      </c>
      <c r="I82" s="1775" t="s">
        <v>64</v>
      </c>
      <c r="J82" s="1776" t="s">
        <v>65</v>
      </c>
      <c r="K82" s="1774">
        <v>68.0</v>
      </c>
      <c r="L82" s="1775" t="s">
        <v>63</v>
      </c>
      <c r="M82" s="1775" t="s">
        <v>64</v>
      </c>
      <c r="N82" s="1775" t="s">
        <v>65</v>
      </c>
      <c r="O82" s="1774">
        <v>68.0</v>
      </c>
      <c r="P82" s="1775" t="s">
        <v>63</v>
      </c>
      <c r="Q82" s="1775" t="s">
        <v>64</v>
      </c>
      <c r="R82" s="1775" t="s">
        <v>65</v>
      </c>
      <c r="S82" s="1774">
        <v>68.0</v>
      </c>
      <c r="T82" s="1775" t="s">
        <v>63</v>
      </c>
      <c r="U82" s="1775" t="s">
        <v>64</v>
      </c>
      <c r="V82" s="1776" t="s">
        <v>65</v>
      </c>
      <c r="W82" s="1774">
        <v>68.0</v>
      </c>
      <c r="X82" s="1775" t="s">
        <v>63</v>
      </c>
      <c r="Y82" s="1775" t="s">
        <v>64</v>
      </c>
      <c r="Z82" s="1777" t="s">
        <v>65</v>
      </c>
      <c r="AA82" s="1588"/>
      <c r="AB82" s="1588"/>
      <c r="AC82" s="1588"/>
      <c r="AD82" s="1588"/>
      <c r="AE82" s="1588"/>
    </row>
    <row r="83">
      <c r="A83" s="1769"/>
      <c r="B83" s="1773" t="s">
        <v>66</v>
      </c>
      <c r="C83" s="1778" t="s">
        <v>128</v>
      </c>
      <c r="D83" s="1779" t="s">
        <v>161</v>
      </c>
      <c r="E83" s="1780">
        <v>31.0</v>
      </c>
      <c r="F83" s="1781">
        <v>6.0</v>
      </c>
      <c r="G83" s="1778" t="s">
        <v>67</v>
      </c>
      <c r="H83" s="1779" t="s">
        <v>187</v>
      </c>
      <c r="I83" s="1780">
        <v>31.0</v>
      </c>
      <c r="J83" s="1781">
        <v>6.0</v>
      </c>
      <c r="K83" s="1778" t="s">
        <v>379</v>
      </c>
      <c r="L83" s="1779" t="s">
        <v>380</v>
      </c>
      <c r="M83" s="1780">
        <v>31.0</v>
      </c>
      <c r="N83" s="1779">
        <v>0.0</v>
      </c>
      <c r="O83" s="1778" t="s">
        <v>126</v>
      </c>
      <c r="P83" s="1780" t="s">
        <v>187</v>
      </c>
      <c r="Q83" s="1780">
        <v>31.0</v>
      </c>
      <c r="R83" s="1780">
        <v>6.0</v>
      </c>
      <c r="S83" s="1778" t="s">
        <v>126</v>
      </c>
      <c r="T83" s="1779" t="s">
        <v>406</v>
      </c>
      <c r="U83" s="1780">
        <v>31.0</v>
      </c>
      <c r="V83" s="1781">
        <v>6.0</v>
      </c>
      <c r="W83" s="1782" t="s">
        <v>128</v>
      </c>
      <c r="X83" s="1779" t="s">
        <v>161</v>
      </c>
      <c r="Y83" s="1780">
        <v>31.0</v>
      </c>
      <c r="Z83" s="1783">
        <v>6.0</v>
      </c>
      <c r="AA83" s="1588"/>
      <c r="AB83" s="1588"/>
      <c r="AC83" s="1588"/>
      <c r="AD83" s="1588"/>
      <c r="AE83" s="1588"/>
    </row>
    <row r="84">
      <c r="A84" s="1769"/>
      <c r="B84" s="1773" t="s">
        <v>72</v>
      </c>
      <c r="C84" s="1778" t="s">
        <v>381</v>
      </c>
      <c r="D84" s="1779" t="s">
        <v>166</v>
      </c>
      <c r="E84" s="1780">
        <v>31.0</v>
      </c>
      <c r="F84" s="1784">
        <v>252.0</v>
      </c>
      <c r="G84" s="1778" t="s">
        <v>382</v>
      </c>
      <c r="H84" s="1779" t="s">
        <v>132</v>
      </c>
      <c r="I84" s="1780">
        <v>31.0</v>
      </c>
      <c r="J84" s="1781">
        <v>252.0</v>
      </c>
      <c r="K84" s="1778" t="s">
        <v>383</v>
      </c>
      <c r="L84" s="1779" t="s">
        <v>323</v>
      </c>
      <c r="M84" s="1780">
        <v>30.0</v>
      </c>
      <c r="N84" s="1779">
        <v>252.0</v>
      </c>
      <c r="O84" s="1778" t="s">
        <v>131</v>
      </c>
      <c r="P84" s="1779" t="s">
        <v>289</v>
      </c>
      <c r="Q84" s="1780">
        <v>31.0</v>
      </c>
      <c r="R84" s="1779">
        <v>0.0</v>
      </c>
      <c r="S84" s="1778" t="s">
        <v>191</v>
      </c>
      <c r="T84" s="1779" t="s">
        <v>164</v>
      </c>
      <c r="U84" s="1780">
        <v>31.0</v>
      </c>
      <c r="V84" s="1784">
        <v>0.0</v>
      </c>
      <c r="W84" s="1778" t="s">
        <v>407</v>
      </c>
      <c r="X84" s="1779" t="s">
        <v>132</v>
      </c>
      <c r="Y84" s="1780">
        <v>31.0</v>
      </c>
      <c r="Z84" s="1783">
        <v>252.0</v>
      </c>
      <c r="AA84" s="1588"/>
      <c r="AB84" s="1588"/>
      <c r="AC84" s="1588"/>
      <c r="AD84" s="1588"/>
      <c r="AE84" s="1588"/>
    </row>
    <row r="85">
      <c r="A85" s="1769"/>
      <c r="B85" s="1773" t="s">
        <v>79</v>
      </c>
      <c r="C85" s="1778" t="s">
        <v>384</v>
      </c>
      <c r="D85" s="1779" t="s">
        <v>385</v>
      </c>
      <c r="E85" s="1780">
        <v>31.0</v>
      </c>
      <c r="F85" s="1781">
        <v>0.0</v>
      </c>
      <c r="G85" s="1778" t="s">
        <v>386</v>
      </c>
      <c r="H85" s="1779" t="s">
        <v>387</v>
      </c>
      <c r="I85" s="1780">
        <v>31.0</v>
      </c>
      <c r="J85" s="1784">
        <v>252.0</v>
      </c>
      <c r="K85" s="1778" t="s">
        <v>260</v>
      </c>
      <c r="L85" s="1779" t="s">
        <v>388</v>
      </c>
      <c r="M85" s="1780">
        <v>30.0</v>
      </c>
      <c r="N85" s="1780">
        <v>0.0</v>
      </c>
      <c r="O85" s="1778" t="s">
        <v>408</v>
      </c>
      <c r="P85" s="1780" t="s">
        <v>140</v>
      </c>
      <c r="Q85" s="1780">
        <v>31.0</v>
      </c>
      <c r="R85" s="1780">
        <v>0.0</v>
      </c>
      <c r="S85" s="1778" t="s">
        <v>326</v>
      </c>
      <c r="T85" s="1779" t="s">
        <v>385</v>
      </c>
      <c r="U85" s="1780">
        <v>31.0</v>
      </c>
      <c r="V85" s="1781">
        <v>0.0</v>
      </c>
      <c r="W85" s="1778" t="s">
        <v>409</v>
      </c>
      <c r="X85" s="1779" t="s">
        <v>296</v>
      </c>
      <c r="Y85" s="1780">
        <v>31.0</v>
      </c>
      <c r="Z85" s="1783">
        <v>0.0</v>
      </c>
      <c r="AA85" s="1588"/>
      <c r="AB85" s="1588"/>
      <c r="AC85" s="1588"/>
      <c r="AD85" s="1588"/>
      <c r="AE85" s="1588"/>
    </row>
    <row r="86">
      <c r="A86" s="1769"/>
      <c r="B86" s="1785" t="s">
        <v>85</v>
      </c>
      <c r="C86" s="1786" t="s">
        <v>389</v>
      </c>
      <c r="D86" s="1787" t="s">
        <v>142</v>
      </c>
      <c r="E86" s="1788">
        <v>31.0</v>
      </c>
      <c r="F86" s="1789">
        <v>0.0</v>
      </c>
      <c r="G86" s="1786" t="s">
        <v>390</v>
      </c>
      <c r="H86" s="1787" t="s">
        <v>362</v>
      </c>
      <c r="I86" s="1788">
        <v>31.0</v>
      </c>
      <c r="J86" s="1790">
        <v>0.0</v>
      </c>
      <c r="K86" s="1786" t="s">
        <v>391</v>
      </c>
      <c r="L86" s="1787" t="s">
        <v>392</v>
      </c>
      <c r="M86" s="1788">
        <v>31.0</v>
      </c>
      <c r="N86" s="1787">
        <v>6.0</v>
      </c>
      <c r="O86" s="1786" t="s">
        <v>410</v>
      </c>
      <c r="P86" s="1787" t="s">
        <v>264</v>
      </c>
      <c r="Q86" s="1788">
        <v>31.0</v>
      </c>
      <c r="R86" s="1787">
        <v>252.0</v>
      </c>
      <c r="S86" s="1786" t="s">
        <v>299</v>
      </c>
      <c r="T86" s="1787" t="s">
        <v>229</v>
      </c>
      <c r="U86" s="1787">
        <v>30.0</v>
      </c>
      <c r="V86" s="1789">
        <v>252.0</v>
      </c>
      <c r="W86" s="1786" t="s">
        <v>371</v>
      </c>
      <c r="X86" s="1787" t="s">
        <v>231</v>
      </c>
      <c r="Y86" s="1788">
        <v>31.0</v>
      </c>
      <c r="Z86" s="1791">
        <v>0.0</v>
      </c>
      <c r="AA86" s="1588"/>
      <c r="AB86" s="1588"/>
      <c r="AC86" s="1588"/>
      <c r="AD86" s="1588"/>
      <c r="AE86" s="1588"/>
    </row>
    <row r="87">
      <c r="A87" s="1588"/>
      <c r="B87" s="1792"/>
      <c r="C87" s="1786" t="s">
        <v>393</v>
      </c>
      <c r="D87" s="1788" t="s">
        <v>174</v>
      </c>
      <c r="E87" s="1788">
        <v>31.0</v>
      </c>
      <c r="F87" s="1790">
        <v>0.0</v>
      </c>
      <c r="G87" s="1786" t="s">
        <v>394</v>
      </c>
      <c r="H87" s="1788" t="s">
        <v>174</v>
      </c>
      <c r="I87" s="1788">
        <v>31.0</v>
      </c>
      <c r="J87" s="1790">
        <v>0.0</v>
      </c>
      <c r="K87" s="1786" t="s">
        <v>395</v>
      </c>
      <c r="L87" s="1787" t="s">
        <v>305</v>
      </c>
      <c r="M87" s="1788">
        <v>31.0</v>
      </c>
      <c r="N87" s="1788">
        <v>0.0</v>
      </c>
      <c r="O87" s="1786" t="s">
        <v>265</v>
      </c>
      <c r="P87" s="1787" t="s">
        <v>117</v>
      </c>
      <c r="Q87" s="1788">
        <v>31.0</v>
      </c>
      <c r="R87" s="1788">
        <v>0.0</v>
      </c>
      <c r="S87" s="1786" t="s">
        <v>411</v>
      </c>
      <c r="T87" s="1787" t="s">
        <v>305</v>
      </c>
      <c r="U87" s="1787">
        <v>30.0</v>
      </c>
      <c r="V87" s="1790">
        <v>0.0</v>
      </c>
      <c r="W87" s="1786" t="s">
        <v>366</v>
      </c>
      <c r="X87" s="1787" t="s">
        <v>412</v>
      </c>
      <c r="Y87" s="1788">
        <v>31.0</v>
      </c>
      <c r="Z87" s="1791">
        <v>0.0</v>
      </c>
      <c r="AA87" s="1588"/>
      <c r="AB87" s="1588"/>
      <c r="AC87" s="1588"/>
      <c r="AD87" s="1588"/>
      <c r="AE87" s="1588"/>
    </row>
    <row r="88">
      <c r="A88" s="1588"/>
      <c r="B88" s="1792"/>
      <c r="C88" s="1786" t="s">
        <v>396</v>
      </c>
      <c r="D88" s="1787" t="s">
        <v>270</v>
      </c>
      <c r="E88" s="1788">
        <v>31.0</v>
      </c>
      <c r="F88" s="1790">
        <v>252.0</v>
      </c>
      <c r="G88" s="1786" t="s">
        <v>173</v>
      </c>
      <c r="H88" s="1787" t="s">
        <v>176</v>
      </c>
      <c r="I88" s="1788">
        <v>31.0</v>
      </c>
      <c r="J88" s="1789">
        <v>0.0</v>
      </c>
      <c r="K88" s="1786" t="s">
        <v>397</v>
      </c>
      <c r="L88" s="1787" t="s">
        <v>270</v>
      </c>
      <c r="M88" s="1788">
        <v>31.0</v>
      </c>
      <c r="N88" s="1788">
        <v>252.0</v>
      </c>
      <c r="O88" s="1786" t="s">
        <v>228</v>
      </c>
      <c r="P88" s="1787" t="s">
        <v>152</v>
      </c>
      <c r="Q88" s="1788">
        <v>31.0</v>
      </c>
      <c r="R88" s="1788">
        <v>252.0</v>
      </c>
      <c r="S88" s="1786" t="s">
        <v>413</v>
      </c>
      <c r="T88" s="1787" t="s">
        <v>208</v>
      </c>
      <c r="U88" s="1787">
        <v>30.0</v>
      </c>
      <c r="V88" s="1790">
        <v>252.0</v>
      </c>
      <c r="W88" s="1786" t="s">
        <v>359</v>
      </c>
      <c r="X88" s="1787" t="s">
        <v>414</v>
      </c>
      <c r="Y88" s="1788">
        <v>31.0</v>
      </c>
      <c r="Z88" s="1791">
        <v>252.0</v>
      </c>
      <c r="AA88" s="1588"/>
      <c r="AB88" s="1588"/>
      <c r="AC88" s="1588"/>
      <c r="AD88" s="1588"/>
      <c r="AE88" s="1588"/>
    </row>
    <row r="89">
      <c r="A89" s="1588"/>
      <c r="B89" s="1793"/>
      <c r="C89" s="1794" t="s">
        <v>306</v>
      </c>
      <c r="D89" s="1795" t="s">
        <v>398</v>
      </c>
      <c r="E89" s="82"/>
      <c r="F89" s="54"/>
      <c r="G89" s="1794" t="s">
        <v>399</v>
      </c>
      <c r="H89" s="1795" t="s">
        <v>400</v>
      </c>
      <c r="I89" s="82"/>
      <c r="J89" s="54"/>
      <c r="K89" s="1794" t="s">
        <v>401</v>
      </c>
      <c r="L89" s="1795" t="s">
        <v>402</v>
      </c>
      <c r="M89" s="82"/>
      <c r="N89" s="54"/>
      <c r="O89" s="1794" t="s">
        <v>415</v>
      </c>
      <c r="P89" s="1795" t="s">
        <v>416</v>
      </c>
      <c r="Q89" s="82"/>
      <c r="R89" s="54"/>
      <c r="S89" s="1794" t="s">
        <v>2975</v>
      </c>
      <c r="T89" s="1795" t="s">
        <v>418</v>
      </c>
      <c r="U89" s="82"/>
      <c r="V89" s="54"/>
      <c r="W89" s="1794" t="s">
        <v>419</v>
      </c>
      <c r="X89" s="1795" t="s">
        <v>420</v>
      </c>
      <c r="Y89" s="82"/>
      <c r="Z89" s="83"/>
      <c r="AA89" s="1588"/>
      <c r="AB89" s="1588"/>
      <c r="AC89" s="1588"/>
      <c r="AD89" s="1588"/>
      <c r="AE89" s="1588"/>
    </row>
    <row r="90">
      <c r="A90" s="1660"/>
      <c r="B90" s="1796" t="s">
        <v>558</v>
      </c>
      <c r="C90" s="74"/>
      <c r="D90" s="74"/>
      <c r="E90" s="74"/>
      <c r="F90" s="74"/>
      <c r="G90" s="1797" t="s">
        <v>2976</v>
      </c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5"/>
      <c r="AA90" s="1588"/>
      <c r="AB90" s="1588"/>
      <c r="AC90" s="1588"/>
      <c r="AD90" s="1588"/>
      <c r="AE90" s="1588"/>
    </row>
    <row r="91">
      <c r="A91" s="1588"/>
      <c r="B91" s="1588"/>
      <c r="C91" s="1588"/>
      <c r="D91" s="1588"/>
      <c r="E91" s="1588"/>
      <c r="F91" s="1588"/>
      <c r="G91" s="1588"/>
      <c r="H91" s="1588"/>
      <c r="I91" s="1588"/>
      <c r="J91" s="1588"/>
      <c r="K91" s="1588"/>
      <c r="L91" s="1588"/>
      <c r="M91" s="1588"/>
      <c r="N91" s="1588"/>
      <c r="O91" s="1588"/>
      <c r="P91" s="1588"/>
      <c r="Q91" s="1588"/>
      <c r="R91" s="1588"/>
      <c r="S91" s="1588"/>
      <c r="T91" s="1588"/>
      <c r="U91" s="1588"/>
      <c r="V91" s="1588"/>
      <c r="W91" s="1588"/>
      <c r="X91" s="1588"/>
      <c r="Y91" s="1588"/>
      <c r="Z91" s="1588"/>
      <c r="AA91" s="1588"/>
      <c r="AB91" s="1588"/>
      <c r="AC91" s="1588"/>
      <c r="AD91" s="1588"/>
      <c r="AE91" s="1588"/>
    </row>
    <row r="92">
      <c r="A92" s="1629"/>
      <c r="B92" s="1798" t="s">
        <v>2977</v>
      </c>
      <c r="C92" s="1765"/>
      <c r="D92" s="1765"/>
      <c r="E92" s="1765"/>
      <c r="F92" s="1765"/>
      <c r="G92" s="1765"/>
      <c r="H92" s="1765"/>
      <c r="I92" s="1765"/>
      <c r="J92" s="1765"/>
      <c r="K92" s="1765"/>
      <c r="L92" s="1765"/>
      <c r="M92" s="1765"/>
      <c r="N92" s="1765"/>
      <c r="O92" s="1765"/>
      <c r="P92" s="1765"/>
      <c r="Q92" s="1765"/>
      <c r="R92" s="1765"/>
      <c r="S92" s="1765"/>
      <c r="T92" s="1765"/>
      <c r="U92" s="1765"/>
      <c r="V92" s="1765"/>
      <c r="W92" s="1765"/>
      <c r="X92" s="1765"/>
      <c r="Y92" s="1765"/>
      <c r="Z92" s="1766"/>
      <c r="AA92" s="1588"/>
      <c r="AB92" s="1588"/>
      <c r="AC92" s="1588"/>
      <c r="AD92" s="1588"/>
      <c r="AE92" s="1588"/>
    </row>
    <row r="93">
      <c r="A93" s="1588"/>
      <c r="B93" s="1799" t="str">
        <f>(IMAGE("https://play.pokemonshowdown.com/sprites/trainers/tateandliza-gen3.png", 1))</f>
        <v/>
      </c>
      <c r="C93" s="1800" t="str">
        <f>(IMAGE("https://play.pokemonshowdown.com/sprites/gen5/tapulele.png", 1))</f>
        <v/>
      </c>
      <c r="D93" s="114"/>
      <c r="E93" s="114"/>
      <c r="F93" s="1595"/>
      <c r="G93" s="1800" t="str">
        <f>(IMAGE("https://play.pokemonshowdown.com/sprites/gen5/espathra.png", 1))</f>
        <v/>
      </c>
      <c r="H93" s="114"/>
      <c r="I93" s="114"/>
      <c r="J93" s="1595"/>
      <c r="K93" s="1800" t="str">
        <f>(IMAGE("https://play.pokemonshowdown.com/sprites/gen5/kangaskhan-mega.png", 1))</f>
        <v/>
      </c>
      <c r="L93" s="114"/>
      <c r="M93" s="114"/>
      <c r="N93" s="138"/>
      <c r="O93" s="1801" t="str">
        <f>(IMAGE("https://play.pokemonshowdown.com/sprites/gen5/ironleaves.png", 1))</f>
        <v/>
      </c>
      <c r="P93" s="114"/>
      <c r="Q93" s="114"/>
      <c r="R93" s="1595"/>
      <c r="S93" s="1800" t="str">
        <f>(IMAGE("https://play.pokemonshowdown.com/sprites/gen5/farigiraf.png", 1))</f>
        <v/>
      </c>
      <c r="T93" s="114"/>
      <c r="U93" s="114"/>
      <c r="V93" s="1595"/>
      <c r="W93" s="1800" t="str">
        <f>(IMAGE("https://play.pokemonshowdown.com/sprites/gen5/alakazam-mega.png", 1))</f>
        <v/>
      </c>
      <c r="X93" s="114"/>
      <c r="Y93" s="114"/>
      <c r="Z93" s="138"/>
      <c r="AA93" s="1588"/>
      <c r="AB93" s="1588"/>
      <c r="AC93" s="1588"/>
      <c r="AD93" s="1588"/>
      <c r="AE93" s="1588"/>
    </row>
    <row r="94">
      <c r="A94" s="1588"/>
      <c r="B94" s="1505"/>
      <c r="C94" s="491"/>
      <c r="F94" s="106"/>
      <c r="G94" s="491"/>
      <c r="J94" s="106"/>
      <c r="K94" s="491"/>
      <c r="N94" s="80"/>
      <c r="R94" s="106"/>
      <c r="S94" s="491"/>
      <c r="V94" s="106"/>
      <c r="W94" s="491"/>
      <c r="Z94" s="80"/>
      <c r="AA94" s="1588"/>
      <c r="AB94" s="1588"/>
      <c r="AC94" s="1588"/>
      <c r="AD94" s="1588"/>
      <c r="AE94" s="1588"/>
    </row>
    <row r="95">
      <c r="A95" s="1588"/>
      <c r="B95" s="1505"/>
      <c r="C95" s="491"/>
      <c r="F95" s="106"/>
      <c r="G95" s="491"/>
      <c r="J95" s="106"/>
      <c r="K95" s="491"/>
      <c r="N95" s="80"/>
      <c r="R95" s="106"/>
      <c r="S95" s="491"/>
      <c r="V95" s="106"/>
      <c r="W95" s="491"/>
      <c r="Z95" s="80"/>
      <c r="AA95" s="1588"/>
      <c r="AB95" s="1588"/>
      <c r="AC95" s="1588"/>
      <c r="AD95" s="1588"/>
      <c r="AE95" s="1588"/>
    </row>
    <row r="96">
      <c r="A96" s="1588"/>
      <c r="B96" s="1505"/>
      <c r="C96" s="1046"/>
      <c r="D96" s="110"/>
      <c r="E96" s="110"/>
      <c r="F96" s="49"/>
      <c r="G96" s="1046"/>
      <c r="H96" s="110"/>
      <c r="I96" s="110"/>
      <c r="J96" s="49"/>
      <c r="K96" s="1046"/>
      <c r="L96" s="110"/>
      <c r="M96" s="110"/>
      <c r="N96" s="111"/>
      <c r="O96" s="110"/>
      <c r="P96" s="110"/>
      <c r="Q96" s="110"/>
      <c r="R96" s="49"/>
      <c r="S96" s="1046"/>
      <c r="T96" s="110"/>
      <c r="U96" s="110"/>
      <c r="V96" s="49"/>
      <c r="W96" s="1046"/>
      <c r="X96" s="110"/>
      <c r="Y96" s="110"/>
      <c r="Z96" s="111"/>
      <c r="AA96" s="1588"/>
      <c r="AB96" s="1588"/>
      <c r="AC96" s="1588"/>
      <c r="AD96" s="1588"/>
      <c r="AE96" s="1588"/>
    </row>
    <row r="97">
      <c r="A97" s="1769"/>
      <c r="B97" s="1802" t="s">
        <v>2921</v>
      </c>
      <c r="C97" s="1803" t="s">
        <v>2978</v>
      </c>
      <c r="D97" s="1600"/>
      <c r="E97" s="1600"/>
      <c r="F97" s="1601"/>
      <c r="G97" s="1803" t="s">
        <v>2979</v>
      </c>
      <c r="H97" s="1600"/>
      <c r="I97" s="1600"/>
      <c r="J97" s="1601"/>
      <c r="K97" s="1803" t="s">
        <v>2980</v>
      </c>
      <c r="L97" s="1600"/>
      <c r="M97" s="1600"/>
      <c r="N97" s="140"/>
      <c r="O97" s="1804" t="s">
        <v>2981</v>
      </c>
      <c r="P97" s="1600"/>
      <c r="Q97" s="1600"/>
      <c r="R97" s="1601"/>
      <c r="S97" s="1803" t="s">
        <v>2397</v>
      </c>
      <c r="T97" s="1600"/>
      <c r="U97" s="1600"/>
      <c r="V97" s="1601"/>
      <c r="W97" s="1803" t="s">
        <v>2982</v>
      </c>
      <c r="X97" s="1600"/>
      <c r="Y97" s="1600"/>
      <c r="Z97" s="140"/>
      <c r="AA97" s="1588"/>
      <c r="AB97" s="1588"/>
      <c r="AC97" s="1588"/>
      <c r="AD97" s="1588"/>
      <c r="AE97" s="1588"/>
    </row>
    <row r="98">
      <c r="A98" s="1769"/>
      <c r="B98" s="1802" t="s">
        <v>61</v>
      </c>
      <c r="C98" s="1805" t="s">
        <v>1823</v>
      </c>
      <c r="D98" s="1600"/>
      <c r="E98" s="1600"/>
      <c r="F98" s="1601"/>
      <c r="G98" s="1805" t="s">
        <v>1823</v>
      </c>
      <c r="H98" s="1600"/>
      <c r="I98" s="1600"/>
      <c r="J98" s="1601"/>
      <c r="K98" s="1805" t="s">
        <v>1831</v>
      </c>
      <c r="L98" s="1600"/>
      <c r="M98" s="1600"/>
      <c r="N98" s="140"/>
      <c r="O98" s="1806" t="s">
        <v>1823</v>
      </c>
      <c r="P98" s="1600"/>
      <c r="Q98" s="1600"/>
      <c r="R98" s="1601"/>
      <c r="S98" s="1805" t="s">
        <v>1823</v>
      </c>
      <c r="T98" s="1600"/>
      <c r="U98" s="1600"/>
      <c r="V98" s="1601"/>
      <c r="W98" s="1805" t="s">
        <v>1823</v>
      </c>
      <c r="X98" s="1600"/>
      <c r="Y98" s="1600"/>
      <c r="Z98" s="140"/>
      <c r="AA98" s="1588"/>
      <c r="AB98" s="1588"/>
      <c r="AC98" s="1588"/>
      <c r="AD98" s="1588"/>
      <c r="AE98" s="1588"/>
    </row>
    <row r="99">
      <c r="A99" s="1769"/>
      <c r="B99" s="1505"/>
      <c r="C99" s="1805" t="s">
        <v>2942</v>
      </c>
      <c r="D99" s="1600"/>
      <c r="E99" s="1600"/>
      <c r="F99" s="1601"/>
      <c r="G99" s="1805" t="s">
        <v>1823</v>
      </c>
      <c r="H99" s="1600"/>
      <c r="I99" s="1600"/>
      <c r="J99" s="1601"/>
      <c r="K99" s="1805" t="s">
        <v>1831</v>
      </c>
      <c r="L99" s="1600"/>
      <c r="M99" s="1600"/>
      <c r="N99" s="140"/>
      <c r="O99" s="1806" t="s">
        <v>1833</v>
      </c>
      <c r="P99" s="1600"/>
      <c r="Q99" s="1600"/>
      <c r="R99" s="1601"/>
      <c r="S99" s="1805" t="s">
        <v>1831</v>
      </c>
      <c r="T99" s="1600"/>
      <c r="U99" s="1600"/>
      <c r="V99" s="1601"/>
      <c r="W99" s="1805" t="s">
        <v>1823</v>
      </c>
      <c r="X99" s="1600"/>
      <c r="Y99" s="1600"/>
      <c r="Z99" s="140"/>
      <c r="AA99" s="1588"/>
      <c r="AB99" s="1588"/>
      <c r="AC99" s="1588"/>
      <c r="AD99" s="1588"/>
      <c r="AE99" s="1588"/>
    </row>
    <row r="100">
      <c r="A100" s="1769"/>
      <c r="B100" s="1807" t="s">
        <v>62</v>
      </c>
      <c r="C100" s="1808">
        <v>76.0</v>
      </c>
      <c r="D100" s="1809" t="s">
        <v>63</v>
      </c>
      <c r="E100" s="1809" t="s">
        <v>64</v>
      </c>
      <c r="F100" s="1810" t="s">
        <v>65</v>
      </c>
      <c r="G100" s="1808">
        <v>76.0</v>
      </c>
      <c r="H100" s="1809" t="s">
        <v>63</v>
      </c>
      <c r="I100" s="1809" t="s">
        <v>64</v>
      </c>
      <c r="J100" s="1810" t="s">
        <v>65</v>
      </c>
      <c r="K100" s="1808">
        <v>76.0</v>
      </c>
      <c r="L100" s="1809" t="s">
        <v>63</v>
      </c>
      <c r="M100" s="1809" t="s">
        <v>64</v>
      </c>
      <c r="N100" s="1811" t="s">
        <v>65</v>
      </c>
      <c r="O100" s="1812">
        <v>76.0</v>
      </c>
      <c r="P100" s="1809" t="s">
        <v>63</v>
      </c>
      <c r="Q100" s="1809" t="s">
        <v>64</v>
      </c>
      <c r="R100" s="1809" t="s">
        <v>65</v>
      </c>
      <c r="S100" s="1808">
        <v>76.0</v>
      </c>
      <c r="T100" s="1809" t="s">
        <v>63</v>
      </c>
      <c r="U100" s="1809" t="s">
        <v>64</v>
      </c>
      <c r="V100" s="1810" t="s">
        <v>65</v>
      </c>
      <c r="W100" s="1808">
        <v>76.0</v>
      </c>
      <c r="X100" s="1809" t="s">
        <v>63</v>
      </c>
      <c r="Y100" s="1809" t="s">
        <v>64</v>
      </c>
      <c r="Z100" s="1811" t="s">
        <v>65</v>
      </c>
      <c r="AA100" s="1588"/>
      <c r="AB100" s="1588"/>
      <c r="AC100" s="1588"/>
      <c r="AD100" s="1588"/>
      <c r="AE100" s="1588"/>
    </row>
    <row r="101">
      <c r="A101" s="1769"/>
      <c r="B101" s="1807" t="s">
        <v>66</v>
      </c>
      <c r="C101" s="1813" t="s">
        <v>126</v>
      </c>
      <c r="D101" s="1814" t="s">
        <v>187</v>
      </c>
      <c r="E101" s="1815">
        <v>31.0</v>
      </c>
      <c r="F101" s="1816">
        <v>6.0</v>
      </c>
      <c r="G101" s="1813" t="s">
        <v>126</v>
      </c>
      <c r="H101" s="1814" t="s">
        <v>220</v>
      </c>
      <c r="I101" s="1815">
        <v>31.0</v>
      </c>
      <c r="J101" s="1816">
        <v>6.0</v>
      </c>
      <c r="K101" s="1813" t="s">
        <v>426</v>
      </c>
      <c r="L101" s="1814" t="s">
        <v>427</v>
      </c>
      <c r="M101" s="1815">
        <v>31.0</v>
      </c>
      <c r="N101" s="1817">
        <v>0.0</v>
      </c>
      <c r="O101" s="1818" t="s">
        <v>128</v>
      </c>
      <c r="P101" s="1814" t="s">
        <v>453</v>
      </c>
      <c r="Q101" s="1815">
        <v>31.0</v>
      </c>
      <c r="R101" s="1815">
        <v>6.0</v>
      </c>
      <c r="S101" s="1813" t="s">
        <v>69</v>
      </c>
      <c r="T101" s="1814" t="s">
        <v>454</v>
      </c>
      <c r="U101" s="1815">
        <v>31.0</v>
      </c>
      <c r="V101" s="1816">
        <v>6.0</v>
      </c>
      <c r="W101" s="1813" t="s">
        <v>126</v>
      </c>
      <c r="X101" s="1814" t="s">
        <v>70</v>
      </c>
      <c r="Y101" s="1815">
        <v>31.0</v>
      </c>
      <c r="Z101" s="1819">
        <v>6.0</v>
      </c>
      <c r="AA101" s="1588"/>
      <c r="AB101" s="1588"/>
      <c r="AC101" s="1588"/>
      <c r="AD101" s="1588"/>
      <c r="AE101" s="1588"/>
    </row>
    <row r="102">
      <c r="A102" s="1769"/>
      <c r="B102" s="1807" t="s">
        <v>72</v>
      </c>
      <c r="C102" s="1813" t="s">
        <v>428</v>
      </c>
      <c r="D102" s="1814" t="s">
        <v>74</v>
      </c>
      <c r="E102" s="1815">
        <v>31.0</v>
      </c>
      <c r="F102" s="1820">
        <v>0.0</v>
      </c>
      <c r="G102" s="1813" t="s">
        <v>429</v>
      </c>
      <c r="H102" s="1814" t="s">
        <v>194</v>
      </c>
      <c r="I102" s="1815">
        <v>31.0</v>
      </c>
      <c r="J102" s="1820">
        <v>0.0</v>
      </c>
      <c r="K102" s="1813" t="s">
        <v>457</v>
      </c>
      <c r="L102" s="1814" t="s">
        <v>431</v>
      </c>
      <c r="M102" s="1814">
        <v>31.0</v>
      </c>
      <c r="N102" s="1817">
        <v>252.0</v>
      </c>
      <c r="O102" s="1818" t="s">
        <v>455</v>
      </c>
      <c r="P102" s="1814" t="s">
        <v>456</v>
      </c>
      <c r="Q102" s="1815">
        <v>31.0</v>
      </c>
      <c r="R102" s="1814">
        <v>252.0</v>
      </c>
      <c r="S102" s="1813" t="s">
        <v>457</v>
      </c>
      <c r="T102" s="1814" t="s">
        <v>353</v>
      </c>
      <c r="U102" s="1815">
        <v>31.0</v>
      </c>
      <c r="V102" s="1820">
        <v>0.0</v>
      </c>
      <c r="W102" s="1813" t="s">
        <v>458</v>
      </c>
      <c r="X102" s="1814" t="s">
        <v>459</v>
      </c>
      <c r="Y102" s="1815">
        <v>31.0</v>
      </c>
      <c r="Z102" s="1817">
        <v>0.0</v>
      </c>
      <c r="AA102" s="1588"/>
      <c r="AB102" s="1588"/>
      <c r="AC102" s="1588"/>
      <c r="AD102" s="1588"/>
      <c r="AE102" s="1588"/>
    </row>
    <row r="103">
      <c r="A103" s="1769"/>
      <c r="B103" s="1807" t="s">
        <v>79</v>
      </c>
      <c r="C103" s="1813" t="s">
        <v>195</v>
      </c>
      <c r="D103" s="1814" t="s">
        <v>257</v>
      </c>
      <c r="E103" s="1815">
        <v>31.0</v>
      </c>
      <c r="F103" s="1816">
        <v>0.0</v>
      </c>
      <c r="G103" s="1813" t="s">
        <v>326</v>
      </c>
      <c r="H103" s="1814" t="s">
        <v>170</v>
      </c>
      <c r="I103" s="1814">
        <v>30.0</v>
      </c>
      <c r="J103" s="1820">
        <v>0.0</v>
      </c>
      <c r="K103" s="1813" t="s">
        <v>433</v>
      </c>
      <c r="L103" s="1814" t="s">
        <v>434</v>
      </c>
      <c r="M103" s="1814">
        <v>31.0</v>
      </c>
      <c r="N103" s="1819">
        <v>0.0</v>
      </c>
      <c r="O103" s="1818" t="s">
        <v>258</v>
      </c>
      <c r="P103" s="1814" t="s">
        <v>460</v>
      </c>
      <c r="Q103" s="1815">
        <v>31.0</v>
      </c>
      <c r="R103" s="1815">
        <v>0.0</v>
      </c>
      <c r="S103" s="1813" t="s">
        <v>386</v>
      </c>
      <c r="T103" s="1814" t="s">
        <v>385</v>
      </c>
      <c r="U103" s="1815">
        <v>31.0</v>
      </c>
      <c r="V103" s="1816">
        <v>0.0</v>
      </c>
      <c r="W103" s="1813" t="s">
        <v>461</v>
      </c>
      <c r="X103" s="1814" t="s">
        <v>140</v>
      </c>
      <c r="Y103" s="1815">
        <v>31.0</v>
      </c>
      <c r="Z103" s="1819">
        <v>0.0</v>
      </c>
      <c r="AA103" s="1588"/>
      <c r="AB103" s="1588"/>
      <c r="AC103" s="1588"/>
      <c r="AD103" s="1588"/>
      <c r="AE103" s="1588"/>
    </row>
    <row r="104">
      <c r="A104" s="1769"/>
      <c r="B104" s="1821" t="s">
        <v>85</v>
      </c>
      <c r="C104" s="1822" t="s">
        <v>435</v>
      </c>
      <c r="D104" s="1823" t="s">
        <v>436</v>
      </c>
      <c r="E104" s="1824">
        <v>31.0</v>
      </c>
      <c r="F104" s="1825">
        <v>252.0</v>
      </c>
      <c r="G104" s="1822" t="s">
        <v>437</v>
      </c>
      <c r="H104" s="1823" t="s">
        <v>438</v>
      </c>
      <c r="I104" s="1823">
        <v>30.0</v>
      </c>
      <c r="J104" s="1825">
        <v>252.0</v>
      </c>
      <c r="K104" s="1822" t="s">
        <v>368</v>
      </c>
      <c r="L104" s="1823" t="s">
        <v>362</v>
      </c>
      <c r="M104" s="1824">
        <v>31.0</v>
      </c>
      <c r="N104" s="1826">
        <v>6.0</v>
      </c>
      <c r="O104" s="1827" t="s">
        <v>462</v>
      </c>
      <c r="P104" s="1823" t="s">
        <v>463</v>
      </c>
      <c r="Q104" s="1824">
        <v>31.0</v>
      </c>
      <c r="R104" s="1823">
        <v>0.0</v>
      </c>
      <c r="S104" s="1822" t="s">
        <v>464</v>
      </c>
      <c r="T104" s="1823" t="s">
        <v>231</v>
      </c>
      <c r="U104" s="1823">
        <v>30.0</v>
      </c>
      <c r="V104" s="1825">
        <v>252.0</v>
      </c>
      <c r="W104" s="1822" t="s">
        <v>464</v>
      </c>
      <c r="X104" s="1823" t="s">
        <v>465</v>
      </c>
      <c r="Y104" s="1824">
        <v>31.0</v>
      </c>
      <c r="Z104" s="1826">
        <v>252.0</v>
      </c>
      <c r="AA104" s="1588"/>
      <c r="AB104" s="1588"/>
      <c r="AC104" s="1588"/>
      <c r="AD104" s="1588"/>
      <c r="AE104" s="1588"/>
    </row>
    <row r="105">
      <c r="A105" s="1588"/>
      <c r="B105" s="1828"/>
      <c r="C105" s="1822" t="s">
        <v>439</v>
      </c>
      <c r="D105" s="1823" t="s">
        <v>440</v>
      </c>
      <c r="E105" s="1824">
        <v>31.0</v>
      </c>
      <c r="F105" s="1829">
        <v>0.0</v>
      </c>
      <c r="G105" s="1822" t="s">
        <v>200</v>
      </c>
      <c r="H105" s="1824" t="s">
        <v>174</v>
      </c>
      <c r="I105" s="1823">
        <v>30.0</v>
      </c>
      <c r="J105" s="1829">
        <v>0.0</v>
      </c>
      <c r="K105" s="1822" t="s">
        <v>441</v>
      </c>
      <c r="L105" s="1823" t="s">
        <v>267</v>
      </c>
      <c r="M105" s="1824">
        <v>31.0</v>
      </c>
      <c r="N105" s="1830">
        <v>0.0</v>
      </c>
      <c r="O105" s="1827" t="s">
        <v>466</v>
      </c>
      <c r="P105" s="1823" t="s">
        <v>467</v>
      </c>
      <c r="Q105" s="1824">
        <v>31.0</v>
      </c>
      <c r="R105" s="1824">
        <v>0.0</v>
      </c>
      <c r="S105" s="1822" t="s">
        <v>335</v>
      </c>
      <c r="T105" s="1823" t="s">
        <v>206</v>
      </c>
      <c r="U105" s="1823">
        <v>30.0</v>
      </c>
      <c r="V105" s="1829">
        <v>0.0</v>
      </c>
      <c r="W105" s="1822" t="s">
        <v>269</v>
      </c>
      <c r="X105" s="1823" t="s">
        <v>412</v>
      </c>
      <c r="Y105" s="1824">
        <v>31.0</v>
      </c>
      <c r="Z105" s="1830">
        <v>0.0</v>
      </c>
      <c r="AA105" s="1588"/>
      <c r="AB105" s="1588"/>
      <c r="AC105" s="1588"/>
      <c r="AD105" s="1588"/>
      <c r="AE105" s="1588"/>
    </row>
    <row r="106">
      <c r="A106" s="1588"/>
      <c r="B106" s="1828"/>
      <c r="C106" s="1822" t="s">
        <v>299</v>
      </c>
      <c r="D106" s="1823" t="s">
        <v>369</v>
      </c>
      <c r="E106" s="1824">
        <v>31.0</v>
      </c>
      <c r="F106" s="1829">
        <v>252.0</v>
      </c>
      <c r="G106" s="1822" t="s">
        <v>442</v>
      </c>
      <c r="H106" s="1823" t="s">
        <v>443</v>
      </c>
      <c r="I106" s="1823">
        <v>30.0</v>
      </c>
      <c r="J106" s="1825">
        <v>252.0</v>
      </c>
      <c r="K106" s="1822" t="s">
        <v>444</v>
      </c>
      <c r="L106" s="1823" t="s">
        <v>270</v>
      </c>
      <c r="M106" s="1824">
        <v>31.0</v>
      </c>
      <c r="N106" s="1830">
        <v>252.0</v>
      </c>
      <c r="O106" s="1827" t="s">
        <v>468</v>
      </c>
      <c r="P106" s="1823" t="s">
        <v>469</v>
      </c>
      <c r="Q106" s="1824">
        <v>31.0</v>
      </c>
      <c r="R106" s="1824">
        <v>252.0</v>
      </c>
      <c r="S106" s="1822" t="s">
        <v>470</v>
      </c>
      <c r="T106" s="1823" t="s">
        <v>471</v>
      </c>
      <c r="U106" s="1823">
        <v>30.0</v>
      </c>
      <c r="V106" s="1829">
        <v>252.0</v>
      </c>
      <c r="W106" s="1822" t="s">
        <v>472</v>
      </c>
      <c r="X106" s="1823" t="s">
        <v>473</v>
      </c>
      <c r="Y106" s="1824">
        <v>31.0</v>
      </c>
      <c r="Z106" s="1830">
        <v>252.0</v>
      </c>
      <c r="AA106" s="1588"/>
      <c r="AB106" s="1588"/>
      <c r="AC106" s="1588"/>
      <c r="AD106" s="1588"/>
      <c r="AE106" s="1588"/>
    </row>
    <row r="107">
      <c r="A107" s="1588"/>
      <c r="B107" s="1831"/>
      <c r="C107" s="1832" t="s">
        <v>445</v>
      </c>
      <c r="D107" s="1833" t="s">
        <v>446</v>
      </c>
      <c r="E107" s="82"/>
      <c r="F107" s="54"/>
      <c r="G107" s="1832" t="s">
        <v>2933</v>
      </c>
      <c r="H107" s="1833" t="s">
        <v>2983</v>
      </c>
      <c r="I107" s="82"/>
      <c r="J107" s="54"/>
      <c r="K107" s="1832" t="s">
        <v>448</v>
      </c>
      <c r="L107" s="1833" t="s">
        <v>449</v>
      </c>
      <c r="M107" s="82"/>
      <c r="N107" s="83"/>
      <c r="O107" s="1834" t="s">
        <v>474</v>
      </c>
      <c r="P107" s="1833" t="s">
        <v>475</v>
      </c>
      <c r="Q107" s="82"/>
      <c r="R107" s="54"/>
      <c r="S107" s="1832" t="s">
        <v>439</v>
      </c>
      <c r="T107" s="1833" t="s">
        <v>476</v>
      </c>
      <c r="U107" s="82"/>
      <c r="V107" s="54"/>
      <c r="W107" s="1832" t="s">
        <v>477</v>
      </c>
      <c r="X107" s="1833" t="s">
        <v>478</v>
      </c>
      <c r="Y107" s="82"/>
      <c r="Z107" s="83"/>
      <c r="AA107" s="1588"/>
      <c r="AB107" s="1588"/>
      <c r="AC107" s="1588"/>
      <c r="AD107" s="1588"/>
      <c r="AE107" s="1588"/>
    </row>
    <row r="108">
      <c r="A108" s="1660"/>
      <c r="B108" s="1835" t="s">
        <v>558</v>
      </c>
      <c r="C108" s="74"/>
      <c r="D108" s="74"/>
      <c r="E108" s="74"/>
      <c r="F108" s="74"/>
      <c r="G108" s="1836" t="s">
        <v>2984</v>
      </c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5"/>
      <c r="AA108" s="1588"/>
      <c r="AB108" s="1588"/>
      <c r="AC108" s="1588"/>
      <c r="AD108" s="1588"/>
      <c r="AE108" s="1588"/>
    </row>
    <row r="109">
      <c r="A109" s="1588"/>
      <c r="B109" s="1588"/>
      <c r="C109" s="1588"/>
      <c r="D109" s="1588"/>
      <c r="E109" s="1588"/>
      <c r="F109" s="1588"/>
      <c r="G109" s="1588"/>
      <c r="H109" s="1588"/>
      <c r="I109" s="1588"/>
      <c r="J109" s="1588"/>
      <c r="K109" s="1588"/>
      <c r="L109" s="1588"/>
      <c r="M109" s="1588"/>
      <c r="N109" s="1588"/>
      <c r="O109" s="1588"/>
      <c r="P109" s="1588"/>
      <c r="Q109" s="1588"/>
      <c r="R109" s="1588"/>
      <c r="S109" s="1588"/>
      <c r="T109" s="1588"/>
      <c r="U109" s="1588"/>
      <c r="V109" s="1588"/>
      <c r="W109" s="1588"/>
      <c r="X109" s="1588"/>
      <c r="Y109" s="1588"/>
      <c r="Z109" s="1588"/>
      <c r="AA109" s="1588"/>
      <c r="AB109" s="1588"/>
      <c r="AC109" s="1588"/>
      <c r="AD109" s="1588"/>
      <c r="AE109" s="1588"/>
    </row>
    <row r="110">
      <c r="A110" s="1629"/>
      <c r="B110" s="1837" t="s">
        <v>2985</v>
      </c>
      <c r="C110" s="1765"/>
      <c r="D110" s="1765"/>
      <c r="E110" s="1765"/>
      <c r="F110" s="1765"/>
      <c r="G110" s="1765"/>
      <c r="H110" s="1765"/>
      <c r="I110" s="1765"/>
      <c r="J110" s="1765"/>
      <c r="K110" s="1765"/>
      <c r="L110" s="1765"/>
      <c r="M110" s="1765"/>
      <c r="N110" s="1765"/>
      <c r="O110" s="1765"/>
      <c r="P110" s="1765"/>
      <c r="Q110" s="1765"/>
      <c r="R110" s="1765"/>
      <c r="S110" s="1765"/>
      <c r="T110" s="1765"/>
      <c r="U110" s="1765"/>
      <c r="V110" s="1765"/>
      <c r="W110" s="1765"/>
      <c r="X110" s="1765"/>
      <c r="Y110" s="1765"/>
      <c r="Z110" s="1766"/>
      <c r="AA110" s="1588"/>
      <c r="AB110" s="1588"/>
      <c r="AC110" s="1588"/>
      <c r="AD110" s="1588"/>
      <c r="AE110" s="1588"/>
    </row>
    <row r="111">
      <c r="A111" s="1588"/>
      <c r="B111" s="1838" t="str">
        <f>(IMAGE("https://play.pokemonshowdown.com/sprites/trainers/juan.png", 1))</f>
        <v/>
      </c>
      <c r="C111" s="1839" t="str">
        <f>(IMAGE("https://play.pokemonshowdown.com/sprites/gen5/tapufini.png", 1))</f>
        <v/>
      </c>
      <c r="D111" s="114"/>
      <c r="E111" s="114"/>
      <c r="F111" s="1595"/>
      <c r="G111" s="1839" t="str">
        <f>(IMAGE("https://play.pokemonshowdown.com/sprites/gen5/tinkaton.png", 1))</f>
        <v/>
      </c>
      <c r="H111" s="114"/>
      <c r="I111" s="114"/>
      <c r="J111" s="1595"/>
      <c r="K111" s="1839" t="str">
        <f>(IMAGE("https://play.pokemonshowdown.com/sprites/gen5/rapidash-galar.png", 1))</f>
        <v/>
      </c>
      <c r="L111" s="114"/>
      <c r="M111" s="114"/>
      <c r="N111" s="1595"/>
      <c r="O111" s="1840" t="str">
        <f>(IMAGE("https://play.pokemonshowdown.com/sprites/gen5/ursaluna.png", 1))</f>
        <v/>
      </c>
      <c r="P111" s="114"/>
      <c r="Q111" s="114"/>
      <c r="R111" s="1595"/>
      <c r="S111" s="1839" t="str">
        <f>(IMAGE("https://play.pokemonshowdown.com/sprites/gen5/fluttermane.png", 1))</f>
        <v/>
      </c>
      <c r="T111" s="114"/>
      <c r="U111" s="114"/>
      <c r="V111" s="1595"/>
      <c r="W111" s="1839" t="str">
        <f>(IMAGE("https://play.pokemonshowdown.com/sprites/gen5/diancie-mega.png", 1))</f>
        <v/>
      </c>
      <c r="X111" s="114"/>
      <c r="Y111" s="114"/>
      <c r="Z111" s="138"/>
      <c r="AA111" s="1588"/>
      <c r="AB111" s="1588"/>
      <c r="AC111" s="1588"/>
      <c r="AD111" s="1588"/>
      <c r="AE111" s="1588"/>
    </row>
    <row r="112">
      <c r="A112" s="1588"/>
      <c r="B112" s="1505"/>
      <c r="C112" s="491"/>
      <c r="F112" s="106"/>
      <c r="G112" s="491"/>
      <c r="J112" s="106"/>
      <c r="K112" s="491"/>
      <c r="N112" s="106"/>
      <c r="R112" s="106"/>
      <c r="S112" s="491"/>
      <c r="V112" s="106"/>
      <c r="W112" s="491"/>
      <c r="Z112" s="80"/>
      <c r="AA112" s="1588"/>
      <c r="AB112" s="1588"/>
      <c r="AC112" s="1588"/>
      <c r="AD112" s="1588"/>
      <c r="AE112" s="1588"/>
    </row>
    <row r="113">
      <c r="A113" s="1588"/>
      <c r="B113" s="1505"/>
      <c r="C113" s="491"/>
      <c r="F113" s="106"/>
      <c r="G113" s="491"/>
      <c r="J113" s="106"/>
      <c r="K113" s="491"/>
      <c r="N113" s="106"/>
      <c r="R113" s="106"/>
      <c r="S113" s="491"/>
      <c r="V113" s="106"/>
      <c r="W113" s="491"/>
      <c r="Z113" s="80"/>
      <c r="AA113" s="1588"/>
      <c r="AB113" s="1588"/>
      <c r="AC113" s="1588"/>
      <c r="AD113" s="1588"/>
      <c r="AE113" s="1588"/>
    </row>
    <row r="114">
      <c r="A114" s="1588"/>
      <c r="B114" s="1505"/>
      <c r="C114" s="1046"/>
      <c r="D114" s="110"/>
      <c r="E114" s="110"/>
      <c r="F114" s="49"/>
      <c r="G114" s="1046"/>
      <c r="H114" s="110"/>
      <c r="I114" s="110"/>
      <c r="J114" s="49"/>
      <c r="K114" s="1046"/>
      <c r="L114" s="110"/>
      <c r="M114" s="110"/>
      <c r="N114" s="49"/>
      <c r="O114" s="110"/>
      <c r="P114" s="110"/>
      <c r="Q114" s="110"/>
      <c r="R114" s="49"/>
      <c r="S114" s="1046"/>
      <c r="T114" s="110"/>
      <c r="U114" s="110"/>
      <c r="V114" s="49"/>
      <c r="W114" s="1046"/>
      <c r="X114" s="110"/>
      <c r="Y114" s="110"/>
      <c r="Z114" s="111"/>
      <c r="AA114" s="1588"/>
      <c r="AB114" s="1588"/>
      <c r="AC114" s="1588"/>
      <c r="AD114" s="1588"/>
      <c r="AE114" s="1588"/>
    </row>
    <row r="115">
      <c r="A115" s="1769"/>
      <c r="B115" s="1807" t="s">
        <v>2921</v>
      </c>
      <c r="C115" s="1841" t="s">
        <v>2986</v>
      </c>
      <c r="D115" s="1600"/>
      <c r="E115" s="1600"/>
      <c r="F115" s="1601"/>
      <c r="G115" s="1841" t="s">
        <v>2987</v>
      </c>
      <c r="H115" s="1600"/>
      <c r="I115" s="1600"/>
      <c r="J115" s="1601"/>
      <c r="K115" s="1841" t="s">
        <v>2988</v>
      </c>
      <c r="L115" s="1600"/>
      <c r="M115" s="1600"/>
      <c r="N115" s="1601"/>
      <c r="O115" s="1842" t="s">
        <v>2989</v>
      </c>
      <c r="P115" s="1600"/>
      <c r="Q115" s="1600"/>
      <c r="R115" s="1601"/>
      <c r="S115" s="1841" t="s">
        <v>2990</v>
      </c>
      <c r="T115" s="1600"/>
      <c r="U115" s="1600"/>
      <c r="V115" s="1601"/>
      <c r="W115" s="1841" t="s">
        <v>2991</v>
      </c>
      <c r="X115" s="1600"/>
      <c r="Y115" s="1600"/>
      <c r="Z115" s="140"/>
      <c r="AA115" s="1588"/>
      <c r="AB115" s="1588"/>
      <c r="AC115" s="1588"/>
      <c r="AD115" s="1588"/>
      <c r="AE115" s="1588"/>
    </row>
    <row r="116">
      <c r="A116" s="1769"/>
      <c r="B116" s="1807" t="s">
        <v>61</v>
      </c>
      <c r="C116" s="1843" t="s">
        <v>1837</v>
      </c>
      <c r="D116" s="1600"/>
      <c r="E116" s="1600"/>
      <c r="F116" s="1601"/>
      <c r="G116" s="1843" t="s">
        <v>2942</v>
      </c>
      <c r="H116" s="1600"/>
      <c r="I116" s="1600"/>
      <c r="J116" s="1601"/>
      <c r="K116" s="1843" t="s">
        <v>1824</v>
      </c>
      <c r="L116" s="1600"/>
      <c r="M116" s="1600"/>
      <c r="N116" s="1601"/>
      <c r="O116" s="1844" t="s">
        <v>1831</v>
      </c>
      <c r="P116" s="1600"/>
      <c r="Q116" s="1600"/>
      <c r="R116" s="1601"/>
      <c r="S116" s="1843" t="s">
        <v>2942</v>
      </c>
      <c r="T116" s="1600"/>
      <c r="U116" s="1600"/>
      <c r="V116" s="1601"/>
      <c r="W116" s="1843" t="s">
        <v>2942</v>
      </c>
      <c r="X116" s="1600"/>
      <c r="Y116" s="1600"/>
      <c r="Z116" s="140"/>
      <c r="AA116" s="1588"/>
      <c r="AB116" s="1588"/>
      <c r="AC116" s="1588"/>
      <c r="AD116" s="1588"/>
      <c r="AE116" s="1588"/>
    </row>
    <row r="117">
      <c r="A117" s="1769"/>
      <c r="B117" s="1505"/>
      <c r="C117" s="1843" t="s">
        <v>2942</v>
      </c>
      <c r="D117" s="1600"/>
      <c r="E117" s="1600"/>
      <c r="F117" s="1601"/>
      <c r="G117" s="1843" t="s">
        <v>1829</v>
      </c>
      <c r="H117" s="1600"/>
      <c r="I117" s="1600"/>
      <c r="J117" s="1601"/>
      <c r="K117" s="1843" t="s">
        <v>2942</v>
      </c>
      <c r="L117" s="1600"/>
      <c r="M117" s="1600"/>
      <c r="N117" s="1601"/>
      <c r="O117" s="1844" t="s">
        <v>1825</v>
      </c>
      <c r="P117" s="1600"/>
      <c r="Q117" s="1600"/>
      <c r="R117" s="1601"/>
      <c r="S117" s="1843" t="s">
        <v>1834</v>
      </c>
      <c r="T117" s="1600"/>
      <c r="U117" s="1600"/>
      <c r="V117" s="1601"/>
      <c r="W117" s="1843" t="s">
        <v>1830</v>
      </c>
      <c r="X117" s="1600"/>
      <c r="Y117" s="1600"/>
      <c r="Z117" s="140"/>
      <c r="AA117" s="1588"/>
      <c r="AB117" s="1588"/>
      <c r="AC117" s="1588"/>
      <c r="AD117" s="1588"/>
      <c r="AE117" s="1588"/>
    </row>
    <row r="118">
      <c r="A118" s="1769"/>
      <c r="B118" s="1785" t="s">
        <v>62</v>
      </c>
      <c r="C118" s="1845">
        <v>82.0</v>
      </c>
      <c r="D118" s="1846" t="s">
        <v>63</v>
      </c>
      <c r="E118" s="1846" t="s">
        <v>64</v>
      </c>
      <c r="F118" s="1847" t="s">
        <v>65</v>
      </c>
      <c r="G118" s="1845">
        <v>82.0</v>
      </c>
      <c r="H118" s="1846" t="s">
        <v>63</v>
      </c>
      <c r="I118" s="1846" t="s">
        <v>64</v>
      </c>
      <c r="J118" s="1847" t="s">
        <v>65</v>
      </c>
      <c r="K118" s="1845">
        <v>82.0</v>
      </c>
      <c r="L118" s="1846" t="s">
        <v>63</v>
      </c>
      <c r="M118" s="1846" t="s">
        <v>64</v>
      </c>
      <c r="N118" s="1847" t="s">
        <v>65</v>
      </c>
      <c r="O118" s="1845">
        <v>82.0</v>
      </c>
      <c r="P118" s="1846" t="s">
        <v>63</v>
      </c>
      <c r="Q118" s="1846" t="s">
        <v>64</v>
      </c>
      <c r="R118" s="1846" t="s">
        <v>65</v>
      </c>
      <c r="S118" s="1845">
        <v>82.0</v>
      </c>
      <c r="T118" s="1846" t="s">
        <v>63</v>
      </c>
      <c r="U118" s="1846" t="s">
        <v>64</v>
      </c>
      <c r="V118" s="1847" t="s">
        <v>65</v>
      </c>
      <c r="W118" s="1845">
        <v>82.0</v>
      </c>
      <c r="X118" s="1846" t="s">
        <v>63</v>
      </c>
      <c r="Y118" s="1846" t="s">
        <v>64</v>
      </c>
      <c r="Z118" s="1848" t="s">
        <v>65</v>
      </c>
      <c r="AA118" s="1588"/>
      <c r="AB118" s="1588"/>
      <c r="AC118" s="1588"/>
      <c r="AD118" s="1588"/>
      <c r="AE118" s="1588"/>
    </row>
    <row r="119">
      <c r="A119" s="1769"/>
      <c r="B119" s="1785" t="s">
        <v>66</v>
      </c>
      <c r="C119" s="1849" t="s">
        <v>126</v>
      </c>
      <c r="D119" s="1787" t="s">
        <v>187</v>
      </c>
      <c r="E119" s="1788">
        <v>31.0</v>
      </c>
      <c r="F119" s="1790">
        <v>6.0</v>
      </c>
      <c r="G119" s="1849" t="s">
        <v>128</v>
      </c>
      <c r="H119" s="1787" t="s">
        <v>161</v>
      </c>
      <c r="I119" s="1788">
        <v>31.0</v>
      </c>
      <c r="J119" s="1790">
        <v>6.0</v>
      </c>
      <c r="K119" s="1849" t="s">
        <v>128</v>
      </c>
      <c r="L119" s="1787" t="s">
        <v>71</v>
      </c>
      <c r="M119" s="1788">
        <v>31.0</v>
      </c>
      <c r="N119" s="1790">
        <v>6.0</v>
      </c>
      <c r="O119" s="1850" t="s">
        <v>67</v>
      </c>
      <c r="P119" s="1787" t="s">
        <v>505</v>
      </c>
      <c r="Q119" s="1788">
        <v>31.0</v>
      </c>
      <c r="R119" s="1788">
        <v>6.0</v>
      </c>
      <c r="S119" s="1849" t="s">
        <v>126</v>
      </c>
      <c r="T119" s="1787" t="s">
        <v>70</v>
      </c>
      <c r="U119" s="1788">
        <v>31.0</v>
      </c>
      <c r="V119" s="1790">
        <v>6.0</v>
      </c>
      <c r="W119" s="1849" t="s">
        <v>126</v>
      </c>
      <c r="X119" s="1787" t="s">
        <v>188</v>
      </c>
      <c r="Y119" s="1788">
        <v>31.0</v>
      </c>
      <c r="Z119" s="1791">
        <v>6.0</v>
      </c>
      <c r="AA119" s="1588"/>
      <c r="AB119" s="1588"/>
      <c r="AC119" s="1588"/>
      <c r="AD119" s="1588"/>
      <c r="AE119" s="1588"/>
    </row>
    <row r="120">
      <c r="A120" s="1769"/>
      <c r="B120" s="1785" t="s">
        <v>72</v>
      </c>
      <c r="C120" s="1849" t="s">
        <v>484</v>
      </c>
      <c r="D120" s="1787" t="s">
        <v>78</v>
      </c>
      <c r="E120" s="1788">
        <v>31.0</v>
      </c>
      <c r="F120" s="1789">
        <v>0.0</v>
      </c>
      <c r="G120" s="1849" t="s">
        <v>485</v>
      </c>
      <c r="H120" s="1787" t="s">
        <v>74</v>
      </c>
      <c r="I120" s="1788">
        <v>31.0</v>
      </c>
      <c r="J120" s="1789">
        <v>252.0</v>
      </c>
      <c r="K120" s="1849" t="s">
        <v>486</v>
      </c>
      <c r="L120" s="1787" t="s">
        <v>323</v>
      </c>
      <c r="M120" s="1788">
        <v>31.0</v>
      </c>
      <c r="N120" s="1789">
        <v>252.0</v>
      </c>
      <c r="O120" s="1850" t="s">
        <v>2992</v>
      </c>
      <c r="P120" s="1787" t="s">
        <v>507</v>
      </c>
      <c r="Q120" s="1788">
        <v>31.0</v>
      </c>
      <c r="R120" s="1787">
        <v>252.0</v>
      </c>
      <c r="S120" s="1849" t="s">
        <v>252</v>
      </c>
      <c r="T120" s="1787" t="s">
        <v>130</v>
      </c>
      <c r="U120" s="1788">
        <v>31.0</v>
      </c>
      <c r="V120" s="1789">
        <v>0.0</v>
      </c>
      <c r="W120" s="1849" t="s">
        <v>508</v>
      </c>
      <c r="X120" s="1787" t="s">
        <v>351</v>
      </c>
      <c r="Y120" s="1788">
        <v>31.0</v>
      </c>
      <c r="Z120" s="1851">
        <v>0.0</v>
      </c>
      <c r="AA120" s="1588"/>
      <c r="AB120" s="1588"/>
      <c r="AC120" s="1588"/>
      <c r="AD120" s="1588"/>
      <c r="AE120" s="1588"/>
    </row>
    <row r="121">
      <c r="A121" s="1769"/>
      <c r="B121" s="1785" t="s">
        <v>79</v>
      </c>
      <c r="C121" s="1849" t="s">
        <v>195</v>
      </c>
      <c r="D121" s="1787" t="s">
        <v>487</v>
      </c>
      <c r="E121" s="1788">
        <v>31.0</v>
      </c>
      <c r="F121" s="1790">
        <v>0.0</v>
      </c>
      <c r="G121" s="1849" t="s">
        <v>488</v>
      </c>
      <c r="H121" s="1787" t="s">
        <v>489</v>
      </c>
      <c r="I121" s="1787">
        <v>31.0</v>
      </c>
      <c r="J121" s="1789">
        <v>0.0</v>
      </c>
      <c r="K121" s="1849" t="s">
        <v>260</v>
      </c>
      <c r="L121" s="1787" t="s">
        <v>385</v>
      </c>
      <c r="M121" s="1787">
        <v>31.0</v>
      </c>
      <c r="N121" s="1789">
        <v>0.0</v>
      </c>
      <c r="O121" s="1850" t="s">
        <v>386</v>
      </c>
      <c r="P121" s="1787" t="s">
        <v>84</v>
      </c>
      <c r="Q121" s="1788">
        <v>31.0</v>
      </c>
      <c r="R121" s="1788">
        <v>0.0</v>
      </c>
      <c r="S121" s="1849" t="s">
        <v>509</v>
      </c>
      <c r="T121" s="1787" t="s">
        <v>510</v>
      </c>
      <c r="U121" s="1788">
        <v>31.0</v>
      </c>
      <c r="V121" s="1790">
        <v>0.0</v>
      </c>
      <c r="W121" s="1849" t="s">
        <v>511</v>
      </c>
      <c r="X121" s="1787" t="s">
        <v>296</v>
      </c>
      <c r="Y121" s="1788">
        <v>31.0</v>
      </c>
      <c r="Z121" s="1791">
        <v>0.0</v>
      </c>
      <c r="AA121" s="1588"/>
      <c r="AB121" s="1588"/>
      <c r="AC121" s="1588"/>
      <c r="AD121" s="1588"/>
      <c r="AE121" s="1588"/>
    </row>
    <row r="122">
      <c r="A122" s="1769"/>
      <c r="B122" s="1773" t="s">
        <v>85</v>
      </c>
      <c r="C122" s="1852" t="s">
        <v>435</v>
      </c>
      <c r="D122" s="1779" t="s">
        <v>360</v>
      </c>
      <c r="E122" s="1780">
        <v>31.0</v>
      </c>
      <c r="F122" s="1784">
        <v>252.0</v>
      </c>
      <c r="G122" s="1852" t="s">
        <v>490</v>
      </c>
      <c r="H122" s="1779" t="s">
        <v>463</v>
      </c>
      <c r="I122" s="1779">
        <v>31.0</v>
      </c>
      <c r="J122" s="1784">
        <v>0.0</v>
      </c>
      <c r="K122" s="1852" t="s">
        <v>309</v>
      </c>
      <c r="L122" s="1779" t="s">
        <v>491</v>
      </c>
      <c r="M122" s="1779">
        <v>31.0</v>
      </c>
      <c r="N122" s="1784">
        <v>0.0</v>
      </c>
      <c r="O122" s="1853" t="s">
        <v>359</v>
      </c>
      <c r="P122" s="1779" t="s">
        <v>115</v>
      </c>
      <c r="Q122" s="1780">
        <v>31.0</v>
      </c>
      <c r="R122" s="1779">
        <v>0.0</v>
      </c>
      <c r="S122" s="1852" t="s">
        <v>235</v>
      </c>
      <c r="T122" s="1779" t="s">
        <v>512</v>
      </c>
      <c r="U122" s="1779">
        <v>31.0</v>
      </c>
      <c r="V122" s="1784">
        <v>252.0</v>
      </c>
      <c r="W122" s="1852" t="s">
        <v>435</v>
      </c>
      <c r="X122" s="1779" t="s">
        <v>513</v>
      </c>
      <c r="Y122" s="1780">
        <v>31.0</v>
      </c>
      <c r="Z122" s="1854">
        <v>252.0</v>
      </c>
      <c r="AA122" s="1588"/>
      <c r="AB122" s="1588"/>
      <c r="AC122" s="1588"/>
      <c r="AD122" s="1588"/>
      <c r="AE122" s="1588"/>
    </row>
    <row r="123">
      <c r="A123" s="1588"/>
      <c r="B123" s="1855"/>
      <c r="C123" s="1852" t="s">
        <v>410</v>
      </c>
      <c r="D123" s="1779" t="s">
        <v>492</v>
      </c>
      <c r="E123" s="1780">
        <v>31.0</v>
      </c>
      <c r="F123" s="1781">
        <v>0.0</v>
      </c>
      <c r="G123" s="1852" t="s">
        <v>364</v>
      </c>
      <c r="H123" s="1779" t="s">
        <v>412</v>
      </c>
      <c r="I123" s="1779">
        <v>31.0</v>
      </c>
      <c r="J123" s="1781">
        <v>0.0</v>
      </c>
      <c r="K123" s="1852" t="s">
        <v>364</v>
      </c>
      <c r="L123" s="1779" t="s">
        <v>305</v>
      </c>
      <c r="M123" s="1779">
        <v>31.0</v>
      </c>
      <c r="N123" s="1781">
        <v>0.0</v>
      </c>
      <c r="O123" s="1853" t="s">
        <v>306</v>
      </c>
      <c r="P123" s="1779" t="s">
        <v>305</v>
      </c>
      <c r="Q123" s="1780">
        <v>31.0</v>
      </c>
      <c r="R123" s="1780">
        <v>0.0</v>
      </c>
      <c r="S123" s="1852" t="s">
        <v>477</v>
      </c>
      <c r="T123" s="1779" t="s">
        <v>514</v>
      </c>
      <c r="U123" s="1779">
        <v>31.0</v>
      </c>
      <c r="V123" s="1781">
        <v>0.0</v>
      </c>
      <c r="W123" s="1852" t="s">
        <v>515</v>
      </c>
      <c r="X123" s="1779" t="s">
        <v>516</v>
      </c>
      <c r="Y123" s="1780">
        <v>31.0</v>
      </c>
      <c r="Z123" s="1783">
        <v>0.0</v>
      </c>
      <c r="AA123" s="1588"/>
      <c r="AB123" s="1588"/>
      <c r="AC123" s="1588"/>
      <c r="AD123" s="1588"/>
      <c r="AE123" s="1588"/>
    </row>
    <row r="124">
      <c r="A124" s="1588"/>
      <c r="B124" s="1855"/>
      <c r="C124" s="1852" t="s">
        <v>493</v>
      </c>
      <c r="D124" s="1779" t="s">
        <v>102</v>
      </c>
      <c r="E124" s="1780">
        <v>31.0</v>
      </c>
      <c r="F124" s="1781">
        <v>252.0</v>
      </c>
      <c r="G124" s="1852" t="s">
        <v>494</v>
      </c>
      <c r="H124" s="1779" t="s">
        <v>495</v>
      </c>
      <c r="I124" s="1779">
        <v>31.0</v>
      </c>
      <c r="J124" s="1784">
        <v>252.0</v>
      </c>
      <c r="K124" s="1852" t="s">
        <v>496</v>
      </c>
      <c r="L124" s="1779" t="s">
        <v>209</v>
      </c>
      <c r="M124" s="1779">
        <v>31.0</v>
      </c>
      <c r="N124" s="1784">
        <v>252.0</v>
      </c>
      <c r="O124" s="1853" t="s">
        <v>391</v>
      </c>
      <c r="P124" s="1779" t="s">
        <v>176</v>
      </c>
      <c r="Q124" s="1780">
        <v>31.0</v>
      </c>
      <c r="R124" s="1780">
        <v>252.0</v>
      </c>
      <c r="S124" s="1852" t="s">
        <v>435</v>
      </c>
      <c r="T124" s="1779" t="s">
        <v>517</v>
      </c>
      <c r="U124" s="1779">
        <v>31.0</v>
      </c>
      <c r="V124" s="1781">
        <v>252.0</v>
      </c>
      <c r="W124" s="1852" t="s">
        <v>330</v>
      </c>
      <c r="X124" s="1779" t="s">
        <v>153</v>
      </c>
      <c r="Y124" s="1780">
        <v>31.0</v>
      </c>
      <c r="Z124" s="1783">
        <v>252.0</v>
      </c>
      <c r="AA124" s="1588"/>
      <c r="AB124" s="1588"/>
      <c r="AC124" s="1588"/>
      <c r="AD124" s="1588"/>
      <c r="AE124" s="1588"/>
    </row>
    <row r="125">
      <c r="A125" s="1588"/>
      <c r="B125" s="1856"/>
      <c r="C125" s="1857" t="s">
        <v>497</v>
      </c>
      <c r="D125" s="1858" t="s">
        <v>498</v>
      </c>
      <c r="E125" s="82"/>
      <c r="F125" s="54"/>
      <c r="G125" s="1857" t="s">
        <v>448</v>
      </c>
      <c r="H125" s="1858" t="s">
        <v>499</v>
      </c>
      <c r="I125" s="82"/>
      <c r="J125" s="54"/>
      <c r="K125" s="1857" t="s">
        <v>500</v>
      </c>
      <c r="L125" s="1858" t="s">
        <v>501</v>
      </c>
      <c r="M125" s="82"/>
      <c r="N125" s="54"/>
      <c r="O125" s="1859" t="s">
        <v>364</v>
      </c>
      <c r="P125" s="1858" t="s">
        <v>518</v>
      </c>
      <c r="Q125" s="82"/>
      <c r="R125" s="54"/>
      <c r="S125" s="1857" t="s">
        <v>269</v>
      </c>
      <c r="T125" s="1858" t="s">
        <v>519</v>
      </c>
      <c r="U125" s="82"/>
      <c r="V125" s="54"/>
      <c r="W125" s="1857" t="s">
        <v>445</v>
      </c>
      <c r="X125" s="1858" t="s">
        <v>2993</v>
      </c>
      <c r="Y125" s="82"/>
      <c r="Z125" s="83"/>
      <c r="AA125" s="1588"/>
      <c r="AB125" s="1588"/>
      <c r="AC125" s="1588"/>
      <c r="AD125" s="1588"/>
      <c r="AE125" s="1588"/>
    </row>
    <row r="126">
      <c r="A126" s="1660"/>
      <c r="B126" s="1860" t="s">
        <v>558</v>
      </c>
      <c r="C126" s="74"/>
      <c r="D126" s="74"/>
      <c r="E126" s="74"/>
      <c r="F126" s="74"/>
      <c r="G126" s="1861" t="s">
        <v>2994</v>
      </c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5"/>
      <c r="AA126" s="1588"/>
      <c r="AB126" s="1588"/>
      <c r="AC126" s="1588"/>
      <c r="AD126" s="1588"/>
      <c r="AE126" s="1588"/>
    </row>
    <row r="127">
      <c r="A127" s="1588"/>
      <c r="B127" s="1588"/>
      <c r="C127" s="1588"/>
      <c r="D127" s="1588"/>
      <c r="E127" s="1588"/>
      <c r="F127" s="1588"/>
      <c r="G127" s="1588"/>
      <c r="H127" s="1588"/>
      <c r="I127" s="1588"/>
      <c r="J127" s="1588"/>
      <c r="K127" s="1588"/>
      <c r="L127" s="1588"/>
      <c r="M127" s="1588"/>
      <c r="N127" s="1588"/>
      <c r="O127" s="1588"/>
      <c r="P127" s="1588"/>
      <c r="Q127" s="1588"/>
      <c r="R127" s="1588"/>
      <c r="S127" s="1588"/>
      <c r="T127" s="1588"/>
      <c r="U127" s="1588"/>
      <c r="V127" s="1588"/>
      <c r="W127" s="1588"/>
      <c r="X127" s="1588"/>
      <c r="Y127" s="1588"/>
      <c r="Z127" s="1588"/>
      <c r="AA127" s="1588"/>
      <c r="AB127" s="1588"/>
      <c r="AC127" s="1588"/>
      <c r="AD127" s="1588"/>
      <c r="AE127" s="1588"/>
    </row>
  </sheetData>
  <mergeCells count="268">
    <mergeCell ref="C78:F78"/>
    <mergeCell ref="G79:J79"/>
    <mergeCell ref="K79:N79"/>
    <mergeCell ref="O79:R79"/>
    <mergeCell ref="S79:V79"/>
    <mergeCell ref="W79:Z79"/>
    <mergeCell ref="W80:Z80"/>
    <mergeCell ref="C79:F79"/>
    <mergeCell ref="C80:F80"/>
    <mergeCell ref="H89:J89"/>
    <mergeCell ref="L89:N89"/>
    <mergeCell ref="P89:R89"/>
    <mergeCell ref="T89:V89"/>
    <mergeCell ref="X89:Z89"/>
    <mergeCell ref="O78:R78"/>
    <mergeCell ref="S78:V78"/>
    <mergeCell ref="X74:Z74"/>
    <mergeCell ref="AB74:AD74"/>
    <mergeCell ref="G75:AD75"/>
    <mergeCell ref="B77:Z77"/>
    <mergeCell ref="G78:J78"/>
    <mergeCell ref="K78:N78"/>
    <mergeCell ref="W78:Z78"/>
    <mergeCell ref="G80:J80"/>
    <mergeCell ref="K80:N80"/>
    <mergeCell ref="O80:R80"/>
    <mergeCell ref="S80:V80"/>
    <mergeCell ref="B80:B81"/>
    <mergeCell ref="C81:F81"/>
    <mergeCell ref="G81:J81"/>
    <mergeCell ref="K81:N81"/>
    <mergeCell ref="O81:R81"/>
    <mergeCell ref="S81:V81"/>
    <mergeCell ref="W81:Z81"/>
    <mergeCell ref="S93:V96"/>
    <mergeCell ref="W93:Z96"/>
    <mergeCell ref="C98:F98"/>
    <mergeCell ref="G98:J98"/>
    <mergeCell ref="S98:V98"/>
    <mergeCell ref="W98:Z98"/>
    <mergeCell ref="G108:Z108"/>
    <mergeCell ref="B110:Z110"/>
    <mergeCell ref="D107:F107"/>
    <mergeCell ref="B108:F108"/>
    <mergeCell ref="B111:B114"/>
    <mergeCell ref="C111:F114"/>
    <mergeCell ref="G111:J114"/>
    <mergeCell ref="K111:N114"/>
    <mergeCell ref="O111:R114"/>
    <mergeCell ref="P125:R125"/>
    <mergeCell ref="T125:V125"/>
    <mergeCell ref="C116:F116"/>
    <mergeCell ref="G116:J116"/>
    <mergeCell ref="S116:V116"/>
    <mergeCell ref="W116:Z116"/>
    <mergeCell ref="H125:J125"/>
    <mergeCell ref="L125:N125"/>
    <mergeCell ref="X125:Z125"/>
    <mergeCell ref="K98:N98"/>
    <mergeCell ref="O98:R98"/>
    <mergeCell ref="K99:N99"/>
    <mergeCell ref="O99:R99"/>
    <mergeCell ref="S99:V99"/>
    <mergeCell ref="W99:Z99"/>
    <mergeCell ref="C97:F97"/>
    <mergeCell ref="G97:J97"/>
    <mergeCell ref="K97:N97"/>
    <mergeCell ref="O97:R97"/>
    <mergeCell ref="S97:V97"/>
    <mergeCell ref="W97:Z97"/>
    <mergeCell ref="B98:B99"/>
    <mergeCell ref="C99:F99"/>
    <mergeCell ref="G99:J99"/>
    <mergeCell ref="H107:J107"/>
    <mergeCell ref="L107:N107"/>
    <mergeCell ref="P107:R107"/>
    <mergeCell ref="T107:V107"/>
    <mergeCell ref="X107:Z107"/>
    <mergeCell ref="S111:V114"/>
    <mergeCell ref="W111:Z114"/>
    <mergeCell ref="D125:F125"/>
    <mergeCell ref="B126:F126"/>
    <mergeCell ref="G126:Z126"/>
    <mergeCell ref="K4:N4"/>
    <mergeCell ref="O4:R4"/>
    <mergeCell ref="G5:J5"/>
    <mergeCell ref="K5:N5"/>
    <mergeCell ref="B5:B6"/>
    <mergeCell ref="C6:F6"/>
    <mergeCell ref="G6:J6"/>
    <mergeCell ref="K6:N6"/>
    <mergeCell ref="O6:R6"/>
    <mergeCell ref="B2:R2"/>
    <mergeCell ref="C3:F3"/>
    <mergeCell ref="G3:J3"/>
    <mergeCell ref="K3:N3"/>
    <mergeCell ref="O3:R3"/>
    <mergeCell ref="G4:J4"/>
    <mergeCell ref="O5:R5"/>
    <mergeCell ref="C4:F4"/>
    <mergeCell ref="C5:F5"/>
    <mergeCell ref="D14:F14"/>
    <mergeCell ref="H14:J14"/>
    <mergeCell ref="L14:N14"/>
    <mergeCell ref="P14:R14"/>
    <mergeCell ref="B15:F15"/>
    <mergeCell ref="G15:R15"/>
    <mergeCell ref="B17:V17"/>
    <mergeCell ref="C18:F18"/>
    <mergeCell ref="G18:J18"/>
    <mergeCell ref="K18:N18"/>
    <mergeCell ref="O18:R18"/>
    <mergeCell ref="S18:V18"/>
    <mergeCell ref="G20:J20"/>
    <mergeCell ref="K20:N20"/>
    <mergeCell ref="O20:R20"/>
    <mergeCell ref="S20:V20"/>
    <mergeCell ref="K21:N21"/>
    <mergeCell ref="O21:R21"/>
    <mergeCell ref="C19:F19"/>
    <mergeCell ref="G19:J19"/>
    <mergeCell ref="K19:N19"/>
    <mergeCell ref="O19:R19"/>
    <mergeCell ref="S19:V19"/>
    <mergeCell ref="B20:B21"/>
    <mergeCell ref="C20:F20"/>
    <mergeCell ref="S21:V21"/>
    <mergeCell ref="C21:F21"/>
    <mergeCell ref="G21:J21"/>
    <mergeCell ref="D29:F29"/>
    <mergeCell ref="H29:J29"/>
    <mergeCell ref="L29:N29"/>
    <mergeCell ref="P29:R29"/>
    <mergeCell ref="T29:V29"/>
    <mergeCell ref="S33:V33"/>
    <mergeCell ref="W33:Z33"/>
    <mergeCell ref="B30:F30"/>
    <mergeCell ref="G30:V30"/>
    <mergeCell ref="B32:Z32"/>
    <mergeCell ref="C33:F33"/>
    <mergeCell ref="G33:J33"/>
    <mergeCell ref="K33:N33"/>
    <mergeCell ref="O33:R33"/>
    <mergeCell ref="G35:J35"/>
    <mergeCell ref="K35:N35"/>
    <mergeCell ref="C35:F35"/>
    <mergeCell ref="C36:F36"/>
    <mergeCell ref="G36:J36"/>
    <mergeCell ref="K36:N36"/>
    <mergeCell ref="O36:R36"/>
    <mergeCell ref="S36:V36"/>
    <mergeCell ref="W36:Z36"/>
    <mergeCell ref="C34:F34"/>
    <mergeCell ref="G34:J34"/>
    <mergeCell ref="K34:N34"/>
    <mergeCell ref="O34:R34"/>
    <mergeCell ref="S34:V34"/>
    <mergeCell ref="W34:Z34"/>
    <mergeCell ref="W35:Z35"/>
    <mergeCell ref="O35:R35"/>
    <mergeCell ref="S35:V35"/>
    <mergeCell ref="H44:J44"/>
    <mergeCell ref="L44:N44"/>
    <mergeCell ref="P44:R44"/>
    <mergeCell ref="T44:V44"/>
    <mergeCell ref="X44:Z44"/>
    <mergeCell ref="G45:Z45"/>
    <mergeCell ref="S48:V48"/>
    <mergeCell ref="W48:Z48"/>
    <mergeCell ref="D44:F44"/>
    <mergeCell ref="B45:F45"/>
    <mergeCell ref="B47:AD47"/>
    <mergeCell ref="G48:J48"/>
    <mergeCell ref="K48:N48"/>
    <mergeCell ref="O48:R48"/>
    <mergeCell ref="AA48:AD48"/>
    <mergeCell ref="C48:F48"/>
    <mergeCell ref="G49:J49"/>
    <mergeCell ref="K49:N49"/>
    <mergeCell ref="O49:R49"/>
    <mergeCell ref="S49:V49"/>
    <mergeCell ref="W49:Z49"/>
    <mergeCell ref="AA49:AD49"/>
    <mergeCell ref="W50:Z50"/>
    <mergeCell ref="AA50:AD50"/>
    <mergeCell ref="K51:N51"/>
    <mergeCell ref="O51:R51"/>
    <mergeCell ref="W51:Z51"/>
    <mergeCell ref="AA51:AD51"/>
    <mergeCell ref="C49:F49"/>
    <mergeCell ref="B50:B51"/>
    <mergeCell ref="C50:F50"/>
    <mergeCell ref="G50:J50"/>
    <mergeCell ref="K50:N50"/>
    <mergeCell ref="O50:R50"/>
    <mergeCell ref="S50:V50"/>
    <mergeCell ref="S51:V51"/>
    <mergeCell ref="C51:F51"/>
    <mergeCell ref="G51:J51"/>
    <mergeCell ref="D59:F59"/>
    <mergeCell ref="H59:J59"/>
    <mergeCell ref="L59:N59"/>
    <mergeCell ref="P59:R59"/>
    <mergeCell ref="T59:V59"/>
    <mergeCell ref="B60:F60"/>
    <mergeCell ref="O63:R63"/>
    <mergeCell ref="S63:V63"/>
    <mergeCell ref="W63:Z63"/>
    <mergeCell ref="AA63:AD63"/>
    <mergeCell ref="X59:Z59"/>
    <mergeCell ref="AB59:AD59"/>
    <mergeCell ref="G60:AD60"/>
    <mergeCell ref="B62:AD62"/>
    <mergeCell ref="C63:F63"/>
    <mergeCell ref="G63:J63"/>
    <mergeCell ref="K63:N63"/>
    <mergeCell ref="C64:F64"/>
    <mergeCell ref="C65:F65"/>
    <mergeCell ref="G65:J65"/>
    <mergeCell ref="K65:N65"/>
    <mergeCell ref="O65:R65"/>
    <mergeCell ref="S65:V65"/>
    <mergeCell ref="W65:Z65"/>
    <mergeCell ref="AA65:AD65"/>
    <mergeCell ref="K66:N66"/>
    <mergeCell ref="O66:R66"/>
    <mergeCell ref="S66:V66"/>
    <mergeCell ref="W66:Z66"/>
    <mergeCell ref="G64:J64"/>
    <mergeCell ref="K64:N64"/>
    <mergeCell ref="O64:R64"/>
    <mergeCell ref="S64:V64"/>
    <mergeCell ref="W64:Z64"/>
    <mergeCell ref="AA64:AD64"/>
    <mergeCell ref="B65:B66"/>
    <mergeCell ref="AA66:AD66"/>
    <mergeCell ref="C66:F66"/>
    <mergeCell ref="G66:J66"/>
    <mergeCell ref="D74:F74"/>
    <mergeCell ref="H74:J74"/>
    <mergeCell ref="L74:N74"/>
    <mergeCell ref="P74:R74"/>
    <mergeCell ref="T74:V74"/>
    <mergeCell ref="B75:F75"/>
    <mergeCell ref="G90:Z90"/>
    <mergeCell ref="B92:Z92"/>
    <mergeCell ref="D89:F89"/>
    <mergeCell ref="B90:F90"/>
    <mergeCell ref="B93:B96"/>
    <mergeCell ref="C93:F96"/>
    <mergeCell ref="G93:J96"/>
    <mergeCell ref="K93:N96"/>
    <mergeCell ref="O93:R96"/>
    <mergeCell ref="K116:N116"/>
    <mergeCell ref="O116:R116"/>
    <mergeCell ref="C117:F117"/>
    <mergeCell ref="G117:J117"/>
    <mergeCell ref="K117:N117"/>
    <mergeCell ref="O117:R117"/>
    <mergeCell ref="S117:V117"/>
    <mergeCell ref="W117:Z117"/>
    <mergeCell ref="C115:F115"/>
    <mergeCell ref="G115:J115"/>
    <mergeCell ref="K115:N115"/>
    <mergeCell ref="O115:R115"/>
    <mergeCell ref="S115:V115"/>
    <mergeCell ref="W115:Z115"/>
    <mergeCell ref="B116:B117"/>
  </mergeCells>
  <conditionalFormatting sqref="A1:AE127">
    <cfRule type="cellIs" dxfId="1" priority="1" operator="equal">
      <formula>"Rock"</formula>
    </cfRule>
  </conditionalFormatting>
  <conditionalFormatting sqref="A1:AE127">
    <cfRule type="cellIs" dxfId="2" priority="2" operator="equal">
      <formula>"Ground"</formula>
    </cfRule>
  </conditionalFormatting>
  <conditionalFormatting sqref="A1:AE127">
    <cfRule type="cellIs" dxfId="3" priority="3" operator="equal">
      <formula>"Poison"</formula>
    </cfRule>
  </conditionalFormatting>
  <conditionalFormatting sqref="A1:AE127">
    <cfRule type="cellIs" dxfId="4" priority="4" operator="equal">
      <formula>"Flying"</formula>
    </cfRule>
  </conditionalFormatting>
  <conditionalFormatting sqref="A1:AE127">
    <cfRule type="cellIs" dxfId="5" priority="5" operator="equal">
      <formula>"Water"</formula>
    </cfRule>
  </conditionalFormatting>
  <conditionalFormatting sqref="A1:AE127">
    <cfRule type="cellIs" dxfId="6" priority="6" operator="equal">
      <formula>"Ice"</formula>
    </cfRule>
  </conditionalFormatting>
  <conditionalFormatting sqref="A1:AE127">
    <cfRule type="cellIs" dxfId="7" priority="7" operator="equal">
      <formula>"Fire"</formula>
    </cfRule>
  </conditionalFormatting>
  <conditionalFormatting sqref="A1:AE127">
    <cfRule type="cellIs" dxfId="8" priority="8" operator="equal">
      <formula>"Fighting"</formula>
    </cfRule>
  </conditionalFormatting>
  <conditionalFormatting sqref="A1:AE127">
    <cfRule type="cellIs" dxfId="9" priority="9" operator="equal">
      <formula>"Ghost"</formula>
    </cfRule>
  </conditionalFormatting>
  <conditionalFormatting sqref="A1:AE127">
    <cfRule type="cellIs" dxfId="10" priority="10" operator="equal">
      <formula>"Dark"</formula>
    </cfRule>
  </conditionalFormatting>
  <conditionalFormatting sqref="A1:AE127">
    <cfRule type="cellIs" dxfId="11" priority="11" operator="equal">
      <formula>"Psychic"</formula>
    </cfRule>
  </conditionalFormatting>
  <conditionalFormatting sqref="A1:AE127">
    <cfRule type="cellIs" dxfId="12" priority="12" operator="equal">
      <formula>"Fairy"</formula>
    </cfRule>
  </conditionalFormatting>
  <conditionalFormatting sqref="A1:AE127">
    <cfRule type="cellIs" dxfId="13" priority="13" operator="equal">
      <formula>"Electric"</formula>
    </cfRule>
  </conditionalFormatting>
  <conditionalFormatting sqref="A1:AE127">
    <cfRule type="cellIs" dxfId="14" priority="14" operator="equal">
      <formula>"Dragon"</formula>
    </cfRule>
  </conditionalFormatting>
  <conditionalFormatting sqref="A1:AE127">
    <cfRule type="cellIs" dxfId="15" priority="15" operator="equal">
      <formula>"Grass"</formula>
    </cfRule>
  </conditionalFormatting>
  <conditionalFormatting sqref="T7">
    <cfRule type="cellIs" dxfId="16" priority="16" operator="equal">
      <formula>"Normal"</formula>
    </cfRule>
  </conditionalFormatting>
  <conditionalFormatting sqref="A1:AE127">
    <cfRule type="cellIs" dxfId="17" priority="17" operator="equal">
      <formula>"Steel"</formula>
    </cfRule>
  </conditionalFormatting>
  <conditionalFormatting sqref="A1:AE127">
    <cfRule type="cellIs" dxfId="18" priority="18" operator="equal">
      <formula>"Bug"</formula>
    </cfRule>
  </conditionalFormatting>
  <conditionalFormatting sqref="A1:AE127">
    <cfRule type="cellIs" dxfId="16" priority="19" operator="equal">
      <formula>"Normal"</formula>
    </cfRule>
  </conditionalFormatting>
  <hyperlinks>
    <hyperlink r:id="rId1" ref="G15"/>
    <hyperlink r:id="rId2" ref="G30"/>
    <hyperlink r:id="rId3" ref="G45"/>
    <hyperlink r:id="rId4" ref="G60"/>
    <hyperlink r:id="rId5" ref="G75"/>
    <hyperlink r:id="rId6" ref="G90"/>
    <hyperlink r:id="rId7" ref="G108"/>
    <hyperlink r:id="rId8" ref="G126"/>
  </hyperlinks>
  <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6" max="6" width="16.38"/>
    <col customWidth="1" min="10" max="10" width="16.25"/>
    <col customWidth="1" min="14" max="14" width="21.25"/>
    <col customWidth="1" min="18" max="18" width="17.75"/>
    <col customWidth="1" min="22" max="22" width="20.75"/>
    <col customWidth="1" min="25" max="25" width="14.0"/>
    <col customWidth="1" min="26" max="27" width="25.75"/>
  </cols>
  <sheetData>
    <row r="2">
      <c r="A2" s="1862" t="s">
        <v>2995</v>
      </c>
      <c r="B2" s="1765"/>
      <c r="C2" s="1765"/>
      <c r="D2" s="1765"/>
      <c r="E2" s="1765"/>
      <c r="F2" s="1765"/>
      <c r="G2" s="1765"/>
      <c r="H2" s="1765"/>
      <c r="I2" s="1765"/>
      <c r="J2" s="1765"/>
      <c r="K2" s="1765"/>
      <c r="L2" s="1765"/>
      <c r="M2" s="1766"/>
      <c r="N2" s="1863" t="s">
        <v>526</v>
      </c>
      <c r="O2" s="1864"/>
      <c r="P2" s="1864"/>
      <c r="Q2" s="1864"/>
      <c r="R2" s="1864"/>
      <c r="S2" s="1864"/>
      <c r="T2" s="1864"/>
      <c r="U2" s="1864"/>
      <c r="V2" s="1864"/>
      <c r="W2" s="1864"/>
      <c r="X2" s="1864"/>
      <c r="Y2" s="1864"/>
      <c r="Z2" s="1864"/>
      <c r="AA2" s="1864"/>
    </row>
    <row r="3">
      <c r="A3" s="1865"/>
      <c r="B3" s="1866"/>
      <c r="C3" s="1600"/>
      <c r="D3" s="1600"/>
      <c r="E3" s="1601"/>
      <c r="F3" s="1866"/>
      <c r="G3" s="1600"/>
      <c r="H3" s="1600"/>
      <c r="I3" s="1601"/>
      <c r="J3" s="1866"/>
      <c r="K3" s="1600"/>
      <c r="L3" s="1600"/>
      <c r="M3" s="140"/>
      <c r="N3" s="1867" t="s">
        <v>2996</v>
      </c>
    </row>
    <row r="4">
      <c r="A4" s="1868" t="s">
        <v>2921</v>
      </c>
      <c r="B4" s="1869" t="s">
        <v>2997</v>
      </c>
      <c r="C4" s="1600"/>
      <c r="D4" s="1600"/>
      <c r="E4" s="1601"/>
      <c r="F4" s="1869" t="s">
        <v>2998</v>
      </c>
      <c r="G4" s="1600"/>
      <c r="H4" s="1600"/>
      <c r="I4" s="1601"/>
      <c r="J4" s="1869" t="s">
        <v>2999</v>
      </c>
      <c r="K4" s="1600"/>
      <c r="L4" s="1600"/>
      <c r="M4" s="140"/>
      <c r="N4" s="1870"/>
    </row>
    <row r="5">
      <c r="A5" s="1868" t="s">
        <v>61</v>
      </c>
      <c r="B5" s="1871" t="s">
        <v>3000</v>
      </c>
      <c r="C5" s="1600"/>
      <c r="D5" s="1600"/>
      <c r="E5" s="1601"/>
      <c r="F5" s="1871" t="s">
        <v>3001</v>
      </c>
      <c r="G5" s="1600"/>
      <c r="H5" s="1600"/>
      <c r="I5" s="1601"/>
      <c r="J5" s="1871" t="s">
        <v>1830</v>
      </c>
      <c r="K5" s="1600"/>
      <c r="L5" s="1600"/>
      <c r="M5" s="140"/>
      <c r="N5" s="1870"/>
    </row>
    <row r="6">
      <c r="A6" s="1872" t="s">
        <v>62</v>
      </c>
      <c r="B6" s="1873" t="s">
        <v>911</v>
      </c>
      <c r="C6" s="1874" t="s">
        <v>63</v>
      </c>
      <c r="D6" s="1874" t="s">
        <v>64</v>
      </c>
      <c r="E6" s="1875" t="s">
        <v>65</v>
      </c>
      <c r="F6" s="1873" t="s">
        <v>899</v>
      </c>
      <c r="G6" s="1874" t="s">
        <v>63</v>
      </c>
      <c r="H6" s="1874" t="s">
        <v>64</v>
      </c>
      <c r="I6" s="1875" t="s">
        <v>65</v>
      </c>
      <c r="J6" s="1873" t="s">
        <v>566</v>
      </c>
      <c r="K6" s="1874" t="s">
        <v>63</v>
      </c>
      <c r="L6" s="1874" t="s">
        <v>64</v>
      </c>
      <c r="M6" s="1876" t="s">
        <v>65</v>
      </c>
      <c r="N6" s="1870"/>
    </row>
    <row r="7">
      <c r="A7" s="1872" t="s">
        <v>66</v>
      </c>
      <c r="B7" s="1877" t="s">
        <v>109</v>
      </c>
      <c r="C7" s="1878" t="s">
        <v>110</v>
      </c>
      <c r="D7" s="1878">
        <v>31.0</v>
      </c>
      <c r="E7" s="1879">
        <v>0.0</v>
      </c>
      <c r="F7" s="1877" t="s">
        <v>67</v>
      </c>
      <c r="G7" s="1878" t="s">
        <v>1430</v>
      </c>
      <c r="H7" s="1878">
        <v>31.0</v>
      </c>
      <c r="I7" s="1879">
        <v>0.0</v>
      </c>
      <c r="J7" s="1877" t="s">
        <v>67</v>
      </c>
      <c r="K7" s="1878" t="s">
        <v>186</v>
      </c>
      <c r="L7" s="1878">
        <v>31.0</v>
      </c>
      <c r="M7" s="1880">
        <v>0.0</v>
      </c>
      <c r="N7" s="1870"/>
    </row>
    <row r="8">
      <c r="A8" s="1872" t="s">
        <v>72</v>
      </c>
      <c r="B8" s="1877" t="s">
        <v>111</v>
      </c>
      <c r="C8" s="1878" t="s">
        <v>3002</v>
      </c>
      <c r="D8" s="1878">
        <v>31.0</v>
      </c>
      <c r="E8" s="1879">
        <v>0.0</v>
      </c>
      <c r="F8" s="1877" t="s">
        <v>222</v>
      </c>
      <c r="G8" s="1878" t="s">
        <v>2070</v>
      </c>
      <c r="H8" s="1878">
        <v>31.0</v>
      </c>
      <c r="I8" s="1879">
        <v>0.0</v>
      </c>
      <c r="J8" s="1877" t="s">
        <v>776</v>
      </c>
      <c r="K8" s="1878" t="s">
        <v>431</v>
      </c>
      <c r="L8" s="1878">
        <v>31.0</v>
      </c>
      <c r="M8" s="1880">
        <v>0.0</v>
      </c>
      <c r="N8" s="1870"/>
    </row>
    <row r="9">
      <c r="A9" s="1872" t="s">
        <v>79</v>
      </c>
      <c r="B9" s="1877" t="s">
        <v>82</v>
      </c>
      <c r="C9" s="1878" t="s">
        <v>805</v>
      </c>
      <c r="D9" s="1878">
        <v>31.0</v>
      </c>
      <c r="E9" s="1879">
        <v>0.0</v>
      </c>
      <c r="F9" s="1877" t="s">
        <v>139</v>
      </c>
      <c r="G9" s="1878" t="s">
        <v>1456</v>
      </c>
      <c r="H9" s="1878">
        <v>31.0</v>
      </c>
      <c r="I9" s="1879">
        <v>0.0</v>
      </c>
      <c r="J9" s="1877" t="s">
        <v>139</v>
      </c>
      <c r="K9" s="1878" t="s">
        <v>136</v>
      </c>
      <c r="L9" s="1878">
        <v>31.0</v>
      </c>
      <c r="M9" s="1880">
        <v>0.0</v>
      </c>
      <c r="N9" s="1870"/>
    </row>
    <row r="10">
      <c r="A10" s="1881" t="s">
        <v>85</v>
      </c>
      <c r="B10" s="1882" t="s">
        <v>86</v>
      </c>
      <c r="C10" s="1883" t="s">
        <v>947</v>
      </c>
      <c r="D10" s="1883">
        <v>31.0</v>
      </c>
      <c r="E10" s="1884">
        <v>0.0</v>
      </c>
      <c r="F10" s="1882" t="s">
        <v>233</v>
      </c>
      <c r="G10" s="1883" t="s">
        <v>115</v>
      </c>
      <c r="H10" s="1883">
        <v>31.0</v>
      </c>
      <c r="I10" s="1884">
        <v>0.0</v>
      </c>
      <c r="J10" s="1882" t="s">
        <v>86</v>
      </c>
      <c r="K10" s="1883" t="s">
        <v>87</v>
      </c>
      <c r="L10" s="1883">
        <v>31.0</v>
      </c>
      <c r="M10" s="1885">
        <v>0.0</v>
      </c>
      <c r="N10" s="1870"/>
    </row>
    <row r="11">
      <c r="A11" s="1886"/>
      <c r="B11" s="1882" t="s">
        <v>1424</v>
      </c>
      <c r="C11" s="1883" t="s">
        <v>2845</v>
      </c>
      <c r="D11" s="1883">
        <v>31.0</v>
      </c>
      <c r="E11" s="1884">
        <v>0.0</v>
      </c>
      <c r="F11" s="1882" t="s">
        <v>230</v>
      </c>
      <c r="G11" s="1883" t="s">
        <v>545</v>
      </c>
      <c r="H11" s="1883">
        <v>31.0</v>
      </c>
      <c r="I11" s="1884">
        <v>0.0</v>
      </c>
      <c r="J11" s="1882" t="s">
        <v>965</v>
      </c>
      <c r="K11" s="1883" t="s">
        <v>93</v>
      </c>
      <c r="L11" s="1883">
        <v>31.0</v>
      </c>
      <c r="M11" s="1885">
        <v>0.0</v>
      </c>
      <c r="N11" s="1870"/>
    </row>
    <row r="12">
      <c r="A12" s="1886"/>
      <c r="B12" s="1882" t="s">
        <v>2104</v>
      </c>
      <c r="C12" s="1883" t="s">
        <v>118</v>
      </c>
      <c r="D12" s="1883">
        <v>31.0</v>
      </c>
      <c r="E12" s="1884">
        <v>0.0</v>
      </c>
      <c r="F12" s="1882" t="s">
        <v>86</v>
      </c>
      <c r="G12" s="1883" t="s">
        <v>1505</v>
      </c>
      <c r="H12" s="1883">
        <v>31.0</v>
      </c>
      <c r="I12" s="1884">
        <v>0.0</v>
      </c>
      <c r="J12" s="1882" t="s">
        <v>103</v>
      </c>
      <c r="K12" s="1883" t="s">
        <v>679</v>
      </c>
      <c r="L12" s="1883">
        <v>31.0</v>
      </c>
      <c r="M12" s="1885">
        <v>0.0</v>
      </c>
      <c r="N12" s="1870"/>
    </row>
    <row r="13">
      <c r="A13" s="1887"/>
      <c r="B13" s="1888"/>
      <c r="C13" s="1889"/>
      <c r="D13" s="1890" t="s">
        <v>3003</v>
      </c>
      <c r="E13" s="54"/>
      <c r="F13" s="1888"/>
      <c r="G13" s="1889"/>
      <c r="H13" s="1890" t="s">
        <v>3004</v>
      </c>
      <c r="I13" s="54"/>
      <c r="J13" s="1888"/>
      <c r="K13" s="1889"/>
      <c r="L13" s="1890" t="s">
        <v>905</v>
      </c>
      <c r="M13" s="83"/>
      <c r="N13" s="1891"/>
    </row>
    <row r="14">
      <c r="A14" s="1892" t="s">
        <v>3005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5"/>
      <c r="O14" s="1893"/>
      <c r="P14" s="1893"/>
      <c r="Q14" s="1893"/>
    </row>
    <row r="16">
      <c r="A16" s="1894" t="s">
        <v>3006</v>
      </c>
      <c r="B16" s="1765"/>
      <c r="C16" s="1765"/>
      <c r="D16" s="1765"/>
      <c r="E16" s="1765"/>
      <c r="F16" s="1765"/>
      <c r="G16" s="1765"/>
      <c r="H16" s="1765"/>
      <c r="I16" s="1765"/>
      <c r="J16" s="1765"/>
      <c r="K16" s="1765"/>
      <c r="L16" s="1765"/>
      <c r="M16" s="1765"/>
      <c r="N16" s="1765"/>
      <c r="O16" s="1765"/>
      <c r="P16" s="1765"/>
      <c r="Q16" s="1765"/>
      <c r="R16" s="1765"/>
      <c r="S16" s="1765"/>
      <c r="T16" s="1765"/>
      <c r="U16" s="1766"/>
      <c r="V16" s="1895" t="s">
        <v>526</v>
      </c>
      <c r="W16" s="1864"/>
      <c r="X16" s="1864"/>
      <c r="Y16" s="1864"/>
      <c r="Z16" s="1864"/>
      <c r="AA16" s="1864"/>
    </row>
    <row r="17">
      <c r="A17" s="1896"/>
      <c r="B17" s="1897"/>
      <c r="C17" s="1600"/>
      <c r="D17" s="1600"/>
      <c r="E17" s="1601"/>
      <c r="F17" s="1897"/>
      <c r="G17" s="1600"/>
      <c r="H17" s="1600"/>
      <c r="I17" s="1601"/>
      <c r="J17" s="1897"/>
      <c r="K17" s="1600"/>
      <c r="L17" s="1600"/>
      <c r="M17" s="1601"/>
      <c r="N17" s="1897"/>
      <c r="O17" s="1600"/>
      <c r="P17" s="1600"/>
      <c r="Q17" s="1601"/>
      <c r="R17" s="1898"/>
      <c r="S17" s="1600"/>
      <c r="T17" s="1600"/>
      <c r="U17" s="140"/>
      <c r="V17" s="1899" t="s">
        <v>563</v>
      </c>
    </row>
    <row r="18">
      <c r="A18" s="1900" t="s">
        <v>2921</v>
      </c>
      <c r="B18" s="1901" t="s">
        <v>3007</v>
      </c>
      <c r="C18" s="1600"/>
      <c r="D18" s="1600"/>
      <c r="E18" s="1601"/>
      <c r="F18" s="1901" t="s">
        <v>3008</v>
      </c>
      <c r="G18" s="1600"/>
      <c r="H18" s="1600"/>
      <c r="I18" s="1601"/>
      <c r="J18" s="1901" t="s">
        <v>3009</v>
      </c>
      <c r="K18" s="1600"/>
      <c r="L18" s="1600"/>
      <c r="M18" s="1601"/>
      <c r="N18" s="1901" t="s">
        <v>3010</v>
      </c>
      <c r="O18" s="1600"/>
      <c r="P18" s="1600"/>
      <c r="Q18" s="1601"/>
      <c r="R18" s="1902" t="s">
        <v>3010</v>
      </c>
      <c r="S18" s="1600"/>
      <c r="T18" s="1600"/>
      <c r="U18" s="140"/>
      <c r="V18" s="1903"/>
    </row>
    <row r="19">
      <c r="A19" s="1900" t="s">
        <v>61</v>
      </c>
      <c r="B19" s="1904" t="s">
        <v>3011</v>
      </c>
      <c r="C19" s="1600"/>
      <c r="D19" s="1600"/>
      <c r="E19" s="1601"/>
      <c r="F19" s="1904" t="s">
        <v>3012</v>
      </c>
      <c r="G19" s="1600"/>
      <c r="H19" s="1600"/>
      <c r="I19" s="1601"/>
      <c r="J19" s="1904" t="s">
        <v>1830</v>
      </c>
      <c r="K19" s="1600"/>
      <c r="L19" s="1600"/>
      <c r="M19" s="1601"/>
      <c r="N19" s="1904" t="s">
        <v>3011</v>
      </c>
      <c r="O19" s="1600"/>
      <c r="P19" s="1600"/>
      <c r="Q19" s="1601"/>
      <c r="R19" s="1905" t="s">
        <v>3011</v>
      </c>
      <c r="S19" s="1600"/>
      <c r="T19" s="1600"/>
      <c r="U19" s="140"/>
      <c r="V19" s="1903"/>
    </row>
    <row r="20">
      <c r="A20" s="1906" t="s">
        <v>62</v>
      </c>
      <c r="B20" s="1907" t="s">
        <v>565</v>
      </c>
      <c r="C20" s="1908" t="s">
        <v>63</v>
      </c>
      <c r="D20" s="1908" t="s">
        <v>64</v>
      </c>
      <c r="E20" s="1909" t="s">
        <v>65</v>
      </c>
      <c r="F20" s="1907" t="s">
        <v>566</v>
      </c>
      <c r="G20" s="1908" t="s">
        <v>63</v>
      </c>
      <c r="H20" s="1908" t="s">
        <v>64</v>
      </c>
      <c r="I20" s="1909" t="s">
        <v>65</v>
      </c>
      <c r="J20" s="1907" t="s">
        <v>566</v>
      </c>
      <c r="K20" s="1908" t="s">
        <v>63</v>
      </c>
      <c r="L20" s="1908" t="s">
        <v>64</v>
      </c>
      <c r="M20" s="1908" t="s">
        <v>65</v>
      </c>
      <c r="N20" s="1907" t="s">
        <v>566</v>
      </c>
      <c r="O20" s="1908" t="s">
        <v>63</v>
      </c>
      <c r="P20" s="1908" t="s">
        <v>64</v>
      </c>
      <c r="Q20" s="1909" t="s">
        <v>65</v>
      </c>
      <c r="R20" s="1908" t="s">
        <v>566</v>
      </c>
      <c r="S20" s="1908" t="s">
        <v>63</v>
      </c>
      <c r="T20" s="1908" t="s">
        <v>64</v>
      </c>
      <c r="U20" s="1910" t="s">
        <v>65</v>
      </c>
      <c r="V20" s="1903"/>
    </row>
    <row r="21">
      <c r="A21" s="1906" t="s">
        <v>66</v>
      </c>
      <c r="B21" s="1911" t="s">
        <v>126</v>
      </c>
      <c r="C21" s="1912" t="s">
        <v>287</v>
      </c>
      <c r="D21" s="1912">
        <v>30.0</v>
      </c>
      <c r="E21" s="1913">
        <v>0.0</v>
      </c>
      <c r="F21" s="1911" t="s">
        <v>531</v>
      </c>
      <c r="G21" s="1912" t="s">
        <v>567</v>
      </c>
      <c r="H21" s="1912">
        <v>31.0</v>
      </c>
      <c r="I21" s="1913">
        <v>0.0</v>
      </c>
      <c r="J21" s="1911" t="s">
        <v>67</v>
      </c>
      <c r="K21" s="1912" t="s">
        <v>453</v>
      </c>
      <c r="L21" s="1912">
        <v>31.0</v>
      </c>
      <c r="M21" s="1912">
        <v>0.0</v>
      </c>
      <c r="N21" s="1911" t="s">
        <v>286</v>
      </c>
      <c r="O21" s="1912" t="s">
        <v>287</v>
      </c>
      <c r="P21" s="1912">
        <v>31.0</v>
      </c>
      <c r="Q21" s="1913">
        <v>0.0</v>
      </c>
      <c r="R21" s="1914" t="s">
        <v>286</v>
      </c>
      <c r="S21" s="1912" t="s">
        <v>287</v>
      </c>
      <c r="T21" s="1912">
        <v>31.0</v>
      </c>
      <c r="U21" s="1915">
        <v>0.0</v>
      </c>
      <c r="V21" s="1903"/>
    </row>
    <row r="22">
      <c r="A22" s="1906" t="s">
        <v>72</v>
      </c>
      <c r="B22" s="1911" t="s">
        <v>568</v>
      </c>
      <c r="C22" s="1912" t="s">
        <v>192</v>
      </c>
      <c r="D22" s="1912">
        <v>31.0</v>
      </c>
      <c r="E22" s="1913">
        <v>0.0</v>
      </c>
      <c r="F22" s="1911" t="s">
        <v>569</v>
      </c>
      <c r="G22" s="1912" t="s">
        <v>570</v>
      </c>
      <c r="H22" s="1912">
        <v>31.0</v>
      </c>
      <c r="I22" s="1913">
        <v>0.0</v>
      </c>
      <c r="J22" s="1911" t="s">
        <v>111</v>
      </c>
      <c r="K22" s="1912" t="s">
        <v>323</v>
      </c>
      <c r="L22" s="1912">
        <v>31.0</v>
      </c>
      <c r="M22" s="1912">
        <v>0.0</v>
      </c>
      <c r="N22" s="1911" t="s">
        <v>584</v>
      </c>
      <c r="O22" s="1912" t="s">
        <v>289</v>
      </c>
      <c r="P22" s="1912">
        <v>31.0</v>
      </c>
      <c r="Q22" s="1913">
        <v>0.0</v>
      </c>
      <c r="R22" s="1914" t="s">
        <v>584</v>
      </c>
      <c r="S22" s="1912" t="s">
        <v>289</v>
      </c>
      <c r="T22" s="1912">
        <v>31.0</v>
      </c>
      <c r="U22" s="1915">
        <v>0.0</v>
      </c>
      <c r="V22" s="1903"/>
    </row>
    <row r="23">
      <c r="A23" s="1906" t="s">
        <v>79</v>
      </c>
      <c r="B23" s="1911" t="s">
        <v>571</v>
      </c>
      <c r="C23" s="1912" t="s">
        <v>140</v>
      </c>
      <c r="D23" s="1912">
        <v>31.0</v>
      </c>
      <c r="E23" s="1913">
        <v>0.0</v>
      </c>
      <c r="F23" s="1911" t="s">
        <v>354</v>
      </c>
      <c r="G23" s="1912" t="s">
        <v>170</v>
      </c>
      <c r="H23" s="1912">
        <v>31.0</v>
      </c>
      <c r="I23" s="1913">
        <v>0.0</v>
      </c>
      <c r="J23" s="1911" t="s">
        <v>139</v>
      </c>
      <c r="K23" s="1912" t="s">
        <v>487</v>
      </c>
      <c r="L23" s="1912">
        <v>31.0</v>
      </c>
      <c r="M23" s="1912">
        <v>0.0</v>
      </c>
      <c r="N23" s="1911" t="s">
        <v>167</v>
      </c>
      <c r="O23" s="1912" t="s">
        <v>385</v>
      </c>
      <c r="P23" s="1912">
        <v>31.0</v>
      </c>
      <c r="Q23" s="1913">
        <v>0.0</v>
      </c>
      <c r="R23" s="1914" t="s">
        <v>167</v>
      </c>
      <c r="S23" s="1912" t="s">
        <v>385</v>
      </c>
      <c r="T23" s="1912">
        <v>31.0</v>
      </c>
      <c r="U23" s="1915">
        <v>0.0</v>
      </c>
      <c r="V23" s="1903"/>
    </row>
    <row r="24">
      <c r="A24" s="1916" t="s">
        <v>85</v>
      </c>
      <c r="B24" s="1917" t="s">
        <v>265</v>
      </c>
      <c r="C24" s="1918" t="s">
        <v>264</v>
      </c>
      <c r="D24" s="1918">
        <v>30.0</v>
      </c>
      <c r="E24" s="1919">
        <v>0.0</v>
      </c>
      <c r="F24" s="1917" t="s">
        <v>572</v>
      </c>
      <c r="G24" s="1918" t="s">
        <v>573</v>
      </c>
      <c r="H24" s="1918">
        <v>31.0</v>
      </c>
      <c r="I24" s="1919">
        <v>0.0</v>
      </c>
      <c r="J24" s="1917" t="s">
        <v>86</v>
      </c>
      <c r="K24" s="1918" t="s">
        <v>87</v>
      </c>
      <c r="L24" s="1918">
        <v>31.0</v>
      </c>
      <c r="M24" s="1918">
        <v>0.0</v>
      </c>
      <c r="N24" s="1917" t="s">
        <v>539</v>
      </c>
      <c r="O24" s="1918" t="s">
        <v>358</v>
      </c>
      <c r="P24" s="1918">
        <v>31.0</v>
      </c>
      <c r="Q24" s="1919">
        <v>0.0</v>
      </c>
      <c r="R24" s="1920" t="s">
        <v>574</v>
      </c>
      <c r="S24" s="1918" t="s">
        <v>358</v>
      </c>
      <c r="T24" s="1918">
        <v>31.0</v>
      </c>
      <c r="U24" s="1921">
        <v>0.0</v>
      </c>
      <c r="V24" s="1903"/>
    </row>
    <row r="25">
      <c r="A25" s="1922"/>
      <c r="B25" s="1917" t="s">
        <v>574</v>
      </c>
      <c r="C25" s="1918" t="s">
        <v>412</v>
      </c>
      <c r="D25" s="1918">
        <v>31.0</v>
      </c>
      <c r="E25" s="1919">
        <v>0.0</v>
      </c>
      <c r="F25" s="1917" t="s">
        <v>575</v>
      </c>
      <c r="G25" s="1918" t="s">
        <v>576</v>
      </c>
      <c r="H25" s="1918">
        <v>31.0</v>
      </c>
      <c r="I25" s="1919">
        <v>0.0</v>
      </c>
      <c r="J25" s="1917" t="s">
        <v>98</v>
      </c>
      <c r="K25" s="1918" t="s">
        <v>97</v>
      </c>
      <c r="L25" s="1918">
        <v>31.0</v>
      </c>
      <c r="M25" s="1918">
        <v>0.0</v>
      </c>
      <c r="N25" s="1917" t="s">
        <v>585</v>
      </c>
      <c r="O25" s="1918" t="s">
        <v>232</v>
      </c>
      <c r="P25" s="1918">
        <v>31.0</v>
      </c>
      <c r="Q25" s="1919">
        <v>0.0</v>
      </c>
      <c r="R25" s="1920" t="s">
        <v>586</v>
      </c>
      <c r="S25" s="1918" t="s">
        <v>232</v>
      </c>
      <c r="T25" s="1918">
        <v>31.0</v>
      </c>
      <c r="U25" s="1921">
        <v>0.0</v>
      </c>
      <c r="V25" s="1903"/>
    </row>
    <row r="26">
      <c r="A26" s="1922"/>
      <c r="B26" s="1917" t="s">
        <v>546</v>
      </c>
      <c r="C26" s="1918" t="s">
        <v>151</v>
      </c>
      <c r="D26" s="1918">
        <v>30.0</v>
      </c>
      <c r="E26" s="1919">
        <v>0.0</v>
      </c>
      <c r="F26" s="1917" t="s">
        <v>539</v>
      </c>
      <c r="G26" s="1918" t="s">
        <v>577</v>
      </c>
      <c r="H26" s="1918">
        <v>31.0</v>
      </c>
      <c r="I26" s="1919">
        <v>0.0</v>
      </c>
      <c r="J26" s="1917" t="s">
        <v>578</v>
      </c>
      <c r="K26" s="1918" t="s">
        <v>118</v>
      </c>
      <c r="L26" s="1918">
        <v>31.0</v>
      </c>
      <c r="M26" s="1918">
        <v>0.0</v>
      </c>
      <c r="N26" s="1917" t="s">
        <v>572</v>
      </c>
      <c r="O26" s="1918" t="s">
        <v>175</v>
      </c>
      <c r="P26" s="1918">
        <v>31.0</v>
      </c>
      <c r="Q26" s="1919">
        <v>0.0</v>
      </c>
      <c r="R26" s="1920" t="s">
        <v>572</v>
      </c>
      <c r="S26" s="1918" t="s">
        <v>175</v>
      </c>
      <c r="T26" s="1918">
        <v>31.0</v>
      </c>
      <c r="U26" s="1921">
        <v>0.0</v>
      </c>
      <c r="V26" s="1903"/>
    </row>
    <row r="27">
      <c r="A27" s="1923"/>
      <c r="B27" s="1924" t="s">
        <v>3013</v>
      </c>
      <c r="C27" s="1925"/>
      <c r="D27" s="1926" t="s">
        <v>1003</v>
      </c>
      <c r="E27" s="54"/>
      <c r="F27" s="1924" t="s">
        <v>361</v>
      </c>
      <c r="G27" s="1925"/>
      <c r="H27" s="1926" t="s">
        <v>107</v>
      </c>
      <c r="I27" s="54"/>
      <c r="J27" s="1924" t="s">
        <v>368</v>
      </c>
      <c r="K27" s="1925"/>
      <c r="L27" s="1926" t="s">
        <v>1459</v>
      </c>
      <c r="M27" s="54"/>
      <c r="N27" s="1924" t="s">
        <v>587</v>
      </c>
      <c r="O27" s="1925"/>
      <c r="P27" s="1926" t="s">
        <v>1438</v>
      </c>
      <c r="Q27" s="54"/>
      <c r="R27" s="1927" t="s">
        <v>589</v>
      </c>
      <c r="S27" s="1925"/>
      <c r="T27" s="1926" t="s">
        <v>1438</v>
      </c>
      <c r="U27" s="83"/>
      <c r="V27" s="1928"/>
    </row>
    <row r="28">
      <c r="A28" s="1929" t="s">
        <v>3014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5"/>
      <c r="V28" s="1930"/>
      <c r="W28" s="1930"/>
      <c r="X28" s="1930"/>
      <c r="Y28" s="1930"/>
      <c r="Z28" s="1930"/>
      <c r="AA28" s="1930"/>
    </row>
    <row r="30">
      <c r="A30" s="1894" t="s">
        <v>3015</v>
      </c>
      <c r="B30" s="1765"/>
      <c r="C30" s="1765"/>
      <c r="D30" s="1765"/>
      <c r="E30" s="1765"/>
      <c r="F30" s="1765"/>
      <c r="G30" s="1765"/>
      <c r="H30" s="1765"/>
      <c r="I30" s="1765"/>
      <c r="J30" s="1765"/>
      <c r="K30" s="1765"/>
      <c r="L30" s="1765"/>
      <c r="M30" s="1765"/>
      <c r="N30" s="1765"/>
      <c r="O30" s="1765"/>
      <c r="P30" s="1765"/>
      <c r="Q30" s="1765"/>
      <c r="R30" s="1765"/>
      <c r="S30" s="1765"/>
      <c r="T30" s="1765"/>
      <c r="U30" s="1766"/>
      <c r="V30" s="1895" t="s">
        <v>526</v>
      </c>
      <c r="W30" s="1864"/>
      <c r="X30" s="1864"/>
      <c r="Y30" s="1864"/>
      <c r="Z30" s="1864"/>
      <c r="AA30" s="1864"/>
    </row>
    <row r="31">
      <c r="A31" s="1896"/>
      <c r="B31" s="1897"/>
      <c r="C31" s="1600"/>
      <c r="D31" s="1600"/>
      <c r="E31" s="1601"/>
      <c r="F31" s="1897"/>
      <c r="G31" s="1600"/>
      <c r="H31" s="1600"/>
      <c r="I31" s="1601"/>
      <c r="J31" s="1897"/>
      <c r="K31" s="1600"/>
      <c r="L31" s="1600"/>
      <c r="M31" s="1601"/>
      <c r="N31" s="1897"/>
      <c r="O31" s="1600"/>
      <c r="P31" s="1600"/>
      <c r="Q31" s="1601"/>
      <c r="R31" s="1897"/>
      <c r="S31" s="1600"/>
      <c r="T31" s="1600"/>
      <c r="U31" s="1601"/>
      <c r="V31" s="1899" t="s">
        <v>563</v>
      </c>
    </row>
    <row r="32">
      <c r="A32" s="1900" t="s">
        <v>2921</v>
      </c>
      <c r="B32" s="1901" t="s">
        <v>3016</v>
      </c>
      <c r="C32" s="1600"/>
      <c r="D32" s="1600"/>
      <c r="E32" s="1601"/>
      <c r="F32" s="1901" t="s">
        <v>3017</v>
      </c>
      <c r="G32" s="1600"/>
      <c r="H32" s="1600"/>
      <c r="I32" s="1601"/>
      <c r="J32" s="1901" t="s">
        <v>3009</v>
      </c>
      <c r="K32" s="1600"/>
      <c r="L32" s="1600"/>
      <c r="M32" s="1601"/>
      <c r="N32" s="1901" t="s">
        <v>3018</v>
      </c>
      <c r="O32" s="1600"/>
      <c r="P32" s="1600"/>
      <c r="Q32" s="1601"/>
      <c r="R32" s="1901" t="s">
        <v>3007</v>
      </c>
      <c r="S32" s="1600"/>
      <c r="T32" s="1600"/>
      <c r="U32" s="1601"/>
      <c r="V32" s="1903"/>
    </row>
    <row r="33">
      <c r="A33" s="1900" t="s">
        <v>61</v>
      </c>
      <c r="B33" s="1904" t="s">
        <v>3011</v>
      </c>
      <c r="C33" s="1600"/>
      <c r="D33" s="1600"/>
      <c r="E33" s="1601"/>
      <c r="F33" s="1904" t="s">
        <v>3012</v>
      </c>
      <c r="G33" s="1600"/>
      <c r="H33" s="1600"/>
      <c r="I33" s="1601"/>
      <c r="J33" s="1904" t="s">
        <v>1830</v>
      </c>
      <c r="K33" s="1600"/>
      <c r="L33" s="1600"/>
      <c r="M33" s="1601"/>
      <c r="N33" s="1904" t="s">
        <v>3019</v>
      </c>
      <c r="O33" s="1600"/>
      <c r="P33" s="1600"/>
      <c r="Q33" s="1601"/>
      <c r="R33" s="1904" t="s">
        <v>3011</v>
      </c>
      <c r="S33" s="1600"/>
      <c r="T33" s="1600"/>
      <c r="U33" s="1601"/>
      <c r="V33" s="1903"/>
    </row>
    <row r="34">
      <c r="A34" s="1906" t="s">
        <v>62</v>
      </c>
      <c r="B34" s="1907" t="s">
        <v>566</v>
      </c>
      <c r="C34" s="1908" t="s">
        <v>63</v>
      </c>
      <c r="D34" s="1908" t="s">
        <v>64</v>
      </c>
      <c r="E34" s="1909" t="s">
        <v>65</v>
      </c>
      <c r="F34" s="1907" t="s">
        <v>566</v>
      </c>
      <c r="G34" s="1908" t="s">
        <v>63</v>
      </c>
      <c r="H34" s="1908" t="s">
        <v>64</v>
      </c>
      <c r="I34" s="1909" t="s">
        <v>65</v>
      </c>
      <c r="J34" s="1907" t="s">
        <v>566</v>
      </c>
      <c r="K34" s="1908" t="s">
        <v>63</v>
      </c>
      <c r="L34" s="1908" t="s">
        <v>64</v>
      </c>
      <c r="M34" s="1908" t="s">
        <v>65</v>
      </c>
      <c r="N34" s="1907" t="s">
        <v>566</v>
      </c>
      <c r="O34" s="1908" t="s">
        <v>63</v>
      </c>
      <c r="P34" s="1908" t="s">
        <v>64</v>
      </c>
      <c r="Q34" s="1909" t="s">
        <v>65</v>
      </c>
      <c r="R34" s="1907" t="s">
        <v>565</v>
      </c>
      <c r="S34" s="1908" t="s">
        <v>63</v>
      </c>
      <c r="T34" s="1908" t="s">
        <v>64</v>
      </c>
      <c r="U34" s="1909" t="s">
        <v>65</v>
      </c>
      <c r="V34" s="1903"/>
    </row>
    <row r="35">
      <c r="A35" s="1906" t="s">
        <v>66</v>
      </c>
      <c r="B35" s="1911" t="s">
        <v>594</v>
      </c>
      <c r="C35" s="1912" t="s">
        <v>129</v>
      </c>
      <c r="D35" s="1912">
        <v>31.0</v>
      </c>
      <c r="E35" s="1913">
        <v>252.0</v>
      </c>
      <c r="F35" s="1911" t="s">
        <v>531</v>
      </c>
      <c r="G35" s="1912" t="s">
        <v>595</v>
      </c>
      <c r="H35" s="1912">
        <v>31.0</v>
      </c>
      <c r="I35" s="1913">
        <v>252.0</v>
      </c>
      <c r="J35" s="1911" t="s">
        <v>67</v>
      </c>
      <c r="K35" s="1912" t="s">
        <v>453</v>
      </c>
      <c r="L35" s="1912">
        <v>31.0</v>
      </c>
      <c r="M35" s="1912">
        <v>6.0</v>
      </c>
      <c r="N35" s="1911" t="s">
        <v>286</v>
      </c>
      <c r="O35" s="1912" t="s">
        <v>129</v>
      </c>
      <c r="P35" s="1912">
        <v>31.0</v>
      </c>
      <c r="Q35" s="1913">
        <v>252.0</v>
      </c>
      <c r="R35" s="1911" t="s">
        <v>126</v>
      </c>
      <c r="S35" s="1912" t="s">
        <v>287</v>
      </c>
      <c r="T35" s="1912">
        <v>31.0</v>
      </c>
      <c r="U35" s="1913">
        <v>6.0</v>
      </c>
      <c r="V35" s="1903"/>
    </row>
    <row r="36">
      <c r="A36" s="1906" t="s">
        <v>72</v>
      </c>
      <c r="B36" s="1911" t="s">
        <v>596</v>
      </c>
      <c r="C36" s="1912" t="s">
        <v>291</v>
      </c>
      <c r="D36" s="1912">
        <v>31.0</v>
      </c>
      <c r="E36" s="1913">
        <v>0.0</v>
      </c>
      <c r="F36" s="1911" t="s">
        <v>569</v>
      </c>
      <c r="G36" s="1912" t="s">
        <v>597</v>
      </c>
      <c r="H36" s="1912">
        <v>31.0</v>
      </c>
      <c r="I36" s="1913">
        <v>0.0</v>
      </c>
      <c r="J36" s="1911" t="s">
        <v>111</v>
      </c>
      <c r="K36" s="1912" t="s">
        <v>323</v>
      </c>
      <c r="L36" s="1912">
        <v>31.0</v>
      </c>
      <c r="M36" s="1912">
        <v>252.0</v>
      </c>
      <c r="N36" s="1911" t="s">
        <v>254</v>
      </c>
      <c r="O36" s="1912" t="s">
        <v>291</v>
      </c>
      <c r="P36" s="1912">
        <v>31.0</v>
      </c>
      <c r="Q36" s="1913">
        <v>0.0</v>
      </c>
      <c r="R36" s="1911" t="s">
        <v>568</v>
      </c>
      <c r="S36" s="1912" t="s">
        <v>192</v>
      </c>
      <c r="T36" s="1912">
        <v>30.0</v>
      </c>
      <c r="U36" s="1913">
        <v>0.0</v>
      </c>
      <c r="V36" s="1903"/>
    </row>
    <row r="37">
      <c r="A37" s="1906" t="s">
        <v>79</v>
      </c>
      <c r="B37" s="1911" t="s">
        <v>598</v>
      </c>
      <c r="C37" s="1912" t="s">
        <v>168</v>
      </c>
      <c r="D37" s="1912">
        <v>31.0</v>
      </c>
      <c r="E37" s="1913">
        <v>252.0</v>
      </c>
      <c r="F37" s="1911" t="s">
        <v>354</v>
      </c>
      <c r="G37" s="1912" t="s">
        <v>225</v>
      </c>
      <c r="H37" s="1912">
        <v>31.0</v>
      </c>
      <c r="I37" s="1913">
        <v>0.0</v>
      </c>
      <c r="J37" s="1911" t="s">
        <v>139</v>
      </c>
      <c r="K37" s="1912" t="s">
        <v>487</v>
      </c>
      <c r="L37" s="1912">
        <v>31.0</v>
      </c>
      <c r="M37" s="1912">
        <v>0.0</v>
      </c>
      <c r="N37" s="1911" t="s">
        <v>293</v>
      </c>
      <c r="O37" s="1912" t="s">
        <v>81</v>
      </c>
      <c r="P37" s="1912">
        <v>31.0</v>
      </c>
      <c r="Q37" s="1913">
        <v>252.0</v>
      </c>
      <c r="R37" s="1911" t="s">
        <v>609</v>
      </c>
      <c r="S37" s="1912" t="s">
        <v>140</v>
      </c>
      <c r="T37" s="1912">
        <v>31.0</v>
      </c>
      <c r="U37" s="1913">
        <v>0.0</v>
      </c>
      <c r="V37" s="1903"/>
    </row>
    <row r="38">
      <c r="A38" s="1916" t="s">
        <v>85</v>
      </c>
      <c r="B38" s="1917" t="s">
        <v>265</v>
      </c>
      <c r="C38" s="1918" t="s">
        <v>231</v>
      </c>
      <c r="D38" s="1918">
        <v>31.0</v>
      </c>
      <c r="E38" s="1919">
        <v>6.0</v>
      </c>
      <c r="F38" s="1917" t="s">
        <v>572</v>
      </c>
      <c r="G38" s="1918" t="s">
        <v>264</v>
      </c>
      <c r="H38" s="1918">
        <v>31.0</v>
      </c>
      <c r="I38" s="1919">
        <v>6.0</v>
      </c>
      <c r="J38" s="1917" t="s">
        <v>401</v>
      </c>
      <c r="K38" s="1918" t="s">
        <v>87</v>
      </c>
      <c r="L38" s="1918">
        <v>31.0</v>
      </c>
      <c r="M38" s="1918">
        <v>0.0</v>
      </c>
      <c r="N38" s="1917" t="s">
        <v>265</v>
      </c>
      <c r="O38" s="1918" t="s">
        <v>610</v>
      </c>
      <c r="P38" s="1918">
        <v>31.0</v>
      </c>
      <c r="Q38" s="1919">
        <v>6.0</v>
      </c>
      <c r="R38" s="1917" t="s">
        <v>265</v>
      </c>
      <c r="S38" s="1918" t="s">
        <v>264</v>
      </c>
      <c r="T38" s="1918">
        <v>30.0</v>
      </c>
      <c r="U38" s="1919">
        <v>252.0</v>
      </c>
      <c r="V38" s="1903"/>
    </row>
    <row r="39">
      <c r="A39" s="1922"/>
      <c r="B39" s="1917" t="s">
        <v>599</v>
      </c>
      <c r="C39" s="1918" t="s">
        <v>117</v>
      </c>
      <c r="D39" s="1918">
        <v>31.0</v>
      </c>
      <c r="E39" s="1919">
        <v>0.0</v>
      </c>
      <c r="F39" s="1917" t="s">
        <v>575</v>
      </c>
      <c r="G39" s="1918" t="s">
        <v>600</v>
      </c>
      <c r="H39" s="1918">
        <v>31.0</v>
      </c>
      <c r="I39" s="1919">
        <v>252.0</v>
      </c>
      <c r="J39" s="1917" t="s">
        <v>601</v>
      </c>
      <c r="K39" s="1918" t="s">
        <v>97</v>
      </c>
      <c r="L39" s="1918">
        <v>31.0</v>
      </c>
      <c r="M39" s="1918">
        <v>0.0</v>
      </c>
      <c r="N39" s="1917" t="s">
        <v>585</v>
      </c>
      <c r="O39" s="1918" t="s">
        <v>267</v>
      </c>
      <c r="P39" s="1918">
        <v>31.0</v>
      </c>
      <c r="Q39" s="1919">
        <v>0.0</v>
      </c>
      <c r="R39" s="1917" t="s">
        <v>574</v>
      </c>
      <c r="S39" s="1918" t="s">
        <v>412</v>
      </c>
      <c r="T39" s="1918">
        <v>31.0</v>
      </c>
      <c r="U39" s="1919">
        <v>0.0</v>
      </c>
      <c r="V39" s="1903"/>
    </row>
    <row r="40">
      <c r="A40" s="1922"/>
      <c r="B40" s="1917" t="s">
        <v>339</v>
      </c>
      <c r="C40" s="1918" t="s">
        <v>176</v>
      </c>
      <c r="D40" s="1918">
        <v>31.0</v>
      </c>
      <c r="E40" s="1919">
        <v>0.0</v>
      </c>
      <c r="F40" s="1917" t="s">
        <v>602</v>
      </c>
      <c r="G40" s="1918" t="s">
        <v>603</v>
      </c>
      <c r="H40" s="1918">
        <v>31.0</v>
      </c>
      <c r="I40" s="1919">
        <v>0.0</v>
      </c>
      <c r="J40" s="1917" t="s">
        <v>578</v>
      </c>
      <c r="K40" s="1918" t="s">
        <v>118</v>
      </c>
      <c r="L40" s="1918">
        <v>31.0</v>
      </c>
      <c r="M40" s="1918">
        <v>252.0</v>
      </c>
      <c r="N40" s="1917" t="s">
        <v>470</v>
      </c>
      <c r="O40" s="1918" t="s">
        <v>176</v>
      </c>
      <c r="P40" s="1918">
        <v>31.0</v>
      </c>
      <c r="Q40" s="1919">
        <v>0.0</v>
      </c>
      <c r="R40" s="1917" t="s">
        <v>546</v>
      </c>
      <c r="S40" s="1918" t="s">
        <v>151</v>
      </c>
      <c r="T40" s="1918">
        <v>30.0</v>
      </c>
      <c r="U40" s="1919">
        <v>252.0</v>
      </c>
      <c r="V40" s="1903"/>
    </row>
    <row r="41">
      <c r="A41" s="1923"/>
      <c r="B41" s="1924" t="s">
        <v>587</v>
      </c>
      <c r="C41" s="1925"/>
      <c r="D41" s="1926" t="s">
        <v>1620</v>
      </c>
      <c r="E41" s="54"/>
      <c r="F41" s="1924" t="s">
        <v>335</v>
      </c>
      <c r="G41" s="1925"/>
      <c r="H41" s="1926" t="s">
        <v>1041</v>
      </c>
      <c r="I41" s="54"/>
      <c r="J41" s="1924" t="s">
        <v>372</v>
      </c>
      <c r="K41" s="1925"/>
      <c r="L41" s="1926" t="s">
        <v>3020</v>
      </c>
      <c r="M41" s="54"/>
      <c r="N41" s="1924" t="s">
        <v>587</v>
      </c>
      <c r="O41" s="1925"/>
      <c r="P41" s="1926" t="s">
        <v>1620</v>
      </c>
      <c r="Q41" s="54"/>
      <c r="R41" s="1924" t="s">
        <v>3013</v>
      </c>
      <c r="S41" s="1925"/>
      <c r="T41" s="1926" t="s">
        <v>3021</v>
      </c>
      <c r="U41" s="54"/>
      <c r="V41" s="1928"/>
    </row>
    <row r="42">
      <c r="A42" s="1929" t="s">
        <v>3022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5"/>
      <c r="R42" s="1931"/>
      <c r="S42" s="77"/>
      <c r="T42" s="77"/>
      <c r="U42" s="78"/>
      <c r="V42" s="1930"/>
      <c r="W42" s="1930"/>
      <c r="X42" s="1930"/>
      <c r="Y42" s="1930"/>
      <c r="Z42" s="1930"/>
      <c r="AA42" s="1930"/>
    </row>
    <row r="43">
      <c r="R43" s="79"/>
      <c r="U43" s="80"/>
    </row>
    <row r="44">
      <c r="R44" s="79"/>
      <c r="U44" s="80"/>
    </row>
    <row r="45">
      <c r="R45" s="107"/>
      <c r="S45" s="110"/>
      <c r="T45" s="110"/>
      <c r="U45" s="111"/>
    </row>
    <row r="46">
      <c r="R46" s="1932" t="s">
        <v>3023</v>
      </c>
      <c r="S46" s="1600"/>
      <c r="T46" s="1600"/>
      <c r="U46" s="140"/>
    </row>
    <row r="47">
      <c r="R47" s="1933" t="s">
        <v>3011</v>
      </c>
      <c r="S47" s="1600"/>
      <c r="T47" s="1600"/>
      <c r="U47" s="140"/>
    </row>
    <row r="48">
      <c r="B48" s="1934"/>
      <c r="C48" s="1934"/>
      <c r="D48" s="1934"/>
      <c r="E48" s="1934"/>
      <c r="R48" s="1935" t="s">
        <v>565</v>
      </c>
      <c r="S48" s="1908" t="s">
        <v>63</v>
      </c>
      <c r="T48" s="1908" t="s">
        <v>64</v>
      </c>
      <c r="U48" s="1910" t="s">
        <v>65</v>
      </c>
      <c r="V48" s="820"/>
    </row>
    <row r="49">
      <c r="B49" s="820"/>
      <c r="C49" s="1934"/>
      <c r="D49" s="1934"/>
      <c r="E49" s="1934"/>
      <c r="R49" s="1936" t="s">
        <v>126</v>
      </c>
      <c r="S49" s="1912" t="s">
        <v>287</v>
      </c>
      <c r="T49" s="1912">
        <v>31.0</v>
      </c>
      <c r="U49" s="1915">
        <v>6.0</v>
      </c>
    </row>
    <row r="50">
      <c r="B50" s="820"/>
      <c r="C50" s="1934"/>
      <c r="D50" s="1934"/>
      <c r="E50" s="1934"/>
      <c r="R50" s="1936" t="s">
        <v>608</v>
      </c>
      <c r="S50" s="1912" t="s">
        <v>192</v>
      </c>
      <c r="T50" s="1912">
        <v>30.0</v>
      </c>
      <c r="U50" s="1915">
        <v>0.0</v>
      </c>
    </row>
    <row r="51">
      <c r="B51" s="820"/>
      <c r="C51" s="1934"/>
      <c r="D51" s="1934"/>
      <c r="E51" s="1934"/>
      <c r="R51" s="1936" t="s">
        <v>609</v>
      </c>
      <c r="S51" s="1912" t="s">
        <v>168</v>
      </c>
      <c r="T51" s="1912">
        <v>31.0</v>
      </c>
      <c r="U51" s="1915">
        <v>0.0</v>
      </c>
    </row>
    <row r="52">
      <c r="B52" s="1937"/>
      <c r="C52" s="1934"/>
      <c r="D52" s="1934"/>
      <c r="E52" s="1934"/>
      <c r="R52" s="1938" t="s">
        <v>539</v>
      </c>
      <c r="S52" s="1918" t="s">
        <v>2496</v>
      </c>
      <c r="T52" s="1918">
        <v>30.0</v>
      </c>
      <c r="U52" s="1921">
        <v>252.0</v>
      </c>
    </row>
    <row r="53">
      <c r="B53" s="1937"/>
      <c r="C53" s="1934"/>
      <c r="D53" s="1934"/>
      <c r="E53" s="1934"/>
      <c r="R53" s="1938" t="s">
        <v>574</v>
      </c>
      <c r="S53" s="1918" t="s">
        <v>736</v>
      </c>
      <c r="T53" s="1918">
        <v>31.0</v>
      </c>
      <c r="U53" s="1921">
        <v>0.0</v>
      </c>
    </row>
    <row r="54">
      <c r="B54" s="1937"/>
      <c r="C54" s="1934"/>
      <c r="D54" s="1934"/>
      <c r="E54" s="1934"/>
      <c r="R54" s="1938" t="s">
        <v>1082</v>
      </c>
      <c r="S54" s="1918" t="s">
        <v>238</v>
      </c>
      <c r="T54" s="1918">
        <v>30.0</v>
      </c>
      <c r="U54" s="1921">
        <v>252.0</v>
      </c>
    </row>
    <row r="55">
      <c r="B55" s="1937"/>
      <c r="C55" s="1939"/>
      <c r="D55" s="820"/>
      <c r="R55" s="1940" t="s">
        <v>3013</v>
      </c>
      <c r="S55" s="1925"/>
      <c r="T55" s="1926" t="s">
        <v>3024</v>
      </c>
      <c r="U55" s="83"/>
      <c r="V55" s="820" t="s">
        <v>3025</v>
      </c>
    </row>
    <row r="58">
      <c r="A58" s="1941" t="s">
        <v>3026</v>
      </c>
      <c r="B58" s="1765"/>
      <c r="C58" s="1765"/>
      <c r="D58" s="1765"/>
      <c r="E58" s="1765"/>
      <c r="F58" s="1765"/>
      <c r="G58" s="1765"/>
      <c r="H58" s="1765"/>
      <c r="I58" s="1765"/>
      <c r="J58" s="1765"/>
      <c r="K58" s="1765"/>
      <c r="L58" s="1765"/>
      <c r="M58" s="1765"/>
      <c r="N58" s="1765"/>
      <c r="O58" s="1765"/>
      <c r="P58" s="1765"/>
      <c r="Q58" s="1765"/>
      <c r="R58" s="1765"/>
      <c r="S58" s="1765"/>
      <c r="T58" s="1765"/>
      <c r="U58" s="1766"/>
      <c r="V58" s="1942" t="s">
        <v>526</v>
      </c>
      <c r="W58" s="1864"/>
      <c r="X58" s="1864"/>
      <c r="Y58" s="1864"/>
      <c r="Z58" s="1864"/>
      <c r="AA58" s="1864"/>
    </row>
    <row r="59">
      <c r="A59" s="1943"/>
      <c r="B59" s="1944"/>
      <c r="C59" s="1600"/>
      <c r="D59" s="1600"/>
      <c r="E59" s="1601"/>
      <c r="F59" s="1944"/>
      <c r="G59" s="1600"/>
      <c r="H59" s="1600"/>
      <c r="I59" s="1601"/>
      <c r="J59" s="1944"/>
      <c r="K59" s="1600"/>
      <c r="L59" s="1600"/>
      <c r="M59" s="1601"/>
      <c r="N59" s="1944"/>
      <c r="O59" s="1600"/>
      <c r="P59" s="1600"/>
      <c r="Q59" s="1601"/>
      <c r="R59" s="1945"/>
      <c r="S59" s="1600"/>
      <c r="T59" s="1600"/>
      <c r="U59" s="140"/>
      <c r="V59" s="1946" t="s">
        <v>618</v>
      </c>
    </row>
    <row r="60">
      <c r="A60" s="1947" t="s">
        <v>2921</v>
      </c>
      <c r="B60" s="1948" t="s">
        <v>1205</v>
      </c>
      <c r="C60" s="1600"/>
      <c r="D60" s="1600"/>
      <c r="E60" s="1601"/>
      <c r="F60" s="1948" t="s">
        <v>3027</v>
      </c>
      <c r="G60" s="1600"/>
      <c r="H60" s="1600"/>
      <c r="I60" s="1601"/>
      <c r="J60" s="1948" t="s">
        <v>3028</v>
      </c>
      <c r="K60" s="1600"/>
      <c r="L60" s="1600"/>
      <c r="M60" s="1601"/>
      <c r="N60" s="1948" t="s">
        <v>3029</v>
      </c>
      <c r="O60" s="1600"/>
      <c r="P60" s="1600"/>
      <c r="Q60" s="1601"/>
      <c r="R60" s="1949" t="s">
        <v>3030</v>
      </c>
      <c r="S60" s="1600"/>
      <c r="T60" s="1600"/>
      <c r="U60" s="140"/>
      <c r="V60" s="1946" t="s">
        <v>622</v>
      </c>
    </row>
    <row r="61">
      <c r="A61" s="1947" t="s">
        <v>61</v>
      </c>
      <c r="B61" s="1950" t="s">
        <v>3031</v>
      </c>
      <c r="C61" s="1600"/>
      <c r="D61" s="1600"/>
      <c r="E61" s="1601"/>
      <c r="F61" s="1950" t="s">
        <v>1834</v>
      </c>
      <c r="G61" s="1600"/>
      <c r="H61" s="1600"/>
      <c r="I61" s="1601"/>
      <c r="J61" s="1950" t="s">
        <v>3032</v>
      </c>
      <c r="K61" s="1600"/>
      <c r="L61" s="1600"/>
      <c r="M61" s="1601"/>
      <c r="N61" s="1950" t="s">
        <v>1827</v>
      </c>
      <c r="O61" s="1600"/>
      <c r="P61" s="1600"/>
      <c r="Q61" s="1601"/>
      <c r="R61" s="1951" t="s">
        <v>3033</v>
      </c>
      <c r="S61" s="1600"/>
      <c r="T61" s="1600"/>
      <c r="U61" s="140"/>
      <c r="V61" s="1946" t="s">
        <v>623</v>
      </c>
    </row>
    <row r="62">
      <c r="A62" s="1952" t="s">
        <v>62</v>
      </c>
      <c r="B62" s="1953" t="s">
        <v>566</v>
      </c>
      <c r="C62" s="1954" t="s">
        <v>63</v>
      </c>
      <c r="D62" s="1954" t="s">
        <v>64</v>
      </c>
      <c r="E62" s="1955" t="s">
        <v>65</v>
      </c>
      <c r="F62" s="1953" t="s">
        <v>566</v>
      </c>
      <c r="G62" s="1954" t="s">
        <v>63</v>
      </c>
      <c r="H62" s="1954" t="s">
        <v>64</v>
      </c>
      <c r="I62" s="1955" t="s">
        <v>65</v>
      </c>
      <c r="J62" s="1953" t="s">
        <v>566</v>
      </c>
      <c r="K62" s="1954" t="s">
        <v>63</v>
      </c>
      <c r="L62" s="1954" t="s">
        <v>64</v>
      </c>
      <c r="M62" s="1954" t="s">
        <v>65</v>
      </c>
      <c r="N62" s="1953" t="s">
        <v>565</v>
      </c>
      <c r="O62" s="1954" t="s">
        <v>63</v>
      </c>
      <c r="P62" s="1954" t="s">
        <v>64</v>
      </c>
      <c r="Q62" s="1955" t="s">
        <v>65</v>
      </c>
      <c r="R62" s="1953" t="s">
        <v>565</v>
      </c>
      <c r="S62" s="1954" t="s">
        <v>63</v>
      </c>
      <c r="T62" s="1954" t="s">
        <v>64</v>
      </c>
      <c r="U62" s="1956" t="s">
        <v>65</v>
      </c>
      <c r="V62" s="1946" t="s">
        <v>624</v>
      </c>
    </row>
    <row r="63">
      <c r="A63" s="1952" t="s">
        <v>66</v>
      </c>
      <c r="B63" s="1957" t="s">
        <v>126</v>
      </c>
      <c r="C63" s="1958" t="s">
        <v>187</v>
      </c>
      <c r="D63" s="1958">
        <v>31.0</v>
      </c>
      <c r="E63" s="1959">
        <v>6.0</v>
      </c>
      <c r="F63" s="1957" t="s">
        <v>69</v>
      </c>
      <c r="G63" s="1958" t="s">
        <v>68</v>
      </c>
      <c r="H63" s="1958">
        <v>31.0</v>
      </c>
      <c r="I63" s="1959">
        <v>6.0</v>
      </c>
      <c r="J63" s="1957" t="s">
        <v>128</v>
      </c>
      <c r="K63" s="1958" t="s">
        <v>625</v>
      </c>
      <c r="L63" s="1958">
        <v>31.0</v>
      </c>
      <c r="M63" s="1958">
        <v>6.0</v>
      </c>
      <c r="N63" s="1957" t="s">
        <v>126</v>
      </c>
      <c r="O63" s="1958" t="s">
        <v>287</v>
      </c>
      <c r="P63" s="1958">
        <v>31.0</v>
      </c>
      <c r="Q63" s="1959">
        <v>6.0</v>
      </c>
      <c r="R63" s="1960" t="s">
        <v>128</v>
      </c>
      <c r="S63" s="1958" t="s">
        <v>643</v>
      </c>
      <c r="T63" s="1958">
        <v>31.0</v>
      </c>
      <c r="U63" s="1961">
        <v>6.0</v>
      </c>
      <c r="V63" s="1946" t="s">
        <v>328</v>
      </c>
    </row>
    <row r="64">
      <c r="A64" s="1952" t="s">
        <v>72</v>
      </c>
      <c r="B64" s="1957" t="s">
        <v>221</v>
      </c>
      <c r="C64" s="1958" t="s">
        <v>194</v>
      </c>
      <c r="D64" s="1958">
        <v>31.0</v>
      </c>
      <c r="E64" s="1959">
        <v>0.0</v>
      </c>
      <c r="F64" s="1957" t="s">
        <v>627</v>
      </c>
      <c r="G64" s="1958" t="s">
        <v>78</v>
      </c>
      <c r="H64" s="1958">
        <v>31.0</v>
      </c>
      <c r="I64" s="1959">
        <v>0.0</v>
      </c>
      <c r="J64" s="1957" t="s">
        <v>628</v>
      </c>
      <c r="K64" s="1958" t="s">
        <v>431</v>
      </c>
      <c r="L64" s="1958">
        <v>31.0</v>
      </c>
      <c r="M64" s="1958">
        <v>252.0</v>
      </c>
      <c r="N64" s="1957" t="s">
        <v>322</v>
      </c>
      <c r="O64" s="1958" t="s">
        <v>164</v>
      </c>
      <c r="P64" s="1958">
        <v>31.0</v>
      </c>
      <c r="Q64" s="1959">
        <v>0.0</v>
      </c>
      <c r="R64" s="1960" t="s">
        <v>644</v>
      </c>
      <c r="S64" s="1958" t="s">
        <v>645</v>
      </c>
      <c r="T64" s="1958">
        <v>31.0</v>
      </c>
      <c r="U64" s="1961">
        <v>252.0</v>
      </c>
      <c r="V64" s="1946" t="s">
        <v>293</v>
      </c>
    </row>
    <row r="65">
      <c r="A65" s="1952" t="s">
        <v>79</v>
      </c>
      <c r="B65" s="1957" t="s">
        <v>629</v>
      </c>
      <c r="C65" s="1958" t="s">
        <v>385</v>
      </c>
      <c r="D65" s="1958">
        <v>31.0</v>
      </c>
      <c r="E65" s="1959">
        <v>0.0</v>
      </c>
      <c r="F65" s="1957" t="s">
        <v>354</v>
      </c>
      <c r="G65" s="1958" t="s">
        <v>538</v>
      </c>
      <c r="H65" s="1958">
        <v>31.0</v>
      </c>
      <c r="I65" s="1959">
        <v>0.0</v>
      </c>
      <c r="J65" s="1957" t="s">
        <v>326</v>
      </c>
      <c r="K65" s="1958" t="s">
        <v>140</v>
      </c>
      <c r="L65" s="1958">
        <v>31.0</v>
      </c>
      <c r="M65" s="1958">
        <v>0.0</v>
      </c>
      <c r="N65" s="1957" t="s">
        <v>328</v>
      </c>
      <c r="O65" s="1958" t="s">
        <v>170</v>
      </c>
      <c r="P65" s="1958">
        <v>31.0</v>
      </c>
      <c r="Q65" s="1959">
        <v>0.0</v>
      </c>
      <c r="R65" s="1960" t="s">
        <v>621</v>
      </c>
      <c r="S65" s="1958" t="s">
        <v>257</v>
      </c>
      <c r="T65" s="1958">
        <v>31.0</v>
      </c>
      <c r="U65" s="1961">
        <v>0.0</v>
      </c>
      <c r="V65" s="1962"/>
    </row>
    <row r="66">
      <c r="A66" s="1963" t="s">
        <v>85</v>
      </c>
      <c r="B66" s="1964" t="s">
        <v>1556</v>
      </c>
      <c r="C66" s="1965" t="s">
        <v>201</v>
      </c>
      <c r="D66" s="1965">
        <v>31.0</v>
      </c>
      <c r="E66" s="1966">
        <v>252.0</v>
      </c>
      <c r="F66" s="1964" t="s">
        <v>477</v>
      </c>
      <c r="G66" s="1965" t="s">
        <v>229</v>
      </c>
      <c r="H66" s="1965">
        <v>31.0</v>
      </c>
      <c r="I66" s="1966">
        <v>252.0</v>
      </c>
      <c r="J66" s="1964" t="s">
        <v>630</v>
      </c>
      <c r="K66" s="1965" t="s">
        <v>543</v>
      </c>
      <c r="L66" s="1965">
        <v>31.0</v>
      </c>
      <c r="M66" s="1965">
        <v>0.0</v>
      </c>
      <c r="N66" s="1964" t="s">
        <v>275</v>
      </c>
      <c r="O66" s="1965" t="s">
        <v>203</v>
      </c>
      <c r="P66" s="1965">
        <v>31.0</v>
      </c>
      <c r="Q66" s="1966">
        <v>252.0</v>
      </c>
      <c r="R66" s="1967" t="s">
        <v>179</v>
      </c>
      <c r="S66" s="1965" t="s">
        <v>646</v>
      </c>
      <c r="T66" s="1965">
        <v>31.0</v>
      </c>
      <c r="U66" s="1968">
        <v>0.0</v>
      </c>
      <c r="V66" s="1962"/>
    </row>
    <row r="67">
      <c r="A67" s="1969"/>
      <c r="B67" s="1964" t="s">
        <v>477</v>
      </c>
      <c r="C67" s="1965" t="s">
        <v>412</v>
      </c>
      <c r="D67" s="1965">
        <v>31.0</v>
      </c>
      <c r="E67" s="1966">
        <v>0.0</v>
      </c>
      <c r="F67" s="1964" t="s">
        <v>445</v>
      </c>
      <c r="G67" s="1965" t="s">
        <v>492</v>
      </c>
      <c r="H67" s="1965">
        <v>31.0</v>
      </c>
      <c r="I67" s="1966">
        <v>0.0</v>
      </c>
      <c r="J67" s="1964" t="s">
        <v>448</v>
      </c>
      <c r="K67" s="1965" t="s">
        <v>440</v>
      </c>
      <c r="L67" s="1965">
        <v>31.0</v>
      </c>
      <c r="M67" s="1965">
        <v>0.0</v>
      </c>
      <c r="N67" s="1964" t="s">
        <v>339</v>
      </c>
      <c r="O67" s="1965" t="s">
        <v>174</v>
      </c>
      <c r="P67" s="1965">
        <v>31.0</v>
      </c>
      <c r="Q67" s="1966">
        <v>0.0</v>
      </c>
      <c r="R67" s="1967" t="s">
        <v>647</v>
      </c>
      <c r="S67" s="1965" t="s">
        <v>268</v>
      </c>
      <c r="T67" s="1965">
        <v>31.0</v>
      </c>
      <c r="U67" s="1968">
        <v>0.0</v>
      </c>
      <c r="V67" s="1962"/>
    </row>
    <row r="68">
      <c r="A68" s="1969"/>
      <c r="B68" s="1964" t="s">
        <v>470</v>
      </c>
      <c r="C68" s="1965" t="s">
        <v>443</v>
      </c>
      <c r="D68" s="1965">
        <v>31.0</v>
      </c>
      <c r="E68" s="1966">
        <v>252.0</v>
      </c>
      <c r="F68" s="1964" t="s">
        <v>632</v>
      </c>
      <c r="G68" s="1965" t="s">
        <v>633</v>
      </c>
      <c r="H68" s="1965">
        <v>31.0</v>
      </c>
      <c r="I68" s="1966">
        <v>252.0</v>
      </c>
      <c r="J68" s="1964" t="s">
        <v>336</v>
      </c>
      <c r="K68" s="1965" t="s">
        <v>414</v>
      </c>
      <c r="L68" s="1965">
        <v>31.0</v>
      </c>
      <c r="M68" s="1965">
        <v>252.0</v>
      </c>
      <c r="N68" s="1964" t="s">
        <v>261</v>
      </c>
      <c r="O68" s="1965" t="s">
        <v>443</v>
      </c>
      <c r="P68" s="1965">
        <v>31.0</v>
      </c>
      <c r="Q68" s="1966">
        <v>252.0</v>
      </c>
      <c r="R68" s="1967" t="s">
        <v>637</v>
      </c>
      <c r="S68" s="1965" t="s">
        <v>274</v>
      </c>
      <c r="T68" s="1965">
        <v>31.0</v>
      </c>
      <c r="U68" s="1968">
        <v>252.0</v>
      </c>
      <c r="V68" s="1962"/>
    </row>
    <row r="69">
      <c r="A69" s="1970"/>
      <c r="B69" s="1971" t="s">
        <v>631</v>
      </c>
      <c r="C69" s="1972"/>
      <c r="D69" s="1973" t="s">
        <v>3034</v>
      </c>
      <c r="E69" s="54"/>
      <c r="F69" s="1971" t="s">
        <v>330</v>
      </c>
      <c r="G69" s="1972"/>
      <c r="H69" s="1973" t="s">
        <v>3035</v>
      </c>
      <c r="I69" s="54"/>
      <c r="J69" s="1971" t="s">
        <v>637</v>
      </c>
      <c r="K69" s="1972"/>
      <c r="L69" s="1973" t="s">
        <v>3036</v>
      </c>
      <c r="M69" s="54"/>
      <c r="N69" s="1971" t="s">
        <v>1161</v>
      </c>
      <c r="O69" s="1972"/>
      <c r="P69" s="1973" t="s">
        <v>3037</v>
      </c>
      <c r="Q69" s="54"/>
      <c r="R69" s="1974" t="s">
        <v>359</v>
      </c>
      <c r="S69" s="1972"/>
      <c r="T69" s="1973" t="s">
        <v>3038</v>
      </c>
      <c r="U69" s="83"/>
      <c r="V69" s="1975"/>
    </row>
    <row r="70">
      <c r="A70" s="1976" t="s">
        <v>3039</v>
      </c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5"/>
      <c r="V70" s="1930"/>
      <c r="W70" s="1930"/>
      <c r="X70" s="1930"/>
      <c r="Y70" s="1930"/>
      <c r="Z70" s="1930"/>
      <c r="AA70" s="1930"/>
    </row>
    <row r="71">
      <c r="D71" s="820" t="s">
        <v>3040</v>
      </c>
      <c r="H71" s="820" t="s">
        <v>3040</v>
      </c>
      <c r="L71" s="820" t="s">
        <v>3040</v>
      </c>
      <c r="P71" s="820" t="s">
        <v>3041</v>
      </c>
      <c r="T71" s="820" t="s">
        <v>3041</v>
      </c>
    </row>
    <row r="73">
      <c r="A73" s="1977" t="s">
        <v>652</v>
      </c>
      <c r="B73" s="1765"/>
      <c r="C73" s="1765"/>
      <c r="D73" s="1765"/>
      <c r="E73" s="1765"/>
      <c r="F73" s="1765"/>
      <c r="G73" s="1765"/>
      <c r="H73" s="1765"/>
      <c r="I73" s="1765"/>
      <c r="J73" s="1765"/>
      <c r="K73" s="1765"/>
      <c r="L73" s="1765"/>
      <c r="M73" s="1765"/>
      <c r="N73" s="1765"/>
      <c r="O73" s="1765"/>
      <c r="P73" s="1765"/>
      <c r="Q73" s="1765"/>
      <c r="R73" s="1765"/>
      <c r="S73" s="1765"/>
      <c r="T73" s="1765"/>
      <c r="U73" s="1765"/>
      <c r="V73" s="1765"/>
      <c r="W73" s="1765"/>
      <c r="X73" s="1765"/>
      <c r="Y73" s="1766"/>
      <c r="Z73" s="1978" t="s">
        <v>526</v>
      </c>
      <c r="AA73" s="1979"/>
    </row>
    <row r="74">
      <c r="A74" s="1980"/>
      <c r="B74" s="1981"/>
      <c r="C74" s="1600"/>
      <c r="D74" s="1600"/>
      <c r="E74" s="1601"/>
      <c r="F74" s="1981"/>
      <c r="G74" s="1600"/>
      <c r="H74" s="1600"/>
      <c r="I74" s="1601"/>
      <c r="J74" s="1981"/>
      <c r="K74" s="1600"/>
      <c r="L74" s="1600"/>
      <c r="M74" s="1601"/>
      <c r="N74" s="1981"/>
      <c r="O74" s="1600"/>
      <c r="P74" s="1600"/>
      <c r="Q74" s="1601"/>
      <c r="R74" s="1981"/>
      <c r="S74" s="1600"/>
      <c r="T74" s="1600"/>
      <c r="U74" s="1601"/>
      <c r="V74" s="1982"/>
      <c r="W74" s="1600"/>
      <c r="X74" s="1600"/>
      <c r="Y74" s="1601"/>
      <c r="Z74" s="1867" t="s">
        <v>656</v>
      </c>
      <c r="AA74" s="820"/>
    </row>
    <row r="75">
      <c r="A75" s="1983" t="s">
        <v>2921</v>
      </c>
      <c r="B75" s="1984" t="s">
        <v>3042</v>
      </c>
      <c r="C75" s="1600"/>
      <c r="D75" s="1600"/>
      <c r="E75" s="1601"/>
      <c r="F75" s="1984" t="s">
        <v>3043</v>
      </c>
      <c r="G75" s="1600"/>
      <c r="H75" s="1600"/>
      <c r="I75" s="1601"/>
      <c r="J75" s="1984" t="s">
        <v>3044</v>
      </c>
      <c r="K75" s="1600"/>
      <c r="L75" s="1600"/>
      <c r="M75" s="1601"/>
      <c r="N75" s="1984" t="s">
        <v>3045</v>
      </c>
      <c r="O75" s="1600"/>
      <c r="P75" s="1600"/>
      <c r="Q75" s="1601"/>
      <c r="R75" s="1984" t="s">
        <v>3046</v>
      </c>
      <c r="S75" s="1600"/>
      <c r="T75" s="1600"/>
      <c r="U75" s="1601"/>
      <c r="V75" s="1985" t="s">
        <v>2635</v>
      </c>
      <c r="W75" s="1600"/>
      <c r="X75" s="1600"/>
      <c r="Y75" s="1601"/>
      <c r="Z75" s="1867" t="s">
        <v>660</v>
      </c>
      <c r="AA75" s="820"/>
    </row>
    <row r="76">
      <c r="A76" s="1983" t="s">
        <v>61</v>
      </c>
      <c r="B76" s="1986" t="s">
        <v>3047</v>
      </c>
      <c r="C76" s="1600"/>
      <c r="D76" s="1600"/>
      <c r="E76" s="1601"/>
      <c r="F76" s="1986" t="s">
        <v>3048</v>
      </c>
      <c r="G76" s="1600"/>
      <c r="H76" s="1600"/>
      <c r="I76" s="1601"/>
      <c r="J76" s="1986" t="s">
        <v>1830</v>
      </c>
      <c r="K76" s="1600"/>
      <c r="L76" s="1600"/>
      <c r="M76" s="1601"/>
      <c r="N76" s="1986" t="s">
        <v>3049</v>
      </c>
      <c r="O76" s="1600"/>
      <c r="P76" s="1600"/>
      <c r="Q76" s="1601"/>
      <c r="R76" s="1986" t="s">
        <v>3050</v>
      </c>
      <c r="S76" s="1600"/>
      <c r="T76" s="1600"/>
      <c r="U76" s="1601"/>
      <c r="V76" s="1987" t="s">
        <v>3051</v>
      </c>
      <c r="W76" s="1600"/>
      <c r="X76" s="1600"/>
      <c r="Y76" s="1601"/>
      <c r="Z76" s="1867" t="s">
        <v>661</v>
      </c>
      <c r="AA76" s="820"/>
    </row>
    <row r="77">
      <c r="A77" s="1872" t="s">
        <v>62</v>
      </c>
      <c r="B77" s="1873" t="s">
        <v>566</v>
      </c>
      <c r="C77" s="1874" t="s">
        <v>63</v>
      </c>
      <c r="D77" s="1874" t="s">
        <v>64</v>
      </c>
      <c r="E77" s="1875" t="s">
        <v>65</v>
      </c>
      <c r="F77" s="1873" t="s">
        <v>566</v>
      </c>
      <c r="G77" s="1874" t="s">
        <v>63</v>
      </c>
      <c r="H77" s="1874" t="s">
        <v>64</v>
      </c>
      <c r="I77" s="1875" t="s">
        <v>65</v>
      </c>
      <c r="J77" s="1873" t="s">
        <v>566</v>
      </c>
      <c r="K77" s="1874" t="s">
        <v>63</v>
      </c>
      <c r="L77" s="1874" t="s">
        <v>64</v>
      </c>
      <c r="M77" s="1874" t="s">
        <v>65</v>
      </c>
      <c r="N77" s="1873" t="s">
        <v>566</v>
      </c>
      <c r="O77" s="1874" t="s">
        <v>63</v>
      </c>
      <c r="P77" s="1874" t="s">
        <v>64</v>
      </c>
      <c r="Q77" s="1874" t="s">
        <v>65</v>
      </c>
      <c r="R77" s="1873" t="s">
        <v>565</v>
      </c>
      <c r="S77" s="1874" t="s">
        <v>63</v>
      </c>
      <c r="T77" s="1874" t="s">
        <v>64</v>
      </c>
      <c r="U77" s="1875" t="s">
        <v>65</v>
      </c>
      <c r="V77" s="1874" t="s">
        <v>565</v>
      </c>
      <c r="W77" s="1874" t="s">
        <v>63</v>
      </c>
      <c r="X77" s="1874" t="s">
        <v>64</v>
      </c>
      <c r="Y77" s="1875" t="s">
        <v>65</v>
      </c>
      <c r="Z77" s="1867" t="s">
        <v>662</v>
      </c>
      <c r="AA77" s="820"/>
    </row>
    <row r="78">
      <c r="A78" s="1872" t="s">
        <v>66</v>
      </c>
      <c r="B78" s="1877" t="s">
        <v>663</v>
      </c>
      <c r="C78" s="1878" t="s">
        <v>380</v>
      </c>
      <c r="D78" s="1878">
        <v>31.0</v>
      </c>
      <c r="E78" s="1879">
        <v>0.0</v>
      </c>
      <c r="F78" s="1877" t="s">
        <v>67</v>
      </c>
      <c r="G78" s="1878" t="s">
        <v>220</v>
      </c>
      <c r="H78" s="1878">
        <v>31.0</v>
      </c>
      <c r="I78" s="1879">
        <v>6.0</v>
      </c>
      <c r="J78" s="1877" t="s">
        <v>67</v>
      </c>
      <c r="K78" s="1878" t="s">
        <v>380</v>
      </c>
      <c r="L78" s="1878">
        <v>31.0</v>
      </c>
      <c r="M78" s="1878">
        <v>6.0</v>
      </c>
      <c r="N78" s="1877" t="s">
        <v>67</v>
      </c>
      <c r="O78" s="1878" t="s">
        <v>187</v>
      </c>
      <c r="P78" s="1878">
        <v>31.0</v>
      </c>
      <c r="Q78" s="1878">
        <v>6.0</v>
      </c>
      <c r="R78" s="1877" t="s">
        <v>126</v>
      </c>
      <c r="S78" s="1878" t="s">
        <v>187</v>
      </c>
      <c r="T78" s="1878">
        <v>31.0</v>
      </c>
      <c r="U78" s="1879">
        <v>6.0</v>
      </c>
      <c r="V78" s="1988" t="s">
        <v>67</v>
      </c>
      <c r="W78" s="1878" t="s">
        <v>380</v>
      </c>
      <c r="X78" s="1878">
        <v>31.0</v>
      </c>
      <c r="Y78" s="1879">
        <v>6.0</v>
      </c>
      <c r="Z78" s="1867"/>
      <c r="AA78" s="820"/>
    </row>
    <row r="79">
      <c r="A79" s="1872" t="s">
        <v>72</v>
      </c>
      <c r="B79" s="1877" t="s">
        <v>664</v>
      </c>
      <c r="C79" s="1878" t="s">
        <v>665</v>
      </c>
      <c r="D79" s="1878">
        <v>31.0</v>
      </c>
      <c r="E79" s="1879">
        <v>6.0</v>
      </c>
      <c r="F79" s="1877" t="s">
        <v>163</v>
      </c>
      <c r="G79" s="1878" t="s">
        <v>666</v>
      </c>
      <c r="H79" s="1878">
        <v>31.0</v>
      </c>
      <c r="I79" s="1879">
        <v>252.0</v>
      </c>
      <c r="J79" s="1877" t="s">
        <v>667</v>
      </c>
      <c r="K79" s="1878" t="s">
        <v>323</v>
      </c>
      <c r="L79" s="1878">
        <v>30.0</v>
      </c>
      <c r="M79" s="1878">
        <v>252.0</v>
      </c>
      <c r="N79" s="1877" t="s">
        <v>690</v>
      </c>
      <c r="O79" s="1878" t="s">
        <v>164</v>
      </c>
      <c r="P79" s="1878">
        <v>31.0</v>
      </c>
      <c r="Q79" s="1878">
        <v>252.0</v>
      </c>
      <c r="R79" s="1877" t="s">
        <v>691</v>
      </c>
      <c r="S79" s="1878" t="s">
        <v>692</v>
      </c>
      <c r="T79" s="1878">
        <v>31.0</v>
      </c>
      <c r="U79" s="1879">
        <v>0.0</v>
      </c>
      <c r="V79" s="1988" t="s">
        <v>693</v>
      </c>
      <c r="W79" s="1878" t="s">
        <v>694</v>
      </c>
      <c r="X79" s="1878">
        <v>31.0</v>
      </c>
      <c r="Y79" s="1879">
        <v>252.0</v>
      </c>
      <c r="Z79" s="1867"/>
      <c r="AA79" s="820"/>
    </row>
    <row r="80">
      <c r="A80" s="1872" t="s">
        <v>79</v>
      </c>
      <c r="B80" s="1877" t="s">
        <v>328</v>
      </c>
      <c r="C80" s="1878" t="s">
        <v>225</v>
      </c>
      <c r="D80" s="1878">
        <v>31.0</v>
      </c>
      <c r="E80" s="1879">
        <v>0.0</v>
      </c>
      <c r="F80" s="1877" t="s">
        <v>668</v>
      </c>
      <c r="G80" s="1878" t="s">
        <v>669</v>
      </c>
      <c r="H80" s="1878">
        <v>31.0</v>
      </c>
      <c r="I80" s="1879">
        <v>0.0</v>
      </c>
      <c r="J80" s="1877" t="s">
        <v>293</v>
      </c>
      <c r="K80" s="1878" t="s">
        <v>670</v>
      </c>
      <c r="L80" s="1878">
        <v>30.0</v>
      </c>
      <c r="M80" s="1878">
        <v>0.0</v>
      </c>
      <c r="N80" s="1877" t="s">
        <v>326</v>
      </c>
      <c r="O80" s="1878" t="s">
        <v>257</v>
      </c>
      <c r="P80" s="1878">
        <v>31.0</v>
      </c>
      <c r="Q80" s="1878">
        <v>0.0</v>
      </c>
      <c r="R80" s="1877" t="s">
        <v>661</v>
      </c>
      <c r="S80" s="1878" t="s">
        <v>460</v>
      </c>
      <c r="T80" s="1878">
        <v>31.0</v>
      </c>
      <c r="U80" s="1879">
        <v>0.0</v>
      </c>
      <c r="V80" s="1988" t="s">
        <v>260</v>
      </c>
      <c r="W80" s="1878" t="s">
        <v>138</v>
      </c>
      <c r="X80" s="1878">
        <v>31.0</v>
      </c>
      <c r="Y80" s="1879">
        <v>0.0</v>
      </c>
      <c r="Z80" s="1989"/>
      <c r="AA80" s="1939"/>
    </row>
    <row r="81">
      <c r="A81" s="1990" t="s">
        <v>85</v>
      </c>
      <c r="B81" s="1991" t="s">
        <v>671</v>
      </c>
      <c r="C81" s="1992" t="s">
        <v>672</v>
      </c>
      <c r="D81" s="1992">
        <v>31.0</v>
      </c>
      <c r="E81" s="1993">
        <v>252.0</v>
      </c>
      <c r="F81" s="1991" t="s">
        <v>673</v>
      </c>
      <c r="G81" s="1992" t="s">
        <v>674</v>
      </c>
      <c r="H81" s="1992">
        <v>31.0</v>
      </c>
      <c r="I81" s="1993">
        <v>0.0</v>
      </c>
      <c r="J81" s="1991" t="s">
        <v>675</v>
      </c>
      <c r="K81" s="1992" t="s">
        <v>115</v>
      </c>
      <c r="L81" s="1992">
        <v>31.0</v>
      </c>
      <c r="M81" s="1992">
        <v>0.0</v>
      </c>
      <c r="N81" s="1991" t="s">
        <v>462</v>
      </c>
      <c r="O81" s="1992" t="s">
        <v>142</v>
      </c>
      <c r="P81" s="1992">
        <v>31.0</v>
      </c>
      <c r="Q81" s="1992">
        <v>0.0</v>
      </c>
      <c r="R81" s="1991" t="s">
        <v>332</v>
      </c>
      <c r="S81" s="1992" t="s">
        <v>331</v>
      </c>
      <c r="T81" s="1992">
        <v>31.0</v>
      </c>
      <c r="U81" s="1993">
        <v>252.0</v>
      </c>
      <c r="V81" s="1994" t="s">
        <v>500</v>
      </c>
      <c r="W81" s="1992" t="s">
        <v>362</v>
      </c>
      <c r="X81" s="1992">
        <v>31.0</v>
      </c>
      <c r="Y81" s="1993">
        <v>0.0</v>
      </c>
      <c r="Z81" s="1989"/>
      <c r="AA81" s="1939"/>
    </row>
    <row r="82">
      <c r="A82" s="1995"/>
      <c r="B82" s="1991" t="s">
        <v>673</v>
      </c>
      <c r="C82" s="1992" t="s">
        <v>676</v>
      </c>
      <c r="D82" s="1992">
        <v>31.0</v>
      </c>
      <c r="E82" s="1993">
        <v>0.0</v>
      </c>
      <c r="F82" s="1991" t="s">
        <v>179</v>
      </c>
      <c r="G82" s="1992" t="s">
        <v>677</v>
      </c>
      <c r="H82" s="1992">
        <v>31.0</v>
      </c>
      <c r="I82" s="1993">
        <v>0.0</v>
      </c>
      <c r="J82" s="1991" t="s">
        <v>371</v>
      </c>
      <c r="K82" s="1992" t="s">
        <v>117</v>
      </c>
      <c r="L82" s="1992">
        <v>31.0</v>
      </c>
      <c r="M82" s="1992">
        <v>0.0</v>
      </c>
      <c r="N82" s="1991" t="s">
        <v>673</v>
      </c>
      <c r="O82" s="1992" t="s">
        <v>232</v>
      </c>
      <c r="P82" s="1992">
        <v>31.0</v>
      </c>
      <c r="Q82" s="1992">
        <v>0.0</v>
      </c>
      <c r="R82" s="1991" t="s">
        <v>442</v>
      </c>
      <c r="S82" s="1992" t="s">
        <v>206</v>
      </c>
      <c r="T82" s="1992">
        <v>31.0</v>
      </c>
      <c r="U82" s="1993">
        <v>0.0</v>
      </c>
      <c r="V82" s="1994" t="s">
        <v>179</v>
      </c>
      <c r="W82" s="1992" t="s">
        <v>695</v>
      </c>
      <c r="X82" s="1992">
        <v>31.0</v>
      </c>
      <c r="Y82" s="1993">
        <v>0.0</v>
      </c>
      <c r="Z82" s="1989"/>
      <c r="AA82" s="1939"/>
    </row>
    <row r="83">
      <c r="A83" s="1995"/>
      <c r="B83" s="1991" t="s">
        <v>439</v>
      </c>
      <c r="C83" s="1992" t="s">
        <v>678</v>
      </c>
      <c r="D83" s="1992">
        <v>31.0</v>
      </c>
      <c r="E83" s="1993">
        <v>252.0</v>
      </c>
      <c r="F83" s="1991" t="s">
        <v>173</v>
      </c>
      <c r="G83" s="1992" t="s">
        <v>679</v>
      </c>
      <c r="H83" s="1992">
        <v>31.0</v>
      </c>
      <c r="I83" s="1993">
        <v>252.0</v>
      </c>
      <c r="J83" s="1991" t="s">
        <v>680</v>
      </c>
      <c r="K83" s="1992" t="s">
        <v>681</v>
      </c>
      <c r="L83" s="1992">
        <v>31.0</v>
      </c>
      <c r="M83" s="1992">
        <v>252.0</v>
      </c>
      <c r="N83" s="1991" t="s">
        <v>361</v>
      </c>
      <c r="O83" s="1992" t="s">
        <v>443</v>
      </c>
      <c r="P83" s="1992">
        <v>31.0</v>
      </c>
      <c r="Q83" s="1992">
        <v>252.0</v>
      </c>
      <c r="R83" s="1991" t="s">
        <v>696</v>
      </c>
      <c r="S83" s="1992" t="s">
        <v>697</v>
      </c>
      <c r="T83" s="1992">
        <v>31.0</v>
      </c>
      <c r="U83" s="1993">
        <v>252.0</v>
      </c>
      <c r="V83" s="1994" t="s">
        <v>698</v>
      </c>
      <c r="W83" s="1992" t="s">
        <v>176</v>
      </c>
      <c r="X83" s="1992">
        <v>31.0</v>
      </c>
      <c r="Y83" s="1993">
        <v>252.0</v>
      </c>
      <c r="Z83" s="1989"/>
      <c r="AA83" s="1939"/>
    </row>
    <row r="84">
      <c r="A84" s="1996"/>
      <c r="B84" s="1997" t="s">
        <v>332</v>
      </c>
      <c r="C84" s="1998"/>
      <c r="D84" s="1999" t="s">
        <v>3052</v>
      </c>
      <c r="E84" s="54"/>
      <c r="F84" s="1997" t="s">
        <v>177</v>
      </c>
      <c r="G84" s="1998"/>
      <c r="H84" s="1999" t="s">
        <v>3053</v>
      </c>
      <c r="I84" s="54"/>
      <c r="J84" s="1997" t="s">
        <v>684</v>
      </c>
      <c r="K84" s="1998"/>
      <c r="L84" s="1999" t="s">
        <v>3054</v>
      </c>
      <c r="M84" s="54"/>
      <c r="N84" s="1997" t="s">
        <v>699</v>
      </c>
      <c r="O84" s="1998"/>
      <c r="P84" s="1999" t="s">
        <v>3055</v>
      </c>
      <c r="Q84" s="54"/>
      <c r="R84" s="1997" t="s">
        <v>271</v>
      </c>
      <c r="S84" s="1998"/>
      <c r="T84" s="1999" t="s">
        <v>3056</v>
      </c>
      <c r="U84" s="54"/>
      <c r="V84" s="2000" t="s">
        <v>372</v>
      </c>
      <c r="W84" s="1998"/>
      <c r="X84" s="1999" t="s">
        <v>3057</v>
      </c>
      <c r="Y84" s="54"/>
      <c r="Z84" s="2001"/>
      <c r="AA84" s="1939"/>
    </row>
    <row r="85">
      <c r="A85" s="2002" t="s">
        <v>3058</v>
      </c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5"/>
      <c r="Z85" s="1930"/>
      <c r="AA85" s="1930"/>
    </row>
    <row r="86">
      <c r="D86" s="820" t="s">
        <v>3059</v>
      </c>
      <c r="G86" s="820"/>
      <c r="H86" s="820" t="s">
        <v>3059</v>
      </c>
      <c r="I86" s="1939"/>
      <c r="K86" s="820"/>
      <c r="L86" s="820" t="s">
        <v>3059</v>
      </c>
      <c r="M86" s="820"/>
      <c r="P86" s="820" t="s">
        <v>3059</v>
      </c>
      <c r="T86" s="820" t="s">
        <v>3060</v>
      </c>
      <c r="X86" s="820" t="s">
        <v>3060</v>
      </c>
    </row>
    <row r="88">
      <c r="A88" s="2003" t="s">
        <v>704</v>
      </c>
      <c r="B88" s="1765"/>
      <c r="C88" s="1765"/>
      <c r="D88" s="1765"/>
      <c r="E88" s="1765"/>
      <c r="F88" s="1765"/>
      <c r="G88" s="1765"/>
      <c r="H88" s="1765"/>
      <c r="I88" s="1765"/>
      <c r="J88" s="1765"/>
      <c r="K88" s="1765"/>
      <c r="L88" s="1765"/>
      <c r="M88" s="1765"/>
      <c r="N88" s="1765"/>
      <c r="O88" s="1765"/>
      <c r="P88" s="1765"/>
      <c r="Q88" s="1765"/>
      <c r="R88" s="1765"/>
      <c r="S88" s="1765"/>
      <c r="T88" s="1765"/>
      <c r="U88" s="1765"/>
      <c r="V88" s="1765"/>
      <c r="W88" s="1765"/>
      <c r="X88" s="1765"/>
      <c r="Y88" s="1766"/>
      <c r="Z88" s="2004" t="s">
        <v>526</v>
      </c>
      <c r="AA88" s="1864"/>
    </row>
    <row r="89">
      <c r="A89" s="2005"/>
      <c r="B89" s="2006"/>
      <c r="C89" s="1600"/>
      <c r="D89" s="1600"/>
      <c r="E89" s="1601"/>
      <c r="F89" s="2006"/>
      <c r="G89" s="1600"/>
      <c r="H89" s="1600"/>
      <c r="I89" s="1601"/>
      <c r="J89" s="2006"/>
      <c r="K89" s="1600"/>
      <c r="L89" s="1600"/>
      <c r="M89" s="1601"/>
      <c r="N89" s="2006"/>
      <c r="O89" s="1600"/>
      <c r="P89" s="1600"/>
      <c r="Q89" s="1601"/>
      <c r="R89" s="2006"/>
      <c r="S89" s="1600"/>
      <c r="T89" s="1600"/>
      <c r="U89" s="1601"/>
      <c r="V89" s="2007"/>
      <c r="W89" s="1600"/>
      <c r="X89" s="1600"/>
      <c r="Y89" s="1601"/>
      <c r="Z89" s="2008" t="s">
        <v>708</v>
      </c>
    </row>
    <row r="90">
      <c r="A90" s="2009" t="s">
        <v>2921</v>
      </c>
      <c r="B90" s="2010" t="s">
        <v>3061</v>
      </c>
      <c r="C90" s="1600"/>
      <c r="D90" s="1600"/>
      <c r="E90" s="1601"/>
      <c r="F90" s="2010" t="s">
        <v>2634</v>
      </c>
      <c r="G90" s="1600"/>
      <c r="H90" s="1600"/>
      <c r="I90" s="1601"/>
      <c r="J90" s="2010" t="s">
        <v>3062</v>
      </c>
      <c r="K90" s="1600"/>
      <c r="L90" s="1600"/>
      <c r="M90" s="1601"/>
      <c r="N90" s="2010" t="s">
        <v>3063</v>
      </c>
      <c r="O90" s="1600"/>
      <c r="P90" s="1600"/>
      <c r="Q90" s="1601"/>
      <c r="R90" s="2010" t="s">
        <v>3064</v>
      </c>
      <c r="S90" s="1600"/>
      <c r="T90" s="1600"/>
      <c r="U90" s="1601"/>
      <c r="V90" s="2011" t="s">
        <v>3065</v>
      </c>
      <c r="W90" s="1600"/>
      <c r="X90" s="1600"/>
      <c r="Y90" s="1601"/>
      <c r="Z90" s="2008"/>
    </row>
    <row r="91">
      <c r="A91" s="2009" t="s">
        <v>61</v>
      </c>
      <c r="B91" s="2012" t="s">
        <v>1837</v>
      </c>
      <c r="C91" s="1600"/>
      <c r="D91" s="1600"/>
      <c r="E91" s="1601"/>
      <c r="F91" s="2012" t="s">
        <v>3066</v>
      </c>
      <c r="G91" s="1600"/>
      <c r="H91" s="1600"/>
      <c r="I91" s="1601"/>
      <c r="J91" s="2012" t="s">
        <v>3067</v>
      </c>
      <c r="K91" s="1600"/>
      <c r="L91" s="1600"/>
      <c r="M91" s="1601"/>
      <c r="N91" s="2012" t="s">
        <v>3068</v>
      </c>
      <c r="O91" s="1600"/>
      <c r="P91" s="1600"/>
      <c r="Q91" s="1601"/>
      <c r="R91" s="2012" t="s">
        <v>3069</v>
      </c>
      <c r="S91" s="1600"/>
      <c r="T91" s="1600"/>
      <c r="U91" s="1601"/>
      <c r="V91" s="2013" t="s">
        <v>3070</v>
      </c>
      <c r="W91" s="1600"/>
      <c r="X91" s="1600"/>
      <c r="Y91" s="1601"/>
      <c r="Z91" s="2008"/>
    </row>
    <row r="92">
      <c r="A92" s="2014" t="s">
        <v>62</v>
      </c>
      <c r="B92" s="2015" t="s">
        <v>566</v>
      </c>
      <c r="C92" s="2016" t="s">
        <v>63</v>
      </c>
      <c r="D92" s="2016" t="s">
        <v>64</v>
      </c>
      <c r="E92" s="2017" t="s">
        <v>65</v>
      </c>
      <c r="F92" s="2015" t="s">
        <v>566</v>
      </c>
      <c r="G92" s="2016" t="s">
        <v>63</v>
      </c>
      <c r="H92" s="2016" t="s">
        <v>64</v>
      </c>
      <c r="I92" s="2017" t="s">
        <v>65</v>
      </c>
      <c r="J92" s="2015" t="s">
        <v>566</v>
      </c>
      <c r="K92" s="2016" t="s">
        <v>63</v>
      </c>
      <c r="L92" s="2016" t="s">
        <v>64</v>
      </c>
      <c r="M92" s="2016" t="s">
        <v>65</v>
      </c>
      <c r="N92" s="2015" t="s">
        <v>566</v>
      </c>
      <c r="O92" s="2016" t="s">
        <v>63</v>
      </c>
      <c r="P92" s="2016" t="s">
        <v>64</v>
      </c>
      <c r="Q92" s="2016" t="s">
        <v>65</v>
      </c>
      <c r="R92" s="2015" t="s">
        <v>565</v>
      </c>
      <c r="S92" s="2016" t="s">
        <v>63</v>
      </c>
      <c r="T92" s="2016" t="s">
        <v>64</v>
      </c>
      <c r="U92" s="2017" t="s">
        <v>65</v>
      </c>
      <c r="V92" s="2016" t="s">
        <v>565</v>
      </c>
      <c r="W92" s="2016" t="s">
        <v>63</v>
      </c>
      <c r="X92" s="2016" t="s">
        <v>64</v>
      </c>
      <c r="Y92" s="2017" t="s">
        <v>65</v>
      </c>
      <c r="Z92" s="2008"/>
    </row>
    <row r="93">
      <c r="A93" s="2014" t="s">
        <v>66</v>
      </c>
      <c r="B93" s="2018" t="s">
        <v>69</v>
      </c>
      <c r="C93" s="2019" t="s">
        <v>453</v>
      </c>
      <c r="D93" s="2019">
        <v>31.0</v>
      </c>
      <c r="E93" s="2020">
        <v>6.0</v>
      </c>
      <c r="F93" s="2018" t="s">
        <v>128</v>
      </c>
      <c r="G93" s="2019" t="s">
        <v>220</v>
      </c>
      <c r="H93" s="2019">
        <v>31.0</v>
      </c>
      <c r="I93" s="2020">
        <v>6.0</v>
      </c>
      <c r="J93" s="2018" t="s">
        <v>126</v>
      </c>
      <c r="K93" s="2019" t="s">
        <v>129</v>
      </c>
      <c r="L93" s="2019">
        <v>31.0</v>
      </c>
      <c r="M93" s="2019">
        <v>6.0</v>
      </c>
      <c r="N93" s="2018" t="s">
        <v>126</v>
      </c>
      <c r="O93" s="2019" t="s">
        <v>68</v>
      </c>
      <c r="P93" s="2019">
        <v>31.0</v>
      </c>
      <c r="Q93" s="2019">
        <v>6.0</v>
      </c>
      <c r="R93" s="2018" t="s">
        <v>128</v>
      </c>
      <c r="S93" s="2019" t="s">
        <v>380</v>
      </c>
      <c r="T93" s="2019">
        <v>31.0</v>
      </c>
      <c r="U93" s="2020">
        <v>6.0</v>
      </c>
      <c r="V93" s="2021" t="s">
        <v>69</v>
      </c>
      <c r="W93" s="2019" t="s">
        <v>505</v>
      </c>
      <c r="X93" s="2019">
        <v>31.0</v>
      </c>
      <c r="Y93" s="2020">
        <v>6.0</v>
      </c>
      <c r="Z93" s="2008"/>
    </row>
    <row r="94">
      <c r="A94" s="2014" t="s">
        <v>72</v>
      </c>
      <c r="B94" s="2018" t="s">
        <v>711</v>
      </c>
      <c r="C94" s="2019" t="s">
        <v>78</v>
      </c>
      <c r="D94" s="2019">
        <v>31.0</v>
      </c>
      <c r="E94" s="2020">
        <v>0.0</v>
      </c>
      <c r="F94" s="2018" t="s">
        <v>712</v>
      </c>
      <c r="G94" s="2019" t="s">
        <v>431</v>
      </c>
      <c r="H94" s="2019">
        <v>31.0</v>
      </c>
      <c r="I94" s="2020">
        <v>252.0</v>
      </c>
      <c r="J94" s="2018" t="s">
        <v>713</v>
      </c>
      <c r="K94" s="2019" t="s">
        <v>349</v>
      </c>
      <c r="L94" s="2019">
        <v>31.0</v>
      </c>
      <c r="M94" s="2019">
        <v>0.0</v>
      </c>
      <c r="N94" s="2018" t="s">
        <v>729</v>
      </c>
      <c r="O94" s="2019" t="s">
        <v>194</v>
      </c>
      <c r="P94" s="2019">
        <v>31.0</v>
      </c>
      <c r="Q94" s="2019">
        <v>0.0</v>
      </c>
      <c r="R94" s="2018" t="s">
        <v>730</v>
      </c>
      <c r="S94" s="2019" t="s">
        <v>223</v>
      </c>
      <c r="T94" s="2019">
        <v>31.0</v>
      </c>
      <c r="U94" s="2020">
        <v>252.0</v>
      </c>
      <c r="V94" s="2021" t="s">
        <v>731</v>
      </c>
      <c r="W94" s="2019" t="s">
        <v>164</v>
      </c>
      <c r="X94" s="2019">
        <v>31.0</v>
      </c>
      <c r="Y94" s="2020">
        <v>0.0</v>
      </c>
      <c r="Z94" s="2008"/>
    </row>
    <row r="95">
      <c r="A95" s="2014" t="s">
        <v>79</v>
      </c>
      <c r="B95" s="2018" t="s">
        <v>714</v>
      </c>
      <c r="C95" s="2019" t="s">
        <v>257</v>
      </c>
      <c r="D95" s="2019">
        <v>31.0</v>
      </c>
      <c r="E95" s="2020">
        <v>0.0</v>
      </c>
      <c r="F95" s="2018" t="s">
        <v>326</v>
      </c>
      <c r="G95" s="2019" t="s">
        <v>227</v>
      </c>
      <c r="H95" s="2019">
        <v>31.0</v>
      </c>
      <c r="I95" s="2020">
        <v>0.0</v>
      </c>
      <c r="J95" s="2018" t="s">
        <v>260</v>
      </c>
      <c r="K95" s="2019" t="s">
        <v>81</v>
      </c>
      <c r="L95" s="2019">
        <v>31.0</v>
      </c>
      <c r="M95" s="2019">
        <v>0.0</v>
      </c>
      <c r="N95" s="2018" t="s">
        <v>386</v>
      </c>
      <c r="O95" s="2019" t="s">
        <v>388</v>
      </c>
      <c r="P95" s="2019">
        <v>31.0</v>
      </c>
      <c r="Q95" s="2019">
        <v>0.0</v>
      </c>
      <c r="R95" s="2018" t="s">
        <v>328</v>
      </c>
      <c r="S95" s="2019" t="s">
        <v>434</v>
      </c>
      <c r="T95" s="2019">
        <v>31.0</v>
      </c>
      <c r="U95" s="2020">
        <v>0.0</v>
      </c>
      <c r="V95" s="2021" t="s">
        <v>708</v>
      </c>
      <c r="W95" s="2019" t="s">
        <v>225</v>
      </c>
      <c r="X95" s="2019">
        <v>31.0</v>
      </c>
      <c r="Y95" s="2020">
        <v>0.0</v>
      </c>
      <c r="Z95" s="2022"/>
    </row>
    <row r="96">
      <c r="A96" s="2023" t="s">
        <v>85</v>
      </c>
      <c r="B96" s="2024" t="s">
        <v>715</v>
      </c>
      <c r="C96" s="2025" t="s">
        <v>610</v>
      </c>
      <c r="D96" s="2025">
        <v>31.0</v>
      </c>
      <c r="E96" s="2026">
        <v>252.0</v>
      </c>
      <c r="F96" s="2024" t="s">
        <v>363</v>
      </c>
      <c r="G96" s="2025" t="s">
        <v>362</v>
      </c>
      <c r="H96" s="2025">
        <v>31.0</v>
      </c>
      <c r="I96" s="2026">
        <v>0.0</v>
      </c>
      <c r="J96" s="2024" t="s">
        <v>271</v>
      </c>
      <c r="K96" s="2025" t="s">
        <v>360</v>
      </c>
      <c r="L96" s="2025">
        <v>31.0</v>
      </c>
      <c r="M96" s="2025">
        <v>252.0</v>
      </c>
      <c r="N96" s="2024" t="s">
        <v>339</v>
      </c>
      <c r="O96" s="2025" t="s">
        <v>610</v>
      </c>
      <c r="P96" s="2025">
        <v>31.0</v>
      </c>
      <c r="Q96" s="2025">
        <v>252.0</v>
      </c>
      <c r="R96" s="2024" t="s">
        <v>732</v>
      </c>
      <c r="S96" s="2025" t="s">
        <v>733</v>
      </c>
      <c r="T96" s="2025">
        <v>31.0</v>
      </c>
      <c r="U96" s="2026">
        <v>0.0</v>
      </c>
      <c r="V96" s="2027" t="s">
        <v>734</v>
      </c>
      <c r="W96" s="2025" t="s">
        <v>735</v>
      </c>
      <c r="X96" s="2025">
        <v>31.0</v>
      </c>
      <c r="Y96" s="2026">
        <v>252.0</v>
      </c>
      <c r="Z96" s="2022"/>
    </row>
    <row r="97">
      <c r="A97" s="2028"/>
      <c r="B97" s="2024" t="s">
        <v>410</v>
      </c>
      <c r="C97" s="2025" t="s">
        <v>267</v>
      </c>
      <c r="D97" s="2025">
        <v>31.0</v>
      </c>
      <c r="E97" s="2026">
        <v>0.0</v>
      </c>
      <c r="F97" s="2024" t="s">
        <v>371</v>
      </c>
      <c r="G97" s="2025" t="s">
        <v>267</v>
      </c>
      <c r="H97" s="2025">
        <v>31.0</v>
      </c>
      <c r="I97" s="2026">
        <v>0.0</v>
      </c>
      <c r="J97" s="2024" t="s">
        <v>493</v>
      </c>
      <c r="K97" s="2025" t="s">
        <v>716</v>
      </c>
      <c r="L97" s="2025">
        <v>31.0</v>
      </c>
      <c r="M97" s="2025">
        <v>0.0</v>
      </c>
      <c r="N97" s="2024" t="s">
        <v>442</v>
      </c>
      <c r="O97" s="2025" t="s">
        <v>736</v>
      </c>
      <c r="P97" s="2025">
        <v>31.0</v>
      </c>
      <c r="Q97" s="2025">
        <v>0.0</v>
      </c>
      <c r="R97" s="2024" t="s">
        <v>673</v>
      </c>
      <c r="S97" s="2025" t="s">
        <v>174</v>
      </c>
      <c r="T97" s="2025">
        <v>31.0</v>
      </c>
      <c r="U97" s="2026">
        <v>0.0</v>
      </c>
      <c r="V97" s="2027" t="s">
        <v>271</v>
      </c>
      <c r="W97" s="2025" t="s">
        <v>412</v>
      </c>
      <c r="X97" s="2025">
        <v>31.0</v>
      </c>
      <c r="Y97" s="2026">
        <v>0.0</v>
      </c>
      <c r="Z97" s="2022"/>
    </row>
    <row r="98">
      <c r="A98" s="2028"/>
      <c r="B98" s="2024" t="s">
        <v>717</v>
      </c>
      <c r="C98" s="2025" t="s">
        <v>210</v>
      </c>
      <c r="D98" s="2025">
        <v>31.0</v>
      </c>
      <c r="E98" s="2026">
        <v>252.0</v>
      </c>
      <c r="F98" s="2024" t="s">
        <v>3071</v>
      </c>
      <c r="G98" s="2025" t="s">
        <v>718</v>
      </c>
      <c r="H98" s="2025">
        <v>31.0</v>
      </c>
      <c r="I98" s="2026">
        <v>252.0</v>
      </c>
      <c r="J98" s="2024" t="s">
        <v>719</v>
      </c>
      <c r="K98" s="2025" t="s">
        <v>102</v>
      </c>
      <c r="L98" s="2025">
        <v>31.0</v>
      </c>
      <c r="M98" s="2025">
        <v>252.0</v>
      </c>
      <c r="N98" s="2024" t="s">
        <v>330</v>
      </c>
      <c r="O98" s="2025" t="s">
        <v>270</v>
      </c>
      <c r="P98" s="2025">
        <v>31.0</v>
      </c>
      <c r="Q98" s="2025">
        <v>252.0</v>
      </c>
      <c r="R98" s="2024" t="s">
        <v>737</v>
      </c>
      <c r="S98" s="2025" t="s">
        <v>738</v>
      </c>
      <c r="T98" s="2025">
        <v>31.0</v>
      </c>
      <c r="U98" s="2026">
        <v>252.0</v>
      </c>
      <c r="V98" s="2027" t="s">
        <v>299</v>
      </c>
      <c r="W98" s="2025" t="s">
        <v>210</v>
      </c>
      <c r="X98" s="2025">
        <v>31.0</v>
      </c>
      <c r="Y98" s="2026">
        <v>252.0</v>
      </c>
      <c r="Z98" s="2022"/>
    </row>
    <row r="99">
      <c r="A99" s="2029"/>
      <c r="B99" s="2030" t="s">
        <v>439</v>
      </c>
      <c r="C99" s="2031"/>
      <c r="D99" s="2032" t="s">
        <v>3072</v>
      </c>
      <c r="E99" s="54"/>
      <c r="F99" s="2030" t="s">
        <v>419</v>
      </c>
      <c r="G99" s="2031"/>
      <c r="H99" s="2032" t="s">
        <v>3073</v>
      </c>
      <c r="I99" s="54"/>
      <c r="J99" s="2030" t="s">
        <v>410</v>
      </c>
      <c r="K99" s="2031"/>
      <c r="L99" s="2032" t="s">
        <v>3074</v>
      </c>
      <c r="M99" s="54"/>
      <c r="N99" s="2030" t="s">
        <v>235</v>
      </c>
      <c r="O99" s="2031"/>
      <c r="P99" s="2032" t="s">
        <v>3075</v>
      </c>
      <c r="Q99" s="54"/>
      <c r="R99" s="2030" t="s">
        <v>336</v>
      </c>
      <c r="S99" s="2031"/>
      <c r="T99" s="2032" t="s">
        <v>3076</v>
      </c>
      <c r="U99" s="54"/>
      <c r="V99" s="2033" t="s">
        <v>410</v>
      </c>
      <c r="W99" s="2031"/>
      <c r="X99" s="2032" t="s">
        <v>3077</v>
      </c>
      <c r="Y99" s="54"/>
      <c r="Z99" s="2034"/>
    </row>
    <row r="100">
      <c r="D100" s="820" t="s">
        <v>3078</v>
      </c>
      <c r="G100" s="820"/>
      <c r="H100" s="820" t="s">
        <v>3078</v>
      </c>
      <c r="I100" s="1939"/>
      <c r="K100" s="2035" t="s">
        <v>3079</v>
      </c>
      <c r="L100" s="2032" t="s">
        <v>3080</v>
      </c>
      <c r="M100" s="2036"/>
      <c r="P100" s="820" t="s">
        <v>3078</v>
      </c>
      <c r="T100" s="820" t="s">
        <v>3081</v>
      </c>
      <c r="X100" s="820" t="s">
        <v>3081</v>
      </c>
    </row>
    <row r="101">
      <c r="A101" s="2037" t="s">
        <v>3082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5"/>
      <c r="Z101" s="1930"/>
      <c r="AA101" s="1930"/>
    </row>
    <row r="102">
      <c r="L102" s="820" t="s">
        <v>3078</v>
      </c>
    </row>
    <row r="104">
      <c r="A104" s="2038" t="s">
        <v>743</v>
      </c>
      <c r="B104" s="1765"/>
      <c r="C104" s="1765"/>
      <c r="D104" s="1765"/>
      <c r="E104" s="1765"/>
      <c r="F104" s="1765"/>
      <c r="G104" s="1765"/>
      <c r="H104" s="1765"/>
      <c r="I104" s="1765"/>
      <c r="J104" s="1765"/>
      <c r="K104" s="1765"/>
      <c r="L104" s="1765"/>
      <c r="M104" s="1765"/>
      <c r="N104" s="1765"/>
      <c r="O104" s="1765"/>
      <c r="P104" s="1765"/>
      <c r="Q104" s="1765"/>
      <c r="R104" s="1765"/>
      <c r="S104" s="1765"/>
      <c r="T104" s="1765"/>
      <c r="U104" s="1765"/>
      <c r="V104" s="1765"/>
      <c r="W104" s="1765"/>
      <c r="X104" s="1765"/>
      <c r="Y104" s="1766"/>
      <c r="Z104" s="2039" t="s">
        <v>526</v>
      </c>
      <c r="AA104" s="1864"/>
    </row>
    <row r="105">
      <c r="A105" s="2040"/>
      <c r="B105" s="2041"/>
      <c r="C105" s="1600"/>
      <c r="D105" s="1600"/>
      <c r="E105" s="1601"/>
      <c r="F105" s="2041"/>
      <c r="G105" s="1600"/>
      <c r="H105" s="1600"/>
      <c r="I105" s="1601"/>
      <c r="J105" s="2041"/>
      <c r="K105" s="1600"/>
      <c r="L105" s="1600"/>
      <c r="M105" s="1601"/>
      <c r="N105" s="2041"/>
      <c r="O105" s="1600"/>
      <c r="P105" s="1600"/>
      <c r="Q105" s="1601"/>
      <c r="R105" s="2041"/>
      <c r="S105" s="1600"/>
      <c r="T105" s="1600"/>
      <c r="U105" s="1601"/>
      <c r="V105" s="2041"/>
      <c r="W105" s="1600"/>
      <c r="X105" s="1600"/>
      <c r="Y105" s="140"/>
      <c r="Z105" s="2042" t="s">
        <v>747</v>
      </c>
    </row>
    <row r="106">
      <c r="A106" s="2043" t="s">
        <v>2921</v>
      </c>
      <c r="B106" s="2044" t="s">
        <v>3083</v>
      </c>
      <c r="C106" s="1600"/>
      <c r="D106" s="1600"/>
      <c r="E106" s="1601"/>
      <c r="F106" s="2044" t="s">
        <v>3084</v>
      </c>
      <c r="G106" s="1600"/>
      <c r="H106" s="1600"/>
      <c r="I106" s="1601"/>
      <c r="J106" s="2044" t="s">
        <v>1285</v>
      </c>
      <c r="K106" s="1600"/>
      <c r="L106" s="1600"/>
      <c r="M106" s="1601"/>
      <c r="N106" s="2044" t="s">
        <v>3085</v>
      </c>
      <c r="O106" s="1600"/>
      <c r="P106" s="1600"/>
      <c r="Q106" s="1601"/>
      <c r="R106" s="2044" t="s">
        <v>3086</v>
      </c>
      <c r="S106" s="1600"/>
      <c r="T106" s="1600"/>
      <c r="U106" s="1601"/>
      <c r="V106" s="2044" t="s">
        <v>3087</v>
      </c>
      <c r="W106" s="1600"/>
      <c r="X106" s="1600"/>
      <c r="Y106" s="140"/>
      <c r="Z106" s="2042" t="s">
        <v>293</v>
      </c>
    </row>
    <row r="107">
      <c r="A107" s="2043" t="s">
        <v>61</v>
      </c>
      <c r="B107" s="2045" t="s">
        <v>3088</v>
      </c>
      <c r="C107" s="1600"/>
      <c r="D107" s="1600"/>
      <c r="E107" s="1601"/>
      <c r="F107" s="2045" t="s">
        <v>1834</v>
      </c>
      <c r="G107" s="1600"/>
      <c r="H107" s="1600"/>
      <c r="I107" s="1601"/>
      <c r="J107" s="2045" t="s">
        <v>1829</v>
      </c>
      <c r="K107" s="1600"/>
      <c r="L107" s="1600"/>
      <c r="M107" s="1601"/>
      <c r="N107" s="2045" t="s">
        <v>3089</v>
      </c>
      <c r="O107" s="1600"/>
      <c r="P107" s="1600"/>
      <c r="Q107" s="1601"/>
      <c r="R107" s="2045" t="s">
        <v>1829</v>
      </c>
      <c r="S107" s="1600"/>
      <c r="T107" s="1600"/>
      <c r="U107" s="1601"/>
      <c r="V107" s="2045" t="s">
        <v>3090</v>
      </c>
      <c r="W107" s="1600"/>
      <c r="X107" s="1600"/>
      <c r="Y107" s="140"/>
      <c r="Z107" s="2042" t="s">
        <v>3091</v>
      </c>
    </row>
    <row r="108">
      <c r="A108" s="2046" t="s">
        <v>62</v>
      </c>
      <c r="B108" s="2047" t="s">
        <v>566</v>
      </c>
      <c r="C108" s="2048" t="s">
        <v>63</v>
      </c>
      <c r="D108" s="2048" t="s">
        <v>64</v>
      </c>
      <c r="E108" s="2049" t="s">
        <v>65</v>
      </c>
      <c r="F108" s="2047" t="s">
        <v>566</v>
      </c>
      <c r="G108" s="2048" t="s">
        <v>63</v>
      </c>
      <c r="H108" s="2048" t="s">
        <v>64</v>
      </c>
      <c r="I108" s="2049" t="s">
        <v>65</v>
      </c>
      <c r="J108" s="2047" t="s">
        <v>566</v>
      </c>
      <c r="K108" s="2048" t="s">
        <v>63</v>
      </c>
      <c r="L108" s="2048" t="s">
        <v>64</v>
      </c>
      <c r="M108" s="2048" t="s">
        <v>65</v>
      </c>
      <c r="N108" s="2047" t="s">
        <v>566</v>
      </c>
      <c r="O108" s="2048" t="s">
        <v>63</v>
      </c>
      <c r="P108" s="2048" t="s">
        <v>64</v>
      </c>
      <c r="Q108" s="2048" t="s">
        <v>65</v>
      </c>
      <c r="R108" s="2047" t="s">
        <v>565</v>
      </c>
      <c r="S108" s="2048" t="s">
        <v>63</v>
      </c>
      <c r="T108" s="2048" t="s">
        <v>64</v>
      </c>
      <c r="U108" s="2049" t="s">
        <v>65</v>
      </c>
      <c r="V108" s="2047" t="s">
        <v>565</v>
      </c>
      <c r="W108" s="2048" t="s">
        <v>63</v>
      </c>
      <c r="X108" s="2048" t="s">
        <v>64</v>
      </c>
      <c r="Y108" s="2050" t="s">
        <v>65</v>
      </c>
      <c r="Z108" s="2042"/>
    </row>
    <row r="109">
      <c r="A109" s="2046" t="s">
        <v>66</v>
      </c>
      <c r="B109" s="2051" t="s">
        <v>109</v>
      </c>
      <c r="C109" s="2052" t="s">
        <v>71</v>
      </c>
      <c r="D109" s="2053">
        <v>31.0</v>
      </c>
      <c r="E109" s="2054">
        <v>252.0</v>
      </c>
      <c r="F109" s="2051" t="s">
        <v>126</v>
      </c>
      <c r="G109" s="2052" t="s">
        <v>287</v>
      </c>
      <c r="H109" s="2053">
        <v>31.0</v>
      </c>
      <c r="I109" s="2055">
        <v>6.0</v>
      </c>
      <c r="J109" s="2051" t="s">
        <v>109</v>
      </c>
      <c r="K109" s="2052" t="s">
        <v>187</v>
      </c>
      <c r="L109" s="2053">
        <v>31.0</v>
      </c>
      <c r="M109" s="2052">
        <v>252.0</v>
      </c>
      <c r="N109" s="2051" t="s">
        <v>128</v>
      </c>
      <c r="O109" s="2053" t="s">
        <v>187</v>
      </c>
      <c r="P109" s="2053">
        <v>31.0</v>
      </c>
      <c r="Q109" s="2053">
        <v>6.0</v>
      </c>
      <c r="R109" s="2051" t="s">
        <v>67</v>
      </c>
      <c r="S109" s="2052" t="s">
        <v>772</v>
      </c>
      <c r="T109" s="2053">
        <v>31.0</v>
      </c>
      <c r="U109" s="2055">
        <v>6.0</v>
      </c>
      <c r="V109" s="2051" t="s">
        <v>773</v>
      </c>
      <c r="W109" s="2052" t="s">
        <v>774</v>
      </c>
      <c r="X109" s="2053">
        <v>31.0</v>
      </c>
      <c r="Y109" s="2056">
        <v>252.0</v>
      </c>
      <c r="Z109" s="2042"/>
    </row>
    <row r="110">
      <c r="A110" s="2046" t="s">
        <v>72</v>
      </c>
      <c r="B110" s="2051" t="s">
        <v>111</v>
      </c>
      <c r="C110" s="2052" t="s">
        <v>291</v>
      </c>
      <c r="D110" s="2053">
        <v>31.0</v>
      </c>
      <c r="E110" s="2054">
        <v>6.0</v>
      </c>
      <c r="F110" s="2051" t="s">
        <v>752</v>
      </c>
      <c r="G110" s="2052" t="s">
        <v>289</v>
      </c>
      <c r="H110" s="2053">
        <v>31.0</v>
      </c>
      <c r="I110" s="2054">
        <v>0.0</v>
      </c>
      <c r="J110" s="2051" t="s">
        <v>753</v>
      </c>
      <c r="K110" s="2052" t="s">
        <v>74</v>
      </c>
      <c r="L110" s="2052">
        <v>31.0</v>
      </c>
      <c r="M110" s="2052">
        <v>6.0</v>
      </c>
      <c r="N110" s="2051" t="s">
        <v>608</v>
      </c>
      <c r="O110" s="2052" t="s">
        <v>223</v>
      </c>
      <c r="P110" s="2053">
        <v>31.0</v>
      </c>
      <c r="Q110" s="2052">
        <v>252.0</v>
      </c>
      <c r="R110" s="2051" t="s">
        <v>163</v>
      </c>
      <c r="S110" s="2052" t="s">
        <v>775</v>
      </c>
      <c r="T110" s="2053">
        <v>31.0</v>
      </c>
      <c r="U110" s="2054">
        <v>252.0</v>
      </c>
      <c r="V110" s="2051" t="s">
        <v>776</v>
      </c>
      <c r="W110" s="2052" t="s">
        <v>777</v>
      </c>
      <c r="X110" s="2053">
        <v>31.0</v>
      </c>
      <c r="Y110" s="2057">
        <v>252.0</v>
      </c>
      <c r="Z110" s="2042"/>
    </row>
    <row r="111">
      <c r="A111" s="2046" t="s">
        <v>79</v>
      </c>
      <c r="B111" s="2051" t="s">
        <v>750</v>
      </c>
      <c r="C111" s="2052" t="s">
        <v>754</v>
      </c>
      <c r="D111" s="2053">
        <v>31.0</v>
      </c>
      <c r="E111" s="2054">
        <v>252.0</v>
      </c>
      <c r="F111" s="2051" t="s">
        <v>326</v>
      </c>
      <c r="G111" s="2052" t="s">
        <v>140</v>
      </c>
      <c r="H111" s="2053">
        <v>31.0</v>
      </c>
      <c r="I111" s="2054">
        <v>0.0</v>
      </c>
      <c r="J111" s="2051" t="s">
        <v>354</v>
      </c>
      <c r="K111" s="2052" t="s">
        <v>755</v>
      </c>
      <c r="L111" s="2052">
        <v>31.0</v>
      </c>
      <c r="M111" s="2052">
        <v>252.0</v>
      </c>
      <c r="N111" s="2051" t="s">
        <v>260</v>
      </c>
      <c r="O111" s="2052" t="s">
        <v>434</v>
      </c>
      <c r="P111" s="2053">
        <v>31.0</v>
      </c>
      <c r="Q111" s="2053">
        <v>0.0</v>
      </c>
      <c r="R111" s="2051" t="s">
        <v>386</v>
      </c>
      <c r="S111" s="2052" t="s">
        <v>778</v>
      </c>
      <c r="T111" s="2053">
        <v>31.0</v>
      </c>
      <c r="U111" s="2055">
        <v>0.0</v>
      </c>
      <c r="V111" s="2051" t="s">
        <v>749</v>
      </c>
      <c r="W111" s="2052" t="s">
        <v>779</v>
      </c>
      <c r="X111" s="2053">
        <v>31.0</v>
      </c>
      <c r="Y111" s="2056">
        <v>6.0</v>
      </c>
      <c r="Z111" s="2058"/>
    </row>
    <row r="112">
      <c r="A112" s="2059" t="s">
        <v>85</v>
      </c>
      <c r="B112" s="2060" t="s">
        <v>756</v>
      </c>
      <c r="C112" s="2061" t="s">
        <v>172</v>
      </c>
      <c r="D112" s="2062">
        <v>31.0</v>
      </c>
      <c r="E112" s="2063">
        <v>0.0</v>
      </c>
      <c r="F112" s="2060" t="s">
        <v>477</v>
      </c>
      <c r="G112" s="2061" t="s">
        <v>757</v>
      </c>
      <c r="H112" s="2062">
        <v>31.0</v>
      </c>
      <c r="I112" s="2063">
        <v>252.0</v>
      </c>
      <c r="J112" s="2060" t="s">
        <v>758</v>
      </c>
      <c r="K112" s="2061" t="s">
        <v>362</v>
      </c>
      <c r="L112" s="2062">
        <v>31.0</v>
      </c>
      <c r="M112" s="2061">
        <v>0.0</v>
      </c>
      <c r="N112" s="2060" t="s">
        <v>780</v>
      </c>
      <c r="O112" s="2061" t="s">
        <v>145</v>
      </c>
      <c r="P112" s="2062">
        <v>31.0</v>
      </c>
      <c r="Q112" s="2061">
        <v>0.0</v>
      </c>
      <c r="R112" s="2060" t="s">
        <v>781</v>
      </c>
      <c r="S112" s="2061" t="s">
        <v>491</v>
      </c>
      <c r="T112" s="2061">
        <v>31.0</v>
      </c>
      <c r="U112" s="2063">
        <v>0.0</v>
      </c>
      <c r="V112" s="2060" t="s">
        <v>698</v>
      </c>
      <c r="W112" s="2061" t="s">
        <v>392</v>
      </c>
      <c r="X112" s="2062">
        <v>31.0</v>
      </c>
      <c r="Y112" s="2064">
        <v>0.0</v>
      </c>
      <c r="Z112" s="2058"/>
    </row>
    <row r="113">
      <c r="A113" s="2065"/>
      <c r="B113" s="2060" t="s">
        <v>759</v>
      </c>
      <c r="C113" s="2061" t="s">
        <v>206</v>
      </c>
      <c r="D113" s="2062">
        <v>31.0</v>
      </c>
      <c r="E113" s="2066">
        <v>0.0</v>
      </c>
      <c r="F113" s="2060" t="s">
        <v>265</v>
      </c>
      <c r="G113" s="2061" t="s">
        <v>760</v>
      </c>
      <c r="H113" s="2062">
        <v>31.0</v>
      </c>
      <c r="I113" s="2066">
        <v>0.0</v>
      </c>
      <c r="J113" s="2060" t="s">
        <v>399</v>
      </c>
      <c r="K113" s="2061" t="s">
        <v>761</v>
      </c>
      <c r="L113" s="2062">
        <v>31.0</v>
      </c>
      <c r="M113" s="2062">
        <v>0.0</v>
      </c>
      <c r="N113" s="2060" t="s">
        <v>782</v>
      </c>
      <c r="O113" s="2061" t="s">
        <v>305</v>
      </c>
      <c r="P113" s="2062">
        <v>31.0</v>
      </c>
      <c r="Q113" s="2062">
        <v>0.0</v>
      </c>
      <c r="R113" s="2060" t="s">
        <v>371</v>
      </c>
      <c r="S113" s="2061" t="s">
        <v>97</v>
      </c>
      <c r="T113" s="2061">
        <v>31.0</v>
      </c>
      <c r="U113" s="2066">
        <v>0.0</v>
      </c>
      <c r="V113" s="2060" t="s">
        <v>783</v>
      </c>
      <c r="W113" s="2061" t="s">
        <v>784</v>
      </c>
      <c r="X113" s="2062">
        <v>31.0</v>
      </c>
      <c r="Y113" s="2064">
        <v>0.0</v>
      </c>
      <c r="Z113" s="2058"/>
    </row>
    <row r="114">
      <c r="A114" s="2065"/>
      <c r="B114" s="2060" t="s">
        <v>762</v>
      </c>
      <c r="C114" s="2061" t="s">
        <v>210</v>
      </c>
      <c r="D114" s="2062">
        <v>31.0</v>
      </c>
      <c r="E114" s="2063">
        <v>0.0</v>
      </c>
      <c r="F114" s="2060" t="s">
        <v>763</v>
      </c>
      <c r="G114" s="2061" t="s">
        <v>210</v>
      </c>
      <c r="H114" s="2062">
        <v>31.0</v>
      </c>
      <c r="I114" s="2063">
        <v>252.0</v>
      </c>
      <c r="J114" s="2060" t="s">
        <v>698</v>
      </c>
      <c r="K114" s="2061" t="s">
        <v>152</v>
      </c>
      <c r="L114" s="2062">
        <v>31.0</v>
      </c>
      <c r="M114" s="2061">
        <v>0.0</v>
      </c>
      <c r="N114" s="2060" t="s">
        <v>500</v>
      </c>
      <c r="O114" s="2061" t="s">
        <v>152</v>
      </c>
      <c r="P114" s="2062">
        <v>31.0</v>
      </c>
      <c r="Q114" s="2062">
        <v>252.0</v>
      </c>
      <c r="R114" s="2060" t="s">
        <v>177</v>
      </c>
      <c r="S114" s="2061" t="s">
        <v>785</v>
      </c>
      <c r="T114" s="2061">
        <v>31.0</v>
      </c>
      <c r="U114" s="2066">
        <v>252.0</v>
      </c>
      <c r="V114" s="2060" t="s">
        <v>364</v>
      </c>
      <c r="W114" s="2061" t="s">
        <v>786</v>
      </c>
      <c r="X114" s="2062">
        <v>31.0</v>
      </c>
      <c r="Y114" s="2067">
        <v>0.0</v>
      </c>
      <c r="Z114" s="2058"/>
    </row>
    <row r="115">
      <c r="A115" s="2068"/>
      <c r="B115" s="2069" t="s">
        <v>698</v>
      </c>
      <c r="C115" s="2070"/>
      <c r="D115" s="2071" t="s">
        <v>3092</v>
      </c>
      <c r="E115" s="54"/>
      <c r="F115" s="2069" t="s">
        <v>765</v>
      </c>
      <c r="G115" s="2070"/>
      <c r="H115" s="2071" t="s">
        <v>3093</v>
      </c>
      <c r="I115" s="54"/>
      <c r="J115" s="2069" t="s">
        <v>371</v>
      </c>
      <c r="K115" s="2070"/>
      <c r="L115" s="2071" t="s">
        <v>767</v>
      </c>
      <c r="M115" s="54"/>
      <c r="N115" s="2069" t="s">
        <v>397</v>
      </c>
      <c r="O115" s="2070"/>
      <c r="P115" s="2071" t="s">
        <v>3094</v>
      </c>
      <c r="Q115" s="54"/>
      <c r="R115" s="2069" t="s">
        <v>788</v>
      </c>
      <c r="S115" s="2070"/>
      <c r="T115" s="2071" t="s">
        <v>3095</v>
      </c>
      <c r="U115" s="54"/>
      <c r="V115" s="2069" t="s">
        <v>601</v>
      </c>
      <c r="W115" s="2070"/>
      <c r="X115" s="2071" t="s">
        <v>3096</v>
      </c>
      <c r="Y115" s="83"/>
      <c r="Z115" s="2072"/>
    </row>
    <row r="116">
      <c r="A116" s="2073" t="s">
        <v>3097</v>
      </c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5"/>
      <c r="Z116" s="1930"/>
      <c r="AA116" s="1930"/>
    </row>
    <row r="117">
      <c r="D117" s="820" t="s">
        <v>3098</v>
      </c>
      <c r="H117" s="820" t="s">
        <v>3098</v>
      </c>
      <c r="L117" s="820" t="s">
        <v>3098</v>
      </c>
      <c r="P117" s="820" t="s">
        <v>3098</v>
      </c>
      <c r="T117" s="820" t="s">
        <v>3099</v>
      </c>
      <c r="X117" s="820" t="s">
        <v>3099</v>
      </c>
    </row>
    <row r="119">
      <c r="A119" s="2074" t="s">
        <v>3100</v>
      </c>
      <c r="B119" s="1765"/>
      <c r="C119" s="1765"/>
      <c r="D119" s="1765"/>
      <c r="E119" s="1765"/>
      <c r="F119" s="1765"/>
      <c r="G119" s="1765"/>
      <c r="H119" s="1765"/>
      <c r="I119" s="1765"/>
      <c r="J119" s="1765"/>
      <c r="K119" s="1765"/>
      <c r="L119" s="1765"/>
      <c r="M119" s="1765"/>
      <c r="N119" s="1765"/>
      <c r="O119" s="1765"/>
      <c r="P119" s="1765"/>
      <c r="Q119" s="1765"/>
      <c r="R119" s="1765"/>
      <c r="S119" s="1765"/>
      <c r="T119" s="1765"/>
      <c r="U119" s="1765"/>
      <c r="V119" s="1765"/>
      <c r="W119" s="1765"/>
      <c r="X119" s="1765"/>
      <c r="Y119" s="1766"/>
      <c r="Z119" s="2075" t="s">
        <v>526</v>
      </c>
      <c r="AA119" s="1864"/>
    </row>
    <row r="120">
      <c r="A120" s="2076"/>
      <c r="B120" s="2077"/>
      <c r="C120" s="1600"/>
      <c r="D120" s="1600"/>
      <c r="E120" s="1601"/>
      <c r="F120" s="2077"/>
      <c r="G120" s="1600"/>
      <c r="H120" s="1600"/>
      <c r="I120" s="1601"/>
      <c r="J120" s="2077"/>
      <c r="K120" s="1600"/>
      <c r="L120" s="1600"/>
      <c r="M120" s="1601"/>
      <c r="N120" s="2077"/>
      <c r="O120" s="1600"/>
      <c r="P120" s="1600"/>
      <c r="Q120" s="1601"/>
      <c r="R120" s="2077"/>
      <c r="S120" s="1600"/>
      <c r="T120" s="1600"/>
      <c r="U120" s="1601"/>
      <c r="V120" s="2077"/>
      <c r="W120" s="1600"/>
      <c r="X120" s="1600"/>
      <c r="Y120" s="140"/>
      <c r="Z120" s="2078" t="s">
        <v>3101</v>
      </c>
    </row>
    <row r="121">
      <c r="A121" s="2079" t="s">
        <v>2921</v>
      </c>
      <c r="B121" s="2080" t="s">
        <v>3102</v>
      </c>
      <c r="C121" s="1600"/>
      <c r="D121" s="1600"/>
      <c r="E121" s="1601"/>
      <c r="F121" s="2080" t="s">
        <v>3103</v>
      </c>
      <c r="G121" s="1600"/>
      <c r="H121" s="1600"/>
      <c r="I121" s="1601"/>
      <c r="J121" s="2080" t="s">
        <v>3104</v>
      </c>
      <c r="K121" s="1600"/>
      <c r="L121" s="1600"/>
      <c r="M121" s="1601"/>
      <c r="N121" s="2080" t="s">
        <v>2374</v>
      </c>
      <c r="O121" s="1600"/>
      <c r="P121" s="1600"/>
      <c r="Q121" s="1601"/>
      <c r="R121" s="2080" t="s">
        <v>3105</v>
      </c>
      <c r="S121" s="1600"/>
      <c r="T121" s="1600"/>
      <c r="U121" s="1601"/>
      <c r="V121" s="2080" t="s">
        <v>3106</v>
      </c>
      <c r="W121" s="1600"/>
      <c r="X121" s="1600"/>
      <c r="Y121" s="140"/>
      <c r="Z121" s="2081"/>
    </row>
    <row r="122">
      <c r="A122" s="2079" t="s">
        <v>61</v>
      </c>
      <c r="B122" s="2082" t="s">
        <v>1836</v>
      </c>
      <c r="C122" s="1600"/>
      <c r="D122" s="1600"/>
      <c r="E122" s="1601"/>
      <c r="F122" s="2082" t="s">
        <v>3107</v>
      </c>
      <c r="G122" s="1600"/>
      <c r="H122" s="1600"/>
      <c r="I122" s="1601"/>
      <c r="J122" s="2082" t="s">
        <v>1836</v>
      </c>
      <c r="K122" s="1600"/>
      <c r="L122" s="1600"/>
      <c r="M122" s="1601"/>
      <c r="N122" s="2082" t="s">
        <v>3108</v>
      </c>
      <c r="O122" s="1600"/>
      <c r="P122" s="1600"/>
      <c r="Q122" s="1601"/>
      <c r="R122" s="2082" t="s">
        <v>3109</v>
      </c>
      <c r="S122" s="1600"/>
      <c r="T122" s="1600"/>
      <c r="U122" s="1601"/>
      <c r="V122" s="2082" t="s">
        <v>1836</v>
      </c>
      <c r="W122" s="1600"/>
      <c r="X122" s="1600"/>
      <c r="Y122" s="140"/>
      <c r="Z122" s="2081"/>
    </row>
    <row r="123">
      <c r="A123" s="2083" t="s">
        <v>62</v>
      </c>
      <c r="B123" s="2084" t="s">
        <v>566</v>
      </c>
      <c r="C123" s="2085" t="s">
        <v>63</v>
      </c>
      <c r="D123" s="2085" t="s">
        <v>64</v>
      </c>
      <c r="E123" s="2086" t="s">
        <v>65</v>
      </c>
      <c r="F123" s="2084" t="s">
        <v>566</v>
      </c>
      <c r="G123" s="2085" t="s">
        <v>63</v>
      </c>
      <c r="H123" s="2085" t="s">
        <v>64</v>
      </c>
      <c r="I123" s="2086" t="s">
        <v>65</v>
      </c>
      <c r="J123" s="2084" t="s">
        <v>566</v>
      </c>
      <c r="K123" s="2085" t="s">
        <v>63</v>
      </c>
      <c r="L123" s="2085" t="s">
        <v>64</v>
      </c>
      <c r="M123" s="2085" t="s">
        <v>65</v>
      </c>
      <c r="N123" s="2084" t="s">
        <v>566</v>
      </c>
      <c r="O123" s="2085" t="s">
        <v>63</v>
      </c>
      <c r="P123" s="2085" t="s">
        <v>64</v>
      </c>
      <c r="Q123" s="2085" t="s">
        <v>65</v>
      </c>
      <c r="R123" s="2084" t="s">
        <v>565</v>
      </c>
      <c r="S123" s="2085" t="s">
        <v>63</v>
      </c>
      <c r="T123" s="2085" t="s">
        <v>64</v>
      </c>
      <c r="U123" s="2086" t="s">
        <v>65</v>
      </c>
      <c r="V123" s="2084" t="s">
        <v>565</v>
      </c>
      <c r="W123" s="2085" t="s">
        <v>63</v>
      </c>
      <c r="X123" s="2085" t="s">
        <v>64</v>
      </c>
      <c r="Y123" s="2087" t="s">
        <v>65</v>
      </c>
      <c r="Z123" s="2088"/>
    </row>
    <row r="124">
      <c r="A124" s="2083" t="s">
        <v>66</v>
      </c>
      <c r="B124" s="2089" t="s">
        <v>663</v>
      </c>
      <c r="C124" s="2090" t="s">
        <v>1372</v>
      </c>
      <c r="D124" s="2091">
        <v>31.0</v>
      </c>
      <c r="E124" s="2092">
        <v>0.0</v>
      </c>
      <c r="F124" s="2089" t="s">
        <v>531</v>
      </c>
      <c r="G124" s="2090" t="s">
        <v>220</v>
      </c>
      <c r="H124" s="2091">
        <v>31.0</v>
      </c>
      <c r="I124" s="2092">
        <v>252.0</v>
      </c>
      <c r="J124" s="2089" t="s">
        <v>126</v>
      </c>
      <c r="K124" s="2090" t="s">
        <v>68</v>
      </c>
      <c r="L124" s="2091">
        <v>31.0</v>
      </c>
      <c r="M124" s="2090">
        <v>6.0</v>
      </c>
      <c r="N124" s="2093" t="s">
        <v>128</v>
      </c>
      <c r="O124" s="2090" t="s">
        <v>800</v>
      </c>
      <c r="P124" s="2091">
        <v>31.0</v>
      </c>
      <c r="Q124" s="2091">
        <v>6.0</v>
      </c>
      <c r="R124" s="2089" t="s">
        <v>128</v>
      </c>
      <c r="S124" s="2090" t="s">
        <v>68</v>
      </c>
      <c r="T124" s="2091">
        <v>31.0</v>
      </c>
      <c r="U124" s="2094">
        <v>6.0</v>
      </c>
      <c r="V124" s="2089" t="s">
        <v>128</v>
      </c>
      <c r="W124" s="2090" t="s">
        <v>68</v>
      </c>
      <c r="X124" s="2091">
        <v>31.0</v>
      </c>
      <c r="Y124" s="2095">
        <v>6.0</v>
      </c>
      <c r="Z124" s="2088"/>
    </row>
    <row r="125">
      <c r="A125" s="2083" t="s">
        <v>72</v>
      </c>
      <c r="B125" s="2089" t="s">
        <v>533</v>
      </c>
      <c r="C125" s="2090" t="s">
        <v>353</v>
      </c>
      <c r="D125" s="2091">
        <v>31.0</v>
      </c>
      <c r="E125" s="2094">
        <v>6.0</v>
      </c>
      <c r="F125" s="2089" t="s">
        <v>348</v>
      </c>
      <c r="G125" s="2091" t="s">
        <v>289</v>
      </c>
      <c r="H125" s="2091">
        <v>31.0</v>
      </c>
      <c r="I125" s="2094">
        <v>0.0</v>
      </c>
      <c r="J125" s="2089" t="s">
        <v>553</v>
      </c>
      <c r="K125" s="2090" t="s">
        <v>76</v>
      </c>
      <c r="L125" s="2090">
        <v>31.0</v>
      </c>
      <c r="M125" s="2090">
        <v>0.0</v>
      </c>
      <c r="N125" s="2089" t="s">
        <v>2376</v>
      </c>
      <c r="O125" s="2090" t="s">
        <v>692</v>
      </c>
      <c r="P125" s="2091">
        <v>31.0</v>
      </c>
      <c r="Q125" s="2091">
        <v>252.0</v>
      </c>
      <c r="R125" s="2089" t="s">
        <v>3110</v>
      </c>
      <c r="S125" s="2090" t="s">
        <v>166</v>
      </c>
      <c r="T125" s="2091">
        <v>31.0</v>
      </c>
      <c r="U125" s="2094">
        <v>252.0</v>
      </c>
      <c r="V125" s="2089" t="s">
        <v>537</v>
      </c>
      <c r="W125" s="2090" t="s">
        <v>694</v>
      </c>
      <c r="X125" s="2091">
        <v>31.0</v>
      </c>
      <c r="Y125" s="2096">
        <v>252.0</v>
      </c>
      <c r="Z125" s="2088"/>
    </row>
    <row r="126">
      <c r="A126" s="2083" t="s">
        <v>79</v>
      </c>
      <c r="B126" s="2089" t="s">
        <v>3111</v>
      </c>
      <c r="C126" s="2090" t="s">
        <v>168</v>
      </c>
      <c r="D126" s="2091">
        <v>31.0</v>
      </c>
      <c r="E126" s="2094">
        <v>252.0</v>
      </c>
      <c r="F126" s="2089" t="s">
        <v>598</v>
      </c>
      <c r="G126" s="2090" t="s">
        <v>388</v>
      </c>
      <c r="H126" s="2091">
        <v>31.0</v>
      </c>
      <c r="I126" s="2094">
        <v>0.0</v>
      </c>
      <c r="J126" s="2089" t="s">
        <v>260</v>
      </c>
      <c r="K126" s="2090" t="s">
        <v>434</v>
      </c>
      <c r="L126" s="2090">
        <v>31.0</v>
      </c>
      <c r="M126" s="2090">
        <v>0.0</v>
      </c>
      <c r="N126" s="2089" t="s">
        <v>328</v>
      </c>
      <c r="O126" s="2090" t="s">
        <v>1706</v>
      </c>
      <c r="P126" s="2091">
        <v>31.0</v>
      </c>
      <c r="Q126" s="2091">
        <v>0.0</v>
      </c>
      <c r="R126" s="2089" t="s">
        <v>3112</v>
      </c>
      <c r="S126" s="2090" t="s">
        <v>388</v>
      </c>
      <c r="T126" s="2091">
        <v>31.0</v>
      </c>
      <c r="U126" s="2094">
        <v>0.0</v>
      </c>
      <c r="V126" s="2089" t="s">
        <v>1749</v>
      </c>
      <c r="W126" s="2090" t="s">
        <v>388</v>
      </c>
      <c r="X126" s="2091">
        <v>31.0</v>
      </c>
      <c r="Y126" s="2095">
        <v>0.0</v>
      </c>
      <c r="Z126" s="2088"/>
    </row>
    <row r="127">
      <c r="A127" s="2097" t="s">
        <v>85</v>
      </c>
      <c r="B127" s="2098" t="s">
        <v>1682</v>
      </c>
      <c r="C127" s="2099" t="s">
        <v>231</v>
      </c>
      <c r="D127" s="2100">
        <v>31.0</v>
      </c>
      <c r="E127" s="2101">
        <v>0.0</v>
      </c>
      <c r="F127" s="2098" t="s">
        <v>3113</v>
      </c>
      <c r="G127" s="2099" t="s">
        <v>231</v>
      </c>
      <c r="H127" s="2100">
        <v>31.0</v>
      </c>
      <c r="I127" s="2102">
        <v>6.0</v>
      </c>
      <c r="J127" s="2098" t="s">
        <v>1682</v>
      </c>
      <c r="K127" s="2099" t="s">
        <v>436</v>
      </c>
      <c r="L127" s="2100">
        <v>31.0</v>
      </c>
      <c r="M127" s="2099">
        <v>252.0</v>
      </c>
      <c r="N127" s="2098" t="s">
        <v>2377</v>
      </c>
      <c r="O127" s="2099" t="s">
        <v>1197</v>
      </c>
      <c r="P127" s="2100">
        <v>31.0</v>
      </c>
      <c r="Q127" s="2100">
        <v>0.0</v>
      </c>
      <c r="R127" s="2098" t="s">
        <v>1314</v>
      </c>
      <c r="S127" s="2099" t="s">
        <v>610</v>
      </c>
      <c r="T127" s="2099">
        <v>31.0</v>
      </c>
      <c r="U127" s="2101">
        <v>0.0</v>
      </c>
      <c r="V127" s="2098" t="s">
        <v>359</v>
      </c>
      <c r="W127" s="2099" t="s">
        <v>201</v>
      </c>
      <c r="X127" s="2100">
        <v>31.0</v>
      </c>
      <c r="Y127" s="2103">
        <v>0.0</v>
      </c>
      <c r="Z127" s="2088"/>
    </row>
    <row r="128">
      <c r="A128" s="2104"/>
      <c r="B128" s="2098" t="s">
        <v>1471</v>
      </c>
      <c r="C128" s="2099" t="s">
        <v>716</v>
      </c>
      <c r="D128" s="2100">
        <v>31.0</v>
      </c>
      <c r="E128" s="2101">
        <v>0.0</v>
      </c>
      <c r="F128" s="2098" t="s">
        <v>269</v>
      </c>
      <c r="G128" s="2099" t="s">
        <v>516</v>
      </c>
      <c r="H128" s="2100">
        <v>31.0</v>
      </c>
      <c r="I128" s="2102">
        <v>252.0</v>
      </c>
      <c r="J128" s="2098" t="s">
        <v>330</v>
      </c>
      <c r="K128" s="2099" t="s">
        <v>716</v>
      </c>
      <c r="L128" s="2100">
        <v>31.0</v>
      </c>
      <c r="M128" s="2100">
        <v>0.0</v>
      </c>
      <c r="N128" s="2098" t="s">
        <v>698</v>
      </c>
      <c r="O128" s="2099" t="s">
        <v>2378</v>
      </c>
      <c r="P128" s="2100">
        <v>31.0</v>
      </c>
      <c r="Q128" s="2100">
        <v>0.0</v>
      </c>
      <c r="R128" s="2098" t="s">
        <v>468</v>
      </c>
      <c r="S128" s="2100" t="s">
        <v>97</v>
      </c>
      <c r="T128" s="2099">
        <v>31.0</v>
      </c>
      <c r="U128" s="2101">
        <v>0.0</v>
      </c>
      <c r="V128" s="2098" t="s">
        <v>371</v>
      </c>
      <c r="W128" s="2099" t="s">
        <v>305</v>
      </c>
      <c r="X128" s="2100">
        <v>31.0</v>
      </c>
      <c r="Y128" s="2103">
        <v>0.0</v>
      </c>
      <c r="Z128" s="2088"/>
    </row>
    <row r="129">
      <c r="A129" s="2104"/>
      <c r="B129" s="2098" t="s">
        <v>851</v>
      </c>
      <c r="C129" s="2099" t="s">
        <v>2077</v>
      </c>
      <c r="D129" s="2100">
        <v>31.0</v>
      </c>
      <c r="E129" s="2102">
        <v>252.0</v>
      </c>
      <c r="F129" s="2098" t="s">
        <v>413</v>
      </c>
      <c r="G129" s="2099" t="s">
        <v>118</v>
      </c>
      <c r="H129" s="2100">
        <v>31.0</v>
      </c>
      <c r="I129" s="2102">
        <v>0.0</v>
      </c>
      <c r="J129" s="2098" t="s">
        <v>1471</v>
      </c>
      <c r="K129" s="2099" t="s">
        <v>274</v>
      </c>
      <c r="L129" s="2100">
        <v>31.0</v>
      </c>
      <c r="M129" s="2099">
        <v>252.0</v>
      </c>
      <c r="N129" s="2098" t="s">
        <v>1175</v>
      </c>
      <c r="O129" s="2099" t="s">
        <v>814</v>
      </c>
      <c r="P129" s="2100">
        <v>31.0</v>
      </c>
      <c r="Q129" s="2100">
        <v>252.0</v>
      </c>
      <c r="R129" s="2098" t="s">
        <v>817</v>
      </c>
      <c r="S129" s="2099" t="s">
        <v>517</v>
      </c>
      <c r="T129" s="2099">
        <v>31.0</v>
      </c>
      <c r="U129" s="2101">
        <v>252.0</v>
      </c>
      <c r="V129" s="2098" t="s">
        <v>1245</v>
      </c>
      <c r="W129" s="2099" t="s">
        <v>270</v>
      </c>
      <c r="X129" s="2100">
        <v>31.0</v>
      </c>
      <c r="Y129" s="2105">
        <v>252.0</v>
      </c>
      <c r="Z129" s="2088"/>
    </row>
    <row r="130">
      <c r="A130" s="2106"/>
      <c r="B130" s="2107" t="s">
        <v>442</v>
      </c>
      <c r="C130" s="2108"/>
      <c r="D130" s="2109" t="s">
        <v>3114</v>
      </c>
      <c r="E130" s="54"/>
      <c r="F130" s="2107" t="s">
        <v>493</v>
      </c>
      <c r="G130" s="2108"/>
      <c r="H130" s="2109" t="s">
        <v>158</v>
      </c>
      <c r="I130" s="54"/>
      <c r="J130" s="2107" t="s">
        <v>335</v>
      </c>
      <c r="K130" s="2108"/>
      <c r="L130" s="2110" t="s">
        <v>3115</v>
      </c>
      <c r="M130" s="106"/>
      <c r="N130" s="2107" t="s">
        <v>419</v>
      </c>
      <c r="O130" s="2108"/>
      <c r="P130" s="2109" t="s">
        <v>3116</v>
      </c>
      <c r="Q130" s="54"/>
      <c r="R130" s="2107" t="s">
        <v>143</v>
      </c>
      <c r="S130" s="2108"/>
      <c r="T130" s="2109" t="s">
        <v>3117</v>
      </c>
      <c r="U130" s="54"/>
      <c r="V130" s="2107" t="s">
        <v>444</v>
      </c>
      <c r="W130" s="2108"/>
      <c r="X130" s="2109" t="s">
        <v>3118</v>
      </c>
      <c r="Y130" s="83"/>
      <c r="Z130" s="2111"/>
    </row>
    <row r="131">
      <c r="A131" s="957"/>
      <c r="B131" s="957"/>
      <c r="C131" s="957"/>
      <c r="D131" s="2112" t="s">
        <v>3119</v>
      </c>
      <c r="E131" s="957"/>
      <c r="F131" s="957"/>
      <c r="G131" s="957"/>
      <c r="H131" s="2112" t="s">
        <v>3119</v>
      </c>
      <c r="I131" s="957"/>
      <c r="J131" s="957"/>
      <c r="K131" s="2113" t="s">
        <v>3120</v>
      </c>
      <c r="L131" s="2114" t="s">
        <v>3121</v>
      </c>
      <c r="M131" s="75"/>
      <c r="N131" s="957"/>
      <c r="O131" s="957"/>
      <c r="P131" s="2112" t="s">
        <v>3119</v>
      </c>
      <c r="Q131" s="957"/>
      <c r="R131" s="957"/>
      <c r="S131" s="957"/>
      <c r="T131" s="2112" t="s">
        <v>3122</v>
      </c>
      <c r="U131" s="957"/>
      <c r="V131" s="957"/>
      <c r="W131" s="957"/>
      <c r="X131" s="2112" t="s">
        <v>3122</v>
      </c>
      <c r="Y131" s="957"/>
      <c r="Z131" s="957"/>
    </row>
    <row r="132">
      <c r="A132" s="2115" t="s">
        <v>3123</v>
      </c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5"/>
      <c r="Z132" s="1930"/>
      <c r="AA132" s="1930"/>
    </row>
    <row r="133">
      <c r="L133" s="2112" t="s">
        <v>3119</v>
      </c>
    </row>
    <row r="135">
      <c r="A135" s="2116" t="s">
        <v>3124</v>
      </c>
      <c r="B135" s="1765"/>
      <c r="C135" s="1765"/>
      <c r="D135" s="1765"/>
      <c r="E135" s="1765"/>
      <c r="F135" s="1765"/>
      <c r="G135" s="1765"/>
      <c r="H135" s="1765"/>
      <c r="I135" s="1765"/>
      <c r="J135" s="1765"/>
      <c r="K135" s="1765"/>
      <c r="L135" s="1765"/>
      <c r="M135" s="1765"/>
      <c r="N135" s="1765"/>
      <c r="O135" s="1765"/>
      <c r="P135" s="1765"/>
      <c r="Q135" s="1765"/>
      <c r="R135" s="1765"/>
      <c r="S135" s="1765"/>
      <c r="T135" s="1765"/>
      <c r="U135" s="1765"/>
      <c r="V135" s="1765"/>
      <c r="W135" s="1765"/>
      <c r="X135" s="1765"/>
      <c r="Y135" s="1766"/>
      <c r="Z135" s="2117" t="s">
        <v>526</v>
      </c>
      <c r="AA135" s="1864"/>
    </row>
    <row r="136">
      <c r="A136" s="2118"/>
      <c r="B136" s="2119"/>
      <c r="C136" s="1600"/>
      <c r="D136" s="1600"/>
      <c r="E136" s="1601"/>
      <c r="F136" s="2119"/>
      <c r="G136" s="1600"/>
      <c r="H136" s="1600"/>
      <c r="I136" s="1601"/>
      <c r="J136" s="2119"/>
      <c r="K136" s="1600"/>
      <c r="L136" s="1600"/>
      <c r="M136" s="1601"/>
      <c r="N136" s="2119"/>
      <c r="O136" s="1600"/>
      <c r="P136" s="1600"/>
      <c r="Q136" s="1601"/>
      <c r="R136" s="2119"/>
      <c r="S136" s="1600"/>
      <c r="T136" s="1600"/>
      <c r="U136" s="1601"/>
      <c r="V136" s="2119"/>
      <c r="W136" s="1600"/>
      <c r="X136" s="1600"/>
      <c r="Y136" s="140"/>
      <c r="Z136" s="2120" t="s">
        <v>837</v>
      </c>
    </row>
    <row r="137">
      <c r="A137" s="2121" t="s">
        <v>2921</v>
      </c>
      <c r="B137" s="2122" t="s">
        <v>3125</v>
      </c>
      <c r="C137" s="1600"/>
      <c r="D137" s="1600"/>
      <c r="E137" s="1601"/>
      <c r="F137" s="2122" t="s">
        <v>3126</v>
      </c>
      <c r="G137" s="1600"/>
      <c r="H137" s="1600"/>
      <c r="I137" s="1601"/>
      <c r="J137" s="2122" t="s">
        <v>3127</v>
      </c>
      <c r="K137" s="1600"/>
      <c r="L137" s="1600"/>
      <c r="M137" s="1601"/>
      <c r="N137" s="2122" t="s">
        <v>3128</v>
      </c>
      <c r="O137" s="1600"/>
      <c r="P137" s="1600"/>
      <c r="Q137" s="1601"/>
      <c r="R137" s="2122" t="s">
        <v>3129</v>
      </c>
      <c r="S137" s="1600"/>
      <c r="T137" s="1600"/>
      <c r="U137" s="1601"/>
      <c r="V137" s="2122" t="s">
        <v>3130</v>
      </c>
      <c r="W137" s="1600"/>
      <c r="X137" s="1600"/>
      <c r="Y137" s="140"/>
      <c r="Z137" s="2123"/>
    </row>
    <row r="138">
      <c r="A138" s="2121" t="s">
        <v>61</v>
      </c>
      <c r="B138" s="2124" t="s">
        <v>3131</v>
      </c>
      <c r="C138" s="1600"/>
      <c r="D138" s="1600"/>
      <c r="E138" s="1601"/>
      <c r="F138" s="2124" t="s">
        <v>3132</v>
      </c>
      <c r="G138" s="1600"/>
      <c r="H138" s="1600"/>
      <c r="I138" s="1601"/>
      <c r="J138" s="2124" t="s">
        <v>3133</v>
      </c>
      <c r="K138" s="1600"/>
      <c r="L138" s="1600"/>
      <c r="M138" s="1601"/>
      <c r="N138" s="2124" t="s">
        <v>3134</v>
      </c>
      <c r="O138" s="1600"/>
      <c r="P138" s="1600"/>
      <c r="Q138" s="1601"/>
      <c r="R138" s="2124" t="s">
        <v>3133</v>
      </c>
      <c r="S138" s="1600"/>
      <c r="T138" s="1600"/>
      <c r="U138" s="1601"/>
      <c r="V138" s="2124" t="s">
        <v>3135</v>
      </c>
      <c r="W138" s="1600"/>
      <c r="X138" s="1600"/>
      <c r="Y138" s="140"/>
      <c r="Z138" s="2123"/>
    </row>
    <row r="139">
      <c r="A139" s="2125" t="s">
        <v>62</v>
      </c>
      <c r="B139" s="2126" t="s">
        <v>840</v>
      </c>
      <c r="C139" s="2127" t="s">
        <v>63</v>
      </c>
      <c r="D139" s="2127" t="s">
        <v>64</v>
      </c>
      <c r="E139" s="2128" t="s">
        <v>65</v>
      </c>
      <c r="F139" s="2129" t="s">
        <v>566</v>
      </c>
      <c r="G139" s="2127" t="s">
        <v>63</v>
      </c>
      <c r="H139" s="2127" t="s">
        <v>64</v>
      </c>
      <c r="I139" s="2128" t="s">
        <v>65</v>
      </c>
      <c r="J139" s="2129" t="s">
        <v>566</v>
      </c>
      <c r="K139" s="2127" t="s">
        <v>63</v>
      </c>
      <c r="L139" s="2127" t="s">
        <v>64</v>
      </c>
      <c r="M139" s="2127" t="s">
        <v>65</v>
      </c>
      <c r="N139" s="2129" t="s">
        <v>566</v>
      </c>
      <c r="O139" s="2127" t="s">
        <v>63</v>
      </c>
      <c r="P139" s="2127" t="s">
        <v>64</v>
      </c>
      <c r="Q139" s="2127" t="s">
        <v>65</v>
      </c>
      <c r="R139" s="2129" t="s">
        <v>566</v>
      </c>
      <c r="S139" s="2127" t="s">
        <v>63</v>
      </c>
      <c r="T139" s="2127" t="s">
        <v>64</v>
      </c>
      <c r="U139" s="2128" t="s">
        <v>65</v>
      </c>
      <c r="V139" s="2129" t="s">
        <v>565</v>
      </c>
      <c r="W139" s="2127" t="s">
        <v>63</v>
      </c>
      <c r="X139" s="2127" t="s">
        <v>64</v>
      </c>
      <c r="Y139" s="2130" t="s">
        <v>65</v>
      </c>
      <c r="Z139" s="2131"/>
    </row>
    <row r="140">
      <c r="A140" s="2125" t="s">
        <v>66</v>
      </c>
      <c r="B140" s="2132" t="s">
        <v>126</v>
      </c>
      <c r="C140" s="2133" t="s">
        <v>380</v>
      </c>
      <c r="D140" s="2134">
        <v>31.0</v>
      </c>
      <c r="E140" s="2135">
        <v>6.0</v>
      </c>
      <c r="F140" s="2132" t="s">
        <v>69</v>
      </c>
      <c r="G140" s="2133" t="s">
        <v>287</v>
      </c>
      <c r="H140" s="2134">
        <v>31.0</v>
      </c>
      <c r="I140" s="2135">
        <v>6.0</v>
      </c>
      <c r="J140" s="2132" t="s">
        <v>67</v>
      </c>
      <c r="K140" s="2133" t="s">
        <v>841</v>
      </c>
      <c r="L140" s="2134">
        <v>31.0</v>
      </c>
      <c r="M140" s="2133">
        <v>6.0</v>
      </c>
      <c r="N140" s="2136" t="s">
        <v>128</v>
      </c>
      <c r="O140" s="2133" t="s">
        <v>287</v>
      </c>
      <c r="P140" s="2134">
        <v>31.0</v>
      </c>
      <c r="Q140" s="2134">
        <v>6.0</v>
      </c>
      <c r="R140" s="2132" t="s">
        <v>67</v>
      </c>
      <c r="S140" s="2133" t="s">
        <v>860</v>
      </c>
      <c r="T140" s="2134">
        <v>31.0</v>
      </c>
      <c r="U140" s="2137">
        <v>6.0</v>
      </c>
      <c r="V140" s="2132" t="s">
        <v>126</v>
      </c>
      <c r="W140" s="2133" t="s">
        <v>129</v>
      </c>
      <c r="X140" s="2134">
        <v>31.0</v>
      </c>
      <c r="Y140" s="2138">
        <v>6.0</v>
      </c>
      <c r="Z140" s="2131"/>
    </row>
    <row r="141">
      <c r="A141" s="2125" t="s">
        <v>72</v>
      </c>
      <c r="B141" s="2132" t="s">
        <v>842</v>
      </c>
      <c r="C141" s="2133" t="s">
        <v>74</v>
      </c>
      <c r="D141" s="2134">
        <v>31.0</v>
      </c>
      <c r="E141" s="2135">
        <v>0.0</v>
      </c>
      <c r="F141" s="2132" t="s">
        <v>843</v>
      </c>
      <c r="G141" s="2133" t="s">
        <v>74</v>
      </c>
      <c r="H141" s="2134">
        <v>31.0</v>
      </c>
      <c r="I141" s="2137">
        <v>0.0</v>
      </c>
      <c r="J141" s="2132" t="s">
        <v>324</v>
      </c>
      <c r="K141" s="2133" t="s">
        <v>844</v>
      </c>
      <c r="L141" s="2133">
        <v>31.0</v>
      </c>
      <c r="M141" s="2133">
        <v>0.0</v>
      </c>
      <c r="N141" s="2132" t="s">
        <v>382</v>
      </c>
      <c r="O141" s="2133" t="s">
        <v>132</v>
      </c>
      <c r="P141" s="2134">
        <v>31.0</v>
      </c>
      <c r="Q141" s="2134">
        <v>252.0</v>
      </c>
      <c r="R141" s="2132" t="s">
        <v>191</v>
      </c>
      <c r="S141" s="2133" t="s">
        <v>802</v>
      </c>
      <c r="T141" s="2134">
        <v>31.0</v>
      </c>
      <c r="U141" s="2137">
        <v>252.0</v>
      </c>
      <c r="V141" s="2132" t="s">
        <v>861</v>
      </c>
      <c r="W141" s="2133" t="s">
        <v>166</v>
      </c>
      <c r="X141" s="2133">
        <v>30.0</v>
      </c>
      <c r="Y141" s="2138">
        <v>0.0</v>
      </c>
      <c r="Z141" s="2131"/>
    </row>
    <row r="142">
      <c r="A142" s="2125" t="s">
        <v>79</v>
      </c>
      <c r="B142" s="2132" t="s">
        <v>195</v>
      </c>
      <c r="C142" s="2133" t="s">
        <v>434</v>
      </c>
      <c r="D142" s="2134">
        <v>31.0</v>
      </c>
      <c r="E142" s="2135">
        <v>0.0</v>
      </c>
      <c r="F142" s="2132" t="s">
        <v>509</v>
      </c>
      <c r="G142" s="2133" t="s">
        <v>538</v>
      </c>
      <c r="H142" s="2134">
        <v>31.0</v>
      </c>
      <c r="I142" s="2137">
        <v>0.0</v>
      </c>
      <c r="J142" s="2132" t="s">
        <v>327</v>
      </c>
      <c r="K142" s="2133" t="s">
        <v>845</v>
      </c>
      <c r="L142" s="2133">
        <v>31.0</v>
      </c>
      <c r="M142" s="2133">
        <v>0.0</v>
      </c>
      <c r="N142" s="2132" t="s">
        <v>260</v>
      </c>
      <c r="O142" s="2133" t="s">
        <v>385</v>
      </c>
      <c r="P142" s="2134">
        <v>31.0</v>
      </c>
      <c r="Q142" s="2134">
        <v>0.0</v>
      </c>
      <c r="R142" s="2132" t="s">
        <v>386</v>
      </c>
      <c r="S142" s="2133" t="s">
        <v>257</v>
      </c>
      <c r="T142" s="2134">
        <v>31.0</v>
      </c>
      <c r="U142" s="2137">
        <v>0.0</v>
      </c>
      <c r="V142" s="2132" t="s">
        <v>862</v>
      </c>
      <c r="W142" s="2133" t="s">
        <v>388</v>
      </c>
      <c r="X142" s="2134">
        <v>31.0</v>
      </c>
      <c r="Y142" s="2138">
        <v>0.0</v>
      </c>
      <c r="Z142" s="2131"/>
    </row>
    <row r="143">
      <c r="A143" s="2139" t="s">
        <v>85</v>
      </c>
      <c r="B143" s="2140" t="s">
        <v>846</v>
      </c>
      <c r="C143" s="2141" t="s">
        <v>512</v>
      </c>
      <c r="D143" s="2142">
        <v>31.0</v>
      </c>
      <c r="E143" s="2143">
        <v>252.0</v>
      </c>
      <c r="F143" s="2140" t="s">
        <v>439</v>
      </c>
      <c r="G143" s="2141" t="s">
        <v>360</v>
      </c>
      <c r="H143" s="2142">
        <v>31.0</v>
      </c>
      <c r="I143" s="2143">
        <v>252.0</v>
      </c>
      <c r="J143" s="2140" t="s">
        <v>141</v>
      </c>
      <c r="K143" s="2141" t="s">
        <v>142</v>
      </c>
      <c r="L143" s="2142">
        <v>31.0</v>
      </c>
      <c r="M143" s="2141">
        <v>252.0</v>
      </c>
      <c r="N143" s="2140" t="s">
        <v>396</v>
      </c>
      <c r="O143" s="2141" t="s">
        <v>362</v>
      </c>
      <c r="P143" s="2142">
        <v>31.0</v>
      </c>
      <c r="Q143" s="2142">
        <v>0.0</v>
      </c>
      <c r="R143" s="2140" t="s">
        <v>863</v>
      </c>
      <c r="S143" s="2141" t="s">
        <v>864</v>
      </c>
      <c r="T143" s="2141">
        <v>31.0</v>
      </c>
      <c r="U143" s="2144">
        <v>0.0</v>
      </c>
      <c r="V143" s="2140" t="s">
        <v>413</v>
      </c>
      <c r="W143" s="2141" t="s">
        <v>865</v>
      </c>
      <c r="X143" s="2141">
        <v>30.0</v>
      </c>
      <c r="Y143" s="2145">
        <v>252.0</v>
      </c>
      <c r="Z143" s="2131"/>
    </row>
    <row r="144">
      <c r="A144" s="2146"/>
      <c r="B144" s="2140" t="s">
        <v>3136</v>
      </c>
      <c r="C144" s="2141" t="s">
        <v>440</v>
      </c>
      <c r="D144" s="2142">
        <v>31.0</v>
      </c>
      <c r="E144" s="2144">
        <v>0.0</v>
      </c>
      <c r="F144" s="2140" t="s">
        <v>847</v>
      </c>
      <c r="G144" s="2141" t="s">
        <v>695</v>
      </c>
      <c r="H144" s="2142">
        <v>31.0</v>
      </c>
      <c r="I144" s="2143">
        <v>0.0</v>
      </c>
      <c r="J144" s="2140" t="s">
        <v>848</v>
      </c>
      <c r="K144" s="2141" t="s">
        <v>849</v>
      </c>
      <c r="L144" s="2142">
        <v>31.0</v>
      </c>
      <c r="M144" s="2142">
        <v>0.0</v>
      </c>
      <c r="N144" s="2140" t="s">
        <v>866</v>
      </c>
      <c r="O144" s="2141" t="s">
        <v>174</v>
      </c>
      <c r="P144" s="2142">
        <v>31.0</v>
      </c>
      <c r="Q144" s="2142">
        <v>0.0</v>
      </c>
      <c r="R144" s="2140" t="s">
        <v>148</v>
      </c>
      <c r="S144" s="2141" t="s">
        <v>305</v>
      </c>
      <c r="T144" s="2141">
        <v>31.0</v>
      </c>
      <c r="U144" s="2144">
        <v>0.0</v>
      </c>
      <c r="V144" s="2140" t="s">
        <v>734</v>
      </c>
      <c r="W144" s="2141" t="s">
        <v>305</v>
      </c>
      <c r="X144" s="2142">
        <v>31.0</v>
      </c>
      <c r="Y144" s="2147">
        <v>0.0</v>
      </c>
      <c r="Z144" s="2131"/>
    </row>
    <row r="145">
      <c r="A145" s="2146"/>
      <c r="B145" s="2140" t="s">
        <v>850</v>
      </c>
      <c r="C145" s="2141" t="s">
        <v>517</v>
      </c>
      <c r="D145" s="2142">
        <v>31.0</v>
      </c>
      <c r="E145" s="2143">
        <v>252.0</v>
      </c>
      <c r="F145" s="2140" t="s">
        <v>299</v>
      </c>
      <c r="G145" s="2141" t="s">
        <v>153</v>
      </c>
      <c r="H145" s="2142">
        <v>31.0</v>
      </c>
      <c r="I145" s="2143">
        <v>252.0</v>
      </c>
      <c r="J145" s="2140" t="s">
        <v>306</v>
      </c>
      <c r="K145" s="2141" t="s">
        <v>176</v>
      </c>
      <c r="L145" s="2142">
        <v>31.0</v>
      </c>
      <c r="M145" s="2141">
        <v>252.0</v>
      </c>
      <c r="N145" s="2140" t="s">
        <v>96</v>
      </c>
      <c r="O145" s="2141" t="s">
        <v>153</v>
      </c>
      <c r="P145" s="2142">
        <v>31.0</v>
      </c>
      <c r="Q145" s="2142">
        <v>252.0</v>
      </c>
      <c r="R145" s="2140" t="s">
        <v>141</v>
      </c>
      <c r="S145" s="2141" t="s">
        <v>867</v>
      </c>
      <c r="T145" s="2141">
        <v>31.0</v>
      </c>
      <c r="U145" s="2144">
        <v>252.0</v>
      </c>
      <c r="V145" s="2140" t="s">
        <v>3137</v>
      </c>
      <c r="W145" s="2141" t="s">
        <v>869</v>
      </c>
      <c r="X145" s="2142">
        <v>31.0</v>
      </c>
      <c r="Y145" s="2145">
        <v>252.0</v>
      </c>
      <c r="Z145" s="2131"/>
    </row>
    <row r="146">
      <c r="A146" s="2148"/>
      <c r="B146" s="2149" t="s">
        <v>851</v>
      </c>
      <c r="C146" s="2150"/>
      <c r="D146" s="2151" t="s">
        <v>3138</v>
      </c>
      <c r="E146" s="54"/>
      <c r="F146" s="2149" t="s">
        <v>493</v>
      </c>
      <c r="G146" s="2150"/>
      <c r="H146" s="2151" t="s">
        <v>3139</v>
      </c>
      <c r="I146" s="54"/>
      <c r="J146" s="2149" t="s">
        <v>394</v>
      </c>
      <c r="K146" s="2150"/>
      <c r="L146" s="2151" t="s">
        <v>3140</v>
      </c>
      <c r="M146" s="54"/>
      <c r="N146" s="2149" t="s">
        <v>870</v>
      </c>
      <c r="O146" s="2150"/>
      <c r="P146" s="2151" t="s">
        <v>3141</v>
      </c>
      <c r="Q146" s="54"/>
      <c r="R146" s="2149" t="s">
        <v>361</v>
      </c>
      <c r="S146" s="2150"/>
      <c r="T146" s="2151" t="s">
        <v>3142</v>
      </c>
      <c r="U146" s="54"/>
      <c r="V146" s="2149" t="s">
        <v>873</v>
      </c>
      <c r="W146" s="2150"/>
      <c r="X146" s="2151" t="s">
        <v>3143</v>
      </c>
      <c r="Y146" s="83"/>
      <c r="Z146" s="2152"/>
    </row>
    <row r="147">
      <c r="A147" s="957"/>
      <c r="B147" s="957"/>
      <c r="C147" s="957"/>
      <c r="D147" s="2112" t="s">
        <v>3144</v>
      </c>
      <c r="E147" s="957"/>
      <c r="F147" s="2153" t="s">
        <v>3145</v>
      </c>
      <c r="G147" s="74"/>
      <c r="H147" s="2154" t="s">
        <v>3146</v>
      </c>
      <c r="I147" s="75"/>
      <c r="J147" s="957"/>
      <c r="K147" s="2112"/>
      <c r="L147" s="2112" t="s">
        <v>3147</v>
      </c>
      <c r="N147" s="957"/>
      <c r="O147" s="957"/>
      <c r="P147" s="2112" t="s">
        <v>3147</v>
      </c>
      <c r="Q147" s="957"/>
      <c r="R147" s="957"/>
      <c r="S147" s="957"/>
      <c r="T147" s="2112" t="s">
        <v>3147</v>
      </c>
      <c r="U147" s="957"/>
      <c r="V147" s="957"/>
      <c r="W147" s="957"/>
      <c r="X147" s="2112" t="s">
        <v>3144</v>
      </c>
      <c r="Y147" s="957"/>
      <c r="Z147" s="957"/>
    </row>
    <row r="148">
      <c r="A148" s="2155" t="s">
        <v>3148</v>
      </c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5"/>
      <c r="Z148" s="1930"/>
      <c r="AA148" s="1930"/>
    </row>
    <row r="149">
      <c r="H149" s="2112" t="s">
        <v>3147</v>
      </c>
      <c r="L149" s="2112"/>
    </row>
  </sheetData>
  <mergeCells count="219">
    <mergeCell ref="B60:E60"/>
    <mergeCell ref="F60:I60"/>
    <mergeCell ref="J60:M60"/>
    <mergeCell ref="N60:Q60"/>
    <mergeCell ref="R60:U60"/>
    <mergeCell ref="B61:E61"/>
    <mergeCell ref="F61:I61"/>
    <mergeCell ref="R61:U61"/>
    <mergeCell ref="J61:M61"/>
    <mergeCell ref="N61:Q61"/>
    <mergeCell ref="D69:E69"/>
    <mergeCell ref="H69:I69"/>
    <mergeCell ref="L69:M69"/>
    <mergeCell ref="P69:Q69"/>
    <mergeCell ref="T69:U69"/>
    <mergeCell ref="A70:U70"/>
    <mergeCell ref="A73:Y73"/>
    <mergeCell ref="F74:I74"/>
    <mergeCell ref="J74:M74"/>
    <mergeCell ref="N74:Q74"/>
    <mergeCell ref="R74:U74"/>
    <mergeCell ref="V74:Y74"/>
    <mergeCell ref="B74:E74"/>
    <mergeCell ref="B75:E75"/>
    <mergeCell ref="F75:I75"/>
    <mergeCell ref="J75:M75"/>
    <mergeCell ref="N75:Q75"/>
    <mergeCell ref="R75:U75"/>
    <mergeCell ref="V75:Y75"/>
    <mergeCell ref="B90:E90"/>
    <mergeCell ref="B91:E91"/>
    <mergeCell ref="F91:I91"/>
    <mergeCell ref="J91:M91"/>
    <mergeCell ref="N91:Q91"/>
    <mergeCell ref="R91:U91"/>
    <mergeCell ref="V91:Y91"/>
    <mergeCell ref="R89:U89"/>
    <mergeCell ref="V89:Y89"/>
    <mergeCell ref="F90:I90"/>
    <mergeCell ref="J90:M90"/>
    <mergeCell ref="N90:Q90"/>
    <mergeCell ref="R90:U90"/>
    <mergeCell ref="V90:Y90"/>
    <mergeCell ref="F107:I107"/>
    <mergeCell ref="J107:M107"/>
    <mergeCell ref="B106:E106"/>
    <mergeCell ref="F106:I106"/>
    <mergeCell ref="J106:M106"/>
    <mergeCell ref="N106:Q106"/>
    <mergeCell ref="R106:U106"/>
    <mergeCell ref="V106:Y106"/>
    <mergeCell ref="B107:E107"/>
    <mergeCell ref="V107:Y107"/>
    <mergeCell ref="N107:Q107"/>
    <mergeCell ref="R107:U107"/>
    <mergeCell ref="D115:E115"/>
    <mergeCell ref="H115:I115"/>
    <mergeCell ref="L115:M115"/>
    <mergeCell ref="P115:Q115"/>
    <mergeCell ref="T115:U115"/>
    <mergeCell ref="R120:U120"/>
    <mergeCell ref="V120:Y120"/>
    <mergeCell ref="X115:Y115"/>
    <mergeCell ref="A116:Y116"/>
    <mergeCell ref="A119:Y119"/>
    <mergeCell ref="B120:E120"/>
    <mergeCell ref="F120:I120"/>
    <mergeCell ref="J120:M120"/>
    <mergeCell ref="N120:Q120"/>
    <mergeCell ref="N122:Q122"/>
    <mergeCell ref="R122:U122"/>
    <mergeCell ref="B121:E121"/>
    <mergeCell ref="F121:I121"/>
    <mergeCell ref="J121:M121"/>
    <mergeCell ref="N121:Q121"/>
    <mergeCell ref="R121:U121"/>
    <mergeCell ref="V121:Y121"/>
    <mergeCell ref="B122:E122"/>
    <mergeCell ref="V122:Y122"/>
    <mergeCell ref="F122:I122"/>
    <mergeCell ref="J122:M122"/>
    <mergeCell ref="D130:E130"/>
    <mergeCell ref="H130:I130"/>
    <mergeCell ref="P130:Q130"/>
    <mergeCell ref="T130:U130"/>
    <mergeCell ref="X130:Y130"/>
    <mergeCell ref="L27:M27"/>
    <mergeCell ref="P27:Q27"/>
    <mergeCell ref="T27:U27"/>
    <mergeCell ref="A28:U28"/>
    <mergeCell ref="A30:U30"/>
    <mergeCell ref="F31:I31"/>
    <mergeCell ref="R31:U31"/>
    <mergeCell ref="N33:Q33"/>
    <mergeCell ref="R33:U33"/>
    <mergeCell ref="B31:E31"/>
    <mergeCell ref="B32:E32"/>
    <mergeCell ref="F32:I32"/>
    <mergeCell ref="J32:M32"/>
    <mergeCell ref="N32:Q32"/>
    <mergeCell ref="R32:U32"/>
    <mergeCell ref="B33:E33"/>
    <mergeCell ref="J31:M31"/>
    <mergeCell ref="N31:Q31"/>
    <mergeCell ref="F33:I33"/>
    <mergeCell ref="J33:M33"/>
    <mergeCell ref="D41:E41"/>
    <mergeCell ref="H41:I41"/>
    <mergeCell ref="L41:M41"/>
    <mergeCell ref="P41:Q41"/>
    <mergeCell ref="A42:Q42"/>
    <mergeCell ref="A2:M2"/>
    <mergeCell ref="B3:E3"/>
    <mergeCell ref="F3:I3"/>
    <mergeCell ref="J3:M3"/>
    <mergeCell ref="B4:E4"/>
    <mergeCell ref="F4:I4"/>
    <mergeCell ref="J4:M4"/>
    <mergeCell ref="B5:E5"/>
    <mergeCell ref="F5:I5"/>
    <mergeCell ref="J5:M5"/>
    <mergeCell ref="H13:I13"/>
    <mergeCell ref="L13:M13"/>
    <mergeCell ref="A14:N14"/>
    <mergeCell ref="A16:U16"/>
    <mergeCell ref="N18:Q18"/>
    <mergeCell ref="R18:U18"/>
    <mergeCell ref="N19:Q19"/>
    <mergeCell ref="R19:U19"/>
    <mergeCell ref="D13:E13"/>
    <mergeCell ref="B17:E17"/>
    <mergeCell ref="F17:I17"/>
    <mergeCell ref="J17:M17"/>
    <mergeCell ref="N17:Q17"/>
    <mergeCell ref="R17:U17"/>
    <mergeCell ref="B18:E18"/>
    <mergeCell ref="F18:I18"/>
    <mergeCell ref="J18:M18"/>
    <mergeCell ref="B19:E19"/>
    <mergeCell ref="F19:I19"/>
    <mergeCell ref="J19:M19"/>
    <mergeCell ref="D27:E27"/>
    <mergeCell ref="H27:I27"/>
    <mergeCell ref="T41:U41"/>
    <mergeCell ref="R42:U45"/>
    <mergeCell ref="R46:U46"/>
    <mergeCell ref="R47:U47"/>
    <mergeCell ref="T55:U55"/>
    <mergeCell ref="D55:E55"/>
    <mergeCell ref="A58:U58"/>
    <mergeCell ref="B59:E59"/>
    <mergeCell ref="F59:I59"/>
    <mergeCell ref="J59:M59"/>
    <mergeCell ref="N59:Q59"/>
    <mergeCell ref="R59:U59"/>
    <mergeCell ref="B76:E76"/>
    <mergeCell ref="F76:I76"/>
    <mergeCell ref="J76:M76"/>
    <mergeCell ref="N76:Q76"/>
    <mergeCell ref="R76:U76"/>
    <mergeCell ref="V76:Y76"/>
    <mergeCell ref="D84:E84"/>
    <mergeCell ref="X84:Y84"/>
    <mergeCell ref="A85:Y85"/>
    <mergeCell ref="A88:Y88"/>
    <mergeCell ref="B89:E89"/>
    <mergeCell ref="F89:I89"/>
    <mergeCell ref="J89:M89"/>
    <mergeCell ref="N89:Q89"/>
    <mergeCell ref="P84:Q84"/>
    <mergeCell ref="T84:U84"/>
    <mergeCell ref="H84:I84"/>
    <mergeCell ref="L84:M84"/>
    <mergeCell ref="D99:E99"/>
    <mergeCell ref="H99:I99"/>
    <mergeCell ref="L99:M99"/>
    <mergeCell ref="P99:Q99"/>
    <mergeCell ref="T99:U99"/>
    <mergeCell ref="R105:U105"/>
    <mergeCell ref="V105:Y105"/>
    <mergeCell ref="X99:Y99"/>
    <mergeCell ref="A101:Y101"/>
    <mergeCell ref="A104:Y104"/>
    <mergeCell ref="B105:E105"/>
    <mergeCell ref="F105:I105"/>
    <mergeCell ref="J105:M105"/>
    <mergeCell ref="N105:Q105"/>
    <mergeCell ref="L130:M130"/>
    <mergeCell ref="L131:M131"/>
    <mergeCell ref="A132:Y132"/>
    <mergeCell ref="A135:Y135"/>
    <mergeCell ref="F136:I136"/>
    <mergeCell ref="J136:M136"/>
    <mergeCell ref="V136:Y136"/>
    <mergeCell ref="B138:E138"/>
    <mergeCell ref="F138:I138"/>
    <mergeCell ref="J138:M138"/>
    <mergeCell ref="N138:Q138"/>
    <mergeCell ref="R138:U138"/>
    <mergeCell ref="V138:Y138"/>
    <mergeCell ref="B136:E136"/>
    <mergeCell ref="B137:E137"/>
    <mergeCell ref="F137:I137"/>
    <mergeCell ref="J137:M137"/>
    <mergeCell ref="N137:Q137"/>
    <mergeCell ref="R137:U137"/>
    <mergeCell ref="V137:Y137"/>
    <mergeCell ref="H146:I146"/>
    <mergeCell ref="F147:G147"/>
    <mergeCell ref="H147:I147"/>
    <mergeCell ref="L147:M147"/>
    <mergeCell ref="A148:Y148"/>
    <mergeCell ref="N136:Q136"/>
    <mergeCell ref="R136:U136"/>
    <mergeCell ref="D146:E146"/>
    <mergeCell ref="L146:M146"/>
    <mergeCell ref="P146:Q146"/>
    <mergeCell ref="T146:U146"/>
    <mergeCell ref="X146:Y146"/>
  </mergeCells>
  <hyperlinks>
    <hyperlink r:id="rId1" ref="A14"/>
    <hyperlink r:id="rId2" ref="A28"/>
    <hyperlink r:id="rId3" ref="A42"/>
    <hyperlink r:id="rId4" ref="A70"/>
    <hyperlink r:id="rId5" ref="A85"/>
    <hyperlink r:id="rId6" ref="A101"/>
    <hyperlink r:id="rId7" ref="A116"/>
    <hyperlink r:id="rId8" ref="A132"/>
    <hyperlink r:id="rId9" ref="A148"/>
  </hyperlinks>
  <drawing r:id="rId10"/>
</worksheet>
</file>