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968" windowHeight="13380" activeTab="3"/>
  </bookViews>
  <sheets>
    <sheet name="RQ3-碰撞场景" sheetId="1" r:id="rId1"/>
    <sheet name="场景元素对应的碰撞场景" sheetId="2" r:id="rId2"/>
    <sheet name="碰撞场景之前生成的场景数量" sheetId="4" r:id="rId3"/>
    <sheet name="场景元素对应的碰撞场景之前生成的场景数量" sheetId="5" r:id="rId4"/>
  </sheets>
  <definedNames>
    <definedName name="_xlchart.v1.0" hidden="1">#REF!</definedName>
    <definedName name="_xlchart.v1.1" hidden="1">#REF!</definedName>
    <definedName name="_xlchart.v1.10" hidden="1">#REF!</definedName>
    <definedName name="_xlchart.v1.11" hidden="1">#REF!</definedName>
    <definedName name="_xlchart.v1.12" hidden="1">#REF!</definedName>
    <definedName name="_xlchart.v1.13" hidden="1">#REF!</definedName>
    <definedName name="_xlchart.v1.14" hidden="1">碰撞场景之前生成的场景数量!$B$1</definedName>
    <definedName name="_xlchart.v1.15" hidden="1">碰撞场景之前生成的场景数量!$B$2:$B$49</definedName>
    <definedName name="_xlchart.v1.16" hidden="1">碰撞场景之前生成的场景数量!$C$1</definedName>
    <definedName name="_xlchart.v1.17" hidden="1">碰撞场景之前生成的场景数量!$C$2:$C$49</definedName>
    <definedName name="_xlchart.v1.18" hidden="1">碰撞场景之前生成的场景数量!$B$1</definedName>
    <definedName name="_xlchart.v1.19" hidden="1">碰撞场景之前生成的场景数量!$B$2:$B$49</definedName>
    <definedName name="_xlchart.v1.2" hidden="1">#REF!</definedName>
    <definedName name="_xlchart.v1.20" hidden="1">碰撞场景之前生成的场景数量!$C$1</definedName>
    <definedName name="_xlchart.v1.21" hidden="1">碰撞场景之前生成的场景数量!$C$2:$C$49</definedName>
    <definedName name="_xlchart.v1.3" hidden="1">#REF!</definedName>
    <definedName name="_xlchart.v1.4" hidden="1">#REF!</definedName>
    <definedName name="_xlchart.v1.5" hidden="1">#REF!</definedName>
    <definedName name="_xlchart.v1.6" hidden="1">#REF!</definedName>
    <definedName name="_xlchart.v1.7" hidden="1">#REF!</definedName>
    <definedName name="_xlchart.v1.8" hidden="1">#REF!</definedName>
    <definedName name="_xlchart.v1.9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<sst xmlns="http://schemas.openxmlformats.org/spreadsheetml/2006/main" count="174" uniqueCount="83">
  <si>
    <t>Safety-Critical Scenario Descriptions</t>
  </si>
  <si>
    <t>CSC</t>
  </si>
  <si>
    <t>Random</t>
  </si>
  <si>
    <t>A vehicle suddenly cuts in from the front left into our lane.</t>
  </si>
  <si>
    <t>left</t>
  </si>
  <si>
    <t>Driving in rainy conditions, a vehicle suddenly cuts in from the front left into our lane.</t>
  </si>
  <si>
    <t>Driving in foggy conditions, a vehicle suddenly cuts in from the front left into our lane.</t>
  </si>
  <si>
    <t>While driving at night, a vehicle suddenly cuts in the lane from the front left.</t>
  </si>
  <si>
    <t>A vehicle suddenly cuts in from the front right into our lane.</t>
  </si>
  <si>
    <t>Driving in rainy conditions, a vehicle suddenly cuts in from the front right into our lane.</t>
  </si>
  <si>
    <t>Driving in foggy conditions, a vehicle suddenly cuts in from the front rigth into our lane.</t>
  </si>
  <si>
    <t>While driving at night, a vehicle suddenly cuts in the lane from the front right.</t>
  </si>
  <si>
    <t>A vehicle suddenly cuts in from the left into our lane.</t>
  </si>
  <si>
    <t>Driving in rainy conditions, a vehicle suddenly cuts in from the left into our lane.</t>
  </si>
  <si>
    <t>Driving in foggy conditions, a vehicle suddenly cuts in from the left into our lane.</t>
  </si>
  <si>
    <t>While driving at night, a vehicle suddenly cuts in the lane from the left.</t>
  </si>
  <si>
    <t>A vehicle suddenly cuts in from the right into our lane.</t>
  </si>
  <si>
    <t>Driving in rainy conditions, a vehicle suddenly cuts in from the right into our lane.</t>
  </si>
  <si>
    <t>Driving in foggy conditions, a vehicle suddenly cuts in from the right into our lane.</t>
  </si>
  <si>
    <t>While driving at night, a vehicle suddenly cuts in the lane from the right.</t>
  </si>
  <si>
    <t>A vehicle suddenly cuts in from the left rear into our lane.</t>
  </si>
  <si>
    <t>Driving in rainy conditions, a vehicle suddenly cuts in from the left rear into our lane.</t>
  </si>
  <si>
    <t>Driving in foggy conditions, a vehicle suddenly cuts in from the left rear into our lane.</t>
  </si>
  <si>
    <t>While driving at night, a vehicle suddenly cuts in the lane from the left rear.</t>
  </si>
  <si>
    <t>A vehicle suddenly cuts in from the right rear into our lane.</t>
  </si>
  <si>
    <t>Driving in rainy conditions, a vehicle suddenly cuts in from the right rear into our lane.</t>
  </si>
  <si>
    <t>Driving in foggy conditions, a vehicle suddenly cuts in from the right rear into our lane.</t>
  </si>
  <si>
    <t>While driving at night, a vehicle suddenly cuts in the lane from the right rear.</t>
  </si>
  <si>
    <t>A vehicle from the rear is accelerating towards our vehicle.</t>
  </si>
  <si>
    <t>Driving in rainy conditions, a vehicle from the rear is accelerating towards our vehicle.</t>
  </si>
  <si>
    <t>Driving in foggy conditions, a vehicle from the rear is accelerating towards our vehicle.</t>
  </si>
  <si>
    <t>While driving at night, a vehicle from the rear is accelerating towards our vehicle.</t>
  </si>
  <si>
    <t>A vehicle in front is coming towards us.</t>
  </si>
  <si>
    <t>Driving in rainy conditions, a vehicle in front is coming towards us.</t>
  </si>
  <si>
    <t>Driving in foggy conditions, a vehicle in front is coming towards us.</t>
  </si>
  <si>
    <t>While driving at night, a vehicle in front is coming towards us.</t>
  </si>
  <si>
    <t>A vehicle in front is reversing towards us.</t>
  </si>
  <si>
    <t>Driving in rainy conditions, a vehicle in front is reversing towards us.</t>
  </si>
  <si>
    <t>Driving in foggy conditions, a vehicle in front is reversing towards us.</t>
  </si>
  <si>
    <t>While driving at night, a vehicle in front is reversing towards us.</t>
  </si>
  <si>
    <t>A vehicle in front suddenly brakes.</t>
  </si>
  <si>
    <t>Driving in rainy conditions, a vehicle in front suddenly brakes.</t>
  </si>
  <si>
    <t>Driving in foggy conditions, a vehicle in front suddenly brakes.</t>
  </si>
  <si>
    <t>While driving at night, a vehicle in front suddenly brakes.</t>
  </si>
  <si>
    <t>A pedestrian is crossing the road from the front left.</t>
  </si>
  <si>
    <t>Driving in rainy conditions, a pedestrian is crossing the road from the front left.</t>
  </si>
  <si>
    <t>Driving in foggy conditions, a pedestrian is crossing the road from the front left.</t>
  </si>
  <si>
    <t>While driving at night, a pedestrian is crossing the road from the front left.</t>
  </si>
  <si>
    <t>A pedestrian is crossing the road from the front right.</t>
  </si>
  <si>
    <t>Driving in rainy conditions, a pedestrian is crossing the road from the front right.</t>
  </si>
  <si>
    <t>Driving in foggy conditions, a pedestrian is crossing the road from the front right.</t>
  </si>
  <si>
    <t>While driving at night, a pedestrian is crossing the road from the front right.</t>
  </si>
  <si>
    <t>Total</t>
  </si>
  <si>
    <t>Element Categories</t>
  </si>
  <si>
    <t>Element Instances</t>
  </si>
  <si>
    <t>NPC</t>
  </si>
  <si>
    <t>vehicle</t>
  </si>
  <si>
    <t>pedestrian</t>
  </si>
  <si>
    <t>Behavior</t>
  </si>
  <si>
    <t>cuts in</t>
  </si>
  <si>
    <t>come</t>
  </si>
  <si>
    <t>reverse</t>
  </si>
  <si>
    <t>brake</t>
  </si>
  <si>
    <t>cross</t>
  </si>
  <si>
    <t>accelerate</t>
  </si>
  <si>
    <t>Position</t>
  </si>
  <si>
    <t>left front</t>
  </si>
  <si>
    <t>right front</t>
  </si>
  <si>
    <t>right</t>
  </si>
  <si>
    <t>left rear</t>
  </si>
  <si>
    <t>right rear</t>
  </si>
  <si>
    <t>front</t>
  </si>
  <si>
    <t>rear</t>
  </si>
  <si>
    <r>
      <rPr>
        <sz val="11"/>
        <color rgb="FF000000"/>
        <rFont val="宋体"/>
        <charset val="134"/>
      </rPr>
      <t>Environment</t>
    </r>
    <r>
      <rPr>
        <sz val="11"/>
        <color rgb="FF000000"/>
        <rFont val="宋体"/>
        <charset val="134"/>
      </rPr>
      <t xml:space="preserve"> </t>
    </r>
  </si>
  <si>
    <t>rainy</t>
  </si>
  <si>
    <t>foggy</t>
  </si>
  <si>
    <t>night</t>
  </si>
  <si>
    <t>None</t>
  </si>
  <si>
    <t>0-2</t>
  </si>
  <si>
    <t>2-4</t>
  </si>
  <si>
    <t>4-6</t>
  </si>
  <si>
    <t>6-10</t>
  </si>
  <si>
    <t>&gt;=10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</si>
</sst>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25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0.5"/>
      <color rgb="FF000000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8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11" applyNumberFormat="0" applyAlignment="0" applyProtection="0">
      <alignment vertical="center"/>
    </xf>
    <xf numFmtId="0" fontId="15" fillId="4" borderId="12" applyNumberFormat="0" applyAlignment="0" applyProtection="0">
      <alignment vertical="center"/>
    </xf>
    <xf numFmtId="0" fontId="16" fillId="4" borderId="11" applyNumberFormat="0" applyAlignment="0" applyProtection="0">
      <alignment vertical="center"/>
    </xf>
    <xf numFmtId="0" fontId="17" fillId="5" borderId="13" applyNumberFormat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176" fontId="1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/>
    </xf>
    <xf numFmtId="176" fontId="1" fillId="0" borderId="7" xfId="0" applyNumberFormat="1" applyFont="1" applyBorder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>
      <alignment vertical="center"/>
    </xf>
    <xf numFmtId="0" fontId="4" fillId="0" borderId="0" xfId="0" applyFont="1" applyAlignment="1">
      <alignment horizontal="left" wrapText="1"/>
    </xf>
    <xf numFmtId="49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/>
    </xf>
    <xf numFmtId="176" fontId="1" fillId="0" borderId="1" xfId="0" applyNumberFormat="1" applyFont="1" applyBorder="1">
      <alignment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场景元素对应的碰撞场景!$C$1</c:f>
              <c:strCache>
                <c:ptCount val="1"/>
                <c:pt idx="0">
                  <c:v>CSC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场景元素对应的碰撞场景!$B$2:$B$3</c:f>
              <c:strCache>
                <c:ptCount val="2"/>
                <c:pt idx="0">
                  <c:v>vehicle</c:v>
                </c:pt>
                <c:pt idx="1">
                  <c:v>pedestrian</c:v>
                </c:pt>
              </c:strCache>
            </c:strRef>
          </c:cat>
          <c:val>
            <c:numRef>
              <c:f>场景元素对应的碰撞场景!$C$2:$C$3</c:f>
              <c:numCache>
                <c:formatCode>0_ </c:formatCode>
                <c:ptCount val="2"/>
                <c:pt idx="0">
                  <c:v>16</c:v>
                </c:pt>
                <c:pt idx="1">
                  <c:v>13</c:v>
                </c:pt>
              </c:numCache>
            </c:numRef>
          </c:val>
        </c:ser>
        <c:ser>
          <c:idx val="1"/>
          <c:order val="1"/>
          <c:tx>
            <c:strRef>
              <c:f>场景元素对应的碰撞场景!$D$1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场景元素对应的碰撞场景!$B$2:$B$3</c:f>
              <c:strCache>
                <c:ptCount val="2"/>
                <c:pt idx="0">
                  <c:v>vehicle</c:v>
                </c:pt>
                <c:pt idx="1">
                  <c:v>pedestrian</c:v>
                </c:pt>
              </c:strCache>
            </c:strRef>
          </c:cat>
          <c:val>
            <c:numRef>
              <c:f>场景元素对应的碰撞场景!$D$2:$D$3</c:f>
              <c:numCache>
                <c:formatCode>0_ 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40950262"/>
        <c:axId val="354491751"/>
      </c:barChart>
      <c:catAx>
        <c:axId val="34095026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2400" b="1" i="0" u="none" strike="noStrike" kern="1200" baseline="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 sz="2400" b="1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rPr>
                  <a:t>Scenario elements</a:t>
                </a:r>
                <a:endParaRPr lang="en-US" altLang="zh-CN" sz="2400" b="1">
                  <a:solidFill>
                    <a:schemeClr val="tx1"/>
                  </a:solidFill>
                  <a:latin typeface="微软雅黑" panose="020B0503020204020204" charset="-122"/>
                  <a:ea typeface="微软雅黑" panose="020B0503020204020204" charset="-122"/>
                  <a:cs typeface="微软雅黑" panose="020B0503020204020204" charset="-122"/>
                  <a:sym typeface="微软雅黑" panose="020B0503020204020204" charset="-122"/>
                </a:endParaRPr>
              </a:p>
            </c:rich>
          </c:tx>
          <c:layout>
            <c:manualLayout>
              <c:xMode val="edge"/>
              <c:yMode val="edge"/>
              <c:x val="0.443986842105263"/>
              <c:y val="0.8800925925925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2000" b="1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354491751"/>
        <c:crosses val="autoZero"/>
        <c:auto val="1"/>
        <c:lblAlgn val="ctr"/>
        <c:lblOffset val="100"/>
        <c:noMultiLvlLbl val="0"/>
      </c:catAx>
      <c:valAx>
        <c:axId val="354491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2400" b="1" i="0" u="none" strike="noStrike" kern="1200" baseline="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 sz="2400" b="1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rPr>
                  <a:t>Number of collisions</a:t>
                </a:r>
                <a:endParaRPr lang="en-US" altLang="zh-CN" sz="2400" b="1">
                  <a:solidFill>
                    <a:schemeClr val="tx1"/>
                  </a:solidFill>
                  <a:latin typeface="微软雅黑" panose="020B0503020204020204" charset="-122"/>
                  <a:ea typeface="微软雅黑" panose="020B0503020204020204" charset="-122"/>
                  <a:cs typeface="微软雅黑" panose="020B0503020204020204" charset="-122"/>
                  <a:sym typeface="微软雅黑" panose="020B0503020204020204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2000" b="1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34095026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2400" b="1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2400" b="1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2400" b="1" i="0" u="none" strike="noStrike" kern="1200" baseline="0">
              <a:solidFill>
                <a:schemeClr val="tx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b61fbc-ce0c-4552-91d9-f589ef3a2dd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2400" b="1">
          <a:solidFill>
            <a:schemeClr val="tx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场景元素对应的碰撞场景!$C$1</c:f>
              <c:strCache>
                <c:ptCount val="1"/>
                <c:pt idx="0">
                  <c:v>CSC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场景元素对应的碰撞场景!$B$4:$B$9</c:f>
              <c:strCache>
                <c:ptCount val="6"/>
                <c:pt idx="0">
                  <c:v>cuts in</c:v>
                </c:pt>
                <c:pt idx="1">
                  <c:v>come</c:v>
                </c:pt>
                <c:pt idx="2">
                  <c:v>reverse</c:v>
                </c:pt>
                <c:pt idx="3">
                  <c:v>brake</c:v>
                </c:pt>
                <c:pt idx="4">
                  <c:v>cross</c:v>
                </c:pt>
                <c:pt idx="5">
                  <c:v>accelerate</c:v>
                </c:pt>
              </c:strCache>
            </c:strRef>
          </c:cat>
          <c:val>
            <c:numRef>
              <c:f>场景元素对应的碰撞场景!$C$4:$C$9</c:f>
              <c:numCache>
                <c:formatCode>0_ </c:formatCode>
                <c:ptCount val="6"/>
                <c:pt idx="0">
                  <c:v>15</c:v>
                </c:pt>
                <c:pt idx="1">
                  <c:v>24</c:v>
                </c:pt>
                <c:pt idx="2">
                  <c:v>24</c:v>
                </c:pt>
                <c:pt idx="3">
                  <c:v>0</c:v>
                </c:pt>
                <c:pt idx="4">
                  <c:v>13</c:v>
                </c:pt>
                <c:pt idx="5">
                  <c:v>22</c:v>
                </c:pt>
              </c:numCache>
            </c:numRef>
          </c:val>
        </c:ser>
        <c:ser>
          <c:idx val="1"/>
          <c:order val="1"/>
          <c:tx>
            <c:strRef>
              <c:f>场景元素对应的碰撞场景!$D$1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场景元素对应的碰撞场景!$B$4:$B$9</c:f>
              <c:strCache>
                <c:ptCount val="6"/>
                <c:pt idx="0">
                  <c:v>cuts in</c:v>
                </c:pt>
                <c:pt idx="1">
                  <c:v>come</c:v>
                </c:pt>
                <c:pt idx="2">
                  <c:v>reverse</c:v>
                </c:pt>
                <c:pt idx="3">
                  <c:v>brake</c:v>
                </c:pt>
                <c:pt idx="4">
                  <c:v>cross</c:v>
                </c:pt>
                <c:pt idx="5">
                  <c:v>accelerate</c:v>
                </c:pt>
              </c:strCache>
            </c:strRef>
          </c:cat>
          <c:val>
            <c:numRef>
              <c:f>场景元素对应的碰撞场景!$D$4:$D$9</c:f>
              <c:numCache>
                <c:formatCode>0_ </c:formatCode>
                <c:ptCount val="6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0</c:v>
                </c:pt>
                <c:pt idx="4">
                  <c:v>6</c:v>
                </c:pt>
                <c:pt idx="5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494855789"/>
        <c:axId val="103744328"/>
      </c:barChart>
      <c:catAx>
        <c:axId val="4948557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2400" b="1" i="0" u="none" strike="noStrike" kern="1200" baseline="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Scenario elements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2000" b="1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103744328"/>
        <c:crosses val="autoZero"/>
        <c:auto val="1"/>
        <c:lblAlgn val="ctr"/>
        <c:lblOffset val="100"/>
        <c:noMultiLvlLbl val="0"/>
      </c:catAx>
      <c:valAx>
        <c:axId val="10374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2400" b="1" i="0" u="none" strike="noStrike" kern="1200" baseline="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Number of collisions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2000" b="1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4948557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2400" b="1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2400" b="1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2400" b="1" i="0" u="none" strike="noStrike" kern="1200" baseline="0">
              <a:solidFill>
                <a:schemeClr val="tx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1eeacd9-bc70-4139-bd01-80f3b3a86f7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2400" b="1">
          <a:solidFill>
            <a:schemeClr val="tx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场景元素对应的碰撞场景!$C$1</c:f>
              <c:strCache>
                <c:ptCount val="1"/>
                <c:pt idx="0">
                  <c:v>CSC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场景元素对应的碰撞场景!$B$10:$B$17</c:f>
              <c:strCache>
                <c:ptCount val="8"/>
                <c:pt idx="0">
                  <c:v>left front</c:v>
                </c:pt>
                <c:pt idx="1">
                  <c:v>right front</c:v>
                </c:pt>
                <c:pt idx="2">
                  <c:v>left</c:v>
                </c:pt>
                <c:pt idx="3">
                  <c:v>right</c:v>
                </c:pt>
                <c:pt idx="4">
                  <c:v>left rear</c:v>
                </c:pt>
                <c:pt idx="5">
                  <c:v>right rear</c:v>
                </c:pt>
                <c:pt idx="6">
                  <c:v>front</c:v>
                </c:pt>
                <c:pt idx="7">
                  <c:v>rear</c:v>
                </c:pt>
              </c:strCache>
            </c:strRef>
          </c:cat>
          <c:val>
            <c:numRef>
              <c:f>场景元素对应的碰撞场景!$C$10:$C$17</c:f>
              <c:numCache>
                <c:formatCode>0_ </c:formatCode>
                <c:ptCount val="8"/>
                <c:pt idx="0">
                  <c:v>14.5</c:v>
                </c:pt>
                <c:pt idx="1">
                  <c:v>12.375</c:v>
                </c:pt>
                <c:pt idx="2">
                  <c:v>19.75</c:v>
                </c:pt>
                <c:pt idx="3">
                  <c:v>23.75</c:v>
                </c:pt>
                <c:pt idx="4">
                  <c:v>11</c:v>
                </c:pt>
                <c:pt idx="5">
                  <c:v>10.75</c:v>
                </c:pt>
                <c:pt idx="6">
                  <c:v>15.6666666666667</c:v>
                </c:pt>
                <c:pt idx="7">
                  <c:v>22.25</c:v>
                </c:pt>
              </c:numCache>
            </c:numRef>
          </c:val>
        </c:ser>
        <c:ser>
          <c:idx val="1"/>
          <c:order val="1"/>
          <c:tx>
            <c:strRef>
              <c:f>场景元素对应的碰撞场景!$D$1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场景元素对应的碰撞场景!$B$10:$B$17</c:f>
              <c:strCache>
                <c:ptCount val="8"/>
                <c:pt idx="0">
                  <c:v>left front</c:v>
                </c:pt>
                <c:pt idx="1">
                  <c:v>right front</c:v>
                </c:pt>
                <c:pt idx="2">
                  <c:v>left</c:v>
                </c:pt>
                <c:pt idx="3">
                  <c:v>right</c:v>
                </c:pt>
                <c:pt idx="4">
                  <c:v>left rear</c:v>
                </c:pt>
                <c:pt idx="5">
                  <c:v>right rear</c:v>
                </c:pt>
                <c:pt idx="6">
                  <c:v>front</c:v>
                </c:pt>
                <c:pt idx="7">
                  <c:v>rear</c:v>
                </c:pt>
              </c:strCache>
            </c:strRef>
          </c:cat>
          <c:val>
            <c:numRef>
              <c:f>场景元素对应的碰撞场景!$D$10:$D$17</c:f>
              <c:numCache>
                <c:formatCode>0_ </c:formatCode>
                <c:ptCount val="8"/>
                <c:pt idx="0">
                  <c:v>5.375</c:v>
                </c:pt>
                <c:pt idx="1">
                  <c:v>6.125</c:v>
                </c:pt>
                <c:pt idx="2">
                  <c:v>3</c:v>
                </c:pt>
                <c:pt idx="3">
                  <c:v>4</c:v>
                </c:pt>
                <c:pt idx="4">
                  <c:v>8.25</c:v>
                </c:pt>
                <c:pt idx="5">
                  <c:v>7</c:v>
                </c:pt>
                <c:pt idx="6">
                  <c:v>4.91666666666667</c:v>
                </c:pt>
                <c:pt idx="7">
                  <c:v>12.25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04275087"/>
        <c:axId val="295388010"/>
      </c:barChart>
      <c:catAx>
        <c:axId val="90427508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2400" b="1" i="0" u="none" strike="noStrike" kern="1200" baseline="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sz="2400" b="1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rPr>
                  <a:t>Scenario elements</a:t>
                </a:r>
                <a:endParaRPr sz="2400" b="1">
                  <a:solidFill>
                    <a:schemeClr val="tx1"/>
                  </a:solidFill>
                  <a:latin typeface="微软雅黑" panose="020B0503020204020204" charset="-122"/>
                  <a:ea typeface="微软雅黑" panose="020B0503020204020204" charset="-122"/>
                  <a:cs typeface="微软雅黑" panose="020B0503020204020204" charset="-122"/>
                  <a:sym typeface="微软雅黑" panose="020B0503020204020204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2000" b="1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95388010"/>
        <c:crosses val="autoZero"/>
        <c:auto val="1"/>
        <c:lblAlgn val="ctr"/>
        <c:lblOffset val="100"/>
        <c:noMultiLvlLbl val="0"/>
      </c:catAx>
      <c:valAx>
        <c:axId val="2953880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2400" b="1" i="0" u="none" strike="noStrike" kern="1200" baseline="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sz="2400" b="1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rPr>
                  <a:t>Number of collisions</a:t>
                </a:r>
                <a:endParaRPr sz="2400" b="1">
                  <a:solidFill>
                    <a:schemeClr val="tx1"/>
                  </a:solidFill>
                  <a:latin typeface="微软雅黑" panose="020B0503020204020204" charset="-122"/>
                  <a:ea typeface="微软雅黑" panose="020B0503020204020204" charset="-122"/>
                  <a:cs typeface="微软雅黑" panose="020B0503020204020204" charset="-122"/>
                  <a:sym typeface="微软雅黑" panose="020B0503020204020204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2000" b="1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90427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2400" b="1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2400" b="1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2400" b="1" i="0" u="none" strike="noStrike" kern="1200" baseline="0">
              <a:solidFill>
                <a:schemeClr val="tx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b0e0412-f517-4f9b-97c5-fdc15243260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2400" b="1">
          <a:solidFill>
            <a:schemeClr val="tx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场景元素对应的碰撞场景!$C$1</c:f>
              <c:strCache>
                <c:ptCount val="1"/>
                <c:pt idx="0">
                  <c:v>CSC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场景元素对应的碰撞场景!$B$18:$B$20</c:f>
              <c:strCache>
                <c:ptCount val="3"/>
                <c:pt idx="0">
                  <c:v>rainy</c:v>
                </c:pt>
                <c:pt idx="1">
                  <c:v>foggy</c:v>
                </c:pt>
                <c:pt idx="2">
                  <c:v>night</c:v>
                </c:pt>
              </c:strCache>
            </c:strRef>
          </c:cat>
          <c:val>
            <c:numRef>
              <c:f>场景元素对应的碰撞场景!$C$18:$C$20</c:f>
              <c:numCache>
                <c:formatCode>0_ </c:formatCode>
                <c:ptCount val="3"/>
                <c:pt idx="0">
                  <c:v>14.9166666666667</c:v>
                </c:pt>
                <c:pt idx="1">
                  <c:v>16.5833333333333</c:v>
                </c:pt>
                <c:pt idx="2">
                  <c:v>15.5</c:v>
                </c:pt>
              </c:numCache>
            </c:numRef>
          </c:val>
        </c:ser>
        <c:ser>
          <c:idx val="1"/>
          <c:order val="1"/>
          <c:tx>
            <c:strRef>
              <c:f>场景元素对应的碰撞场景!$D$1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场景元素对应的碰撞场景!$B$18:$B$20</c:f>
              <c:strCache>
                <c:ptCount val="3"/>
                <c:pt idx="0">
                  <c:v>rainy</c:v>
                </c:pt>
                <c:pt idx="1">
                  <c:v>foggy</c:v>
                </c:pt>
                <c:pt idx="2">
                  <c:v>night</c:v>
                </c:pt>
              </c:strCache>
            </c:strRef>
          </c:cat>
          <c:val>
            <c:numRef>
              <c:f>场景元素对应的碰撞场景!$D$18:$D$20</c:f>
              <c:numCache>
                <c:formatCode>0_ </c:formatCode>
                <c:ptCount val="3"/>
                <c:pt idx="0">
                  <c:v>6.83333333333333</c:v>
                </c:pt>
                <c:pt idx="1">
                  <c:v>6.41666666666667</c:v>
                </c:pt>
                <c:pt idx="2">
                  <c:v>5.83333333333333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554085961"/>
        <c:axId val="863622796"/>
      </c:barChart>
      <c:catAx>
        <c:axId val="55408596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2400" b="1" i="0" u="none" strike="noStrike" kern="1200" baseline="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sz="2400" b="1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rPr>
                  <a:t>Scenario elements</a:t>
                </a:r>
                <a:endParaRPr sz="2400" b="1">
                  <a:solidFill>
                    <a:schemeClr val="tx1"/>
                  </a:solidFill>
                  <a:latin typeface="微软雅黑" panose="020B0503020204020204" charset="-122"/>
                  <a:ea typeface="微软雅黑" panose="020B0503020204020204" charset="-122"/>
                  <a:cs typeface="微软雅黑" panose="020B0503020204020204" charset="-122"/>
                  <a:sym typeface="微软雅黑" panose="020B0503020204020204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2000" b="1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863622796"/>
        <c:crosses val="autoZero"/>
        <c:auto val="1"/>
        <c:lblAlgn val="ctr"/>
        <c:lblOffset val="100"/>
        <c:noMultiLvlLbl val="0"/>
      </c:catAx>
      <c:valAx>
        <c:axId val="8636227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2400" b="1" i="0" u="none" strike="noStrike" kern="1200" baseline="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sz="2400" b="1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rPr>
                  <a:t>Number of collisions</a:t>
                </a:r>
                <a:endParaRPr sz="2400" b="1">
                  <a:solidFill>
                    <a:schemeClr val="tx1"/>
                  </a:solidFill>
                  <a:latin typeface="微软雅黑" panose="020B0503020204020204" charset="-122"/>
                  <a:ea typeface="微软雅黑" panose="020B0503020204020204" charset="-122"/>
                  <a:cs typeface="微软雅黑" panose="020B0503020204020204" charset="-122"/>
                  <a:sym typeface="微软雅黑" panose="020B0503020204020204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2000" b="1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5540859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2400" b="1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2400" b="1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2400" b="1" i="0" u="none" strike="noStrike" kern="1200" baseline="0">
              <a:solidFill>
                <a:schemeClr val="tx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a1700c1-f510-4025-8329-06114921d45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2400" b="1">
          <a:solidFill>
            <a:schemeClr val="tx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碰撞场景之前生成的场景数量!$F$1</c:f>
              <c:strCache>
                <c:ptCount val="1"/>
                <c:pt idx="0">
                  <c:v>CSC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碰撞场景之前生成的场景数量!$E$2:$E$6</c:f>
              <c:strCache>
                <c:ptCount val="5"/>
                <c:pt idx="0">
                  <c:v>0-2</c:v>
                </c:pt>
                <c:pt idx="1" c:formatCode="@">
                  <c:v>2-4</c:v>
                </c:pt>
                <c:pt idx="2" c:formatCode="@">
                  <c:v>4-6</c:v>
                </c:pt>
                <c:pt idx="3" c:formatCode="@">
                  <c:v>6-10</c:v>
                </c:pt>
                <c:pt idx="4">
                  <c:v>&gt;=10</c:v>
                </c:pt>
              </c:strCache>
            </c:strRef>
          </c:cat>
          <c:val>
            <c:numRef>
              <c:f>碰撞场景之前生成的场景数量!$F$2:$F$6</c:f>
              <c:numCache>
                <c:formatCode>General</c:formatCode>
                <c:ptCount val="5"/>
                <c:pt idx="0">
                  <c:v>21</c:v>
                </c:pt>
                <c:pt idx="1">
                  <c:v>13</c:v>
                </c:pt>
                <c:pt idx="2">
                  <c:v>5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碰撞场景之前生成的场景数量!$G$1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碰撞场景之前生成的场景数量!$E$2:$E$6</c:f>
              <c:strCache>
                <c:ptCount val="5"/>
                <c:pt idx="0">
                  <c:v>0-2</c:v>
                </c:pt>
                <c:pt idx="1" c:formatCode="@">
                  <c:v>2-4</c:v>
                </c:pt>
                <c:pt idx="2" c:formatCode="@">
                  <c:v>4-6</c:v>
                </c:pt>
                <c:pt idx="3" c:formatCode="@">
                  <c:v>6-10</c:v>
                </c:pt>
                <c:pt idx="4">
                  <c:v>&gt;=10</c:v>
                </c:pt>
              </c:strCache>
            </c:strRef>
          </c:cat>
          <c:val>
            <c:numRef>
              <c:f>碰撞场景之前生成的场景数量!$G$2:$G$6</c:f>
              <c:numCache>
                <c:formatCode>General</c:formatCode>
                <c:ptCount val="5"/>
                <c:pt idx="0">
                  <c:v>14</c:v>
                </c:pt>
                <c:pt idx="1">
                  <c:v>9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61512548"/>
        <c:axId val="39069693"/>
      </c:barChart>
      <c:catAx>
        <c:axId val="76151254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2400" b="1" i="0" u="none" strike="noStrike" kern="1200" baseline="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sz="2400" b="1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rPr>
                  <a:t>Number of scenarios</a:t>
                </a:r>
                <a:endParaRPr sz="2400" b="1">
                  <a:solidFill>
                    <a:schemeClr val="tx1"/>
                  </a:solidFill>
                  <a:latin typeface="微软雅黑" panose="020B0503020204020204" charset="-122"/>
                  <a:ea typeface="微软雅黑" panose="020B0503020204020204" charset="-122"/>
                  <a:cs typeface="微软雅黑" panose="020B0503020204020204" charset="-122"/>
                  <a:sym typeface="微软雅黑" panose="020B0503020204020204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2000" b="1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39069693"/>
        <c:crosses val="autoZero"/>
        <c:auto val="1"/>
        <c:lblAlgn val="ctr"/>
        <c:lblOffset val="100"/>
        <c:noMultiLvlLbl val="0"/>
      </c:catAx>
      <c:valAx>
        <c:axId val="390696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2400" b="1" i="0" u="none" strike="noStrike" kern="1200" baseline="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sz="2400" b="1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rPr>
                  <a:t>Number of safety-critical scenario descriptions</a:t>
                </a:r>
                <a:endParaRPr sz="2400" b="1">
                  <a:solidFill>
                    <a:schemeClr val="tx1"/>
                  </a:solidFill>
                  <a:latin typeface="微软雅黑" panose="020B0503020204020204" charset="-122"/>
                  <a:ea typeface="微软雅黑" panose="020B0503020204020204" charset="-122"/>
                  <a:cs typeface="微软雅黑" panose="020B0503020204020204" charset="-122"/>
                  <a:sym typeface="微软雅黑" panose="020B0503020204020204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2000" b="1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7615125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2400" b="1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2400" b="1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2400" b="1" i="0" u="none" strike="noStrike" kern="1200" baseline="0">
              <a:solidFill>
                <a:schemeClr val="tx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2400" b="1">
          <a:solidFill>
            <a:schemeClr val="tx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场景元素对应的碰撞场景之前生成的场景数量!$C$1</c:f>
              <c:strCache>
                <c:ptCount val="1"/>
                <c:pt idx="0">
                  <c:v>CSC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场景元素对应的碰撞场景之前生成的场景数量!$B$2:$B$3</c:f>
              <c:strCache>
                <c:ptCount val="2"/>
                <c:pt idx="0">
                  <c:v>vehicle</c:v>
                </c:pt>
                <c:pt idx="1">
                  <c:v>pedestrian</c:v>
                </c:pt>
              </c:strCache>
            </c:strRef>
          </c:cat>
          <c:val>
            <c:numRef>
              <c:f>场景元素对应的碰撞场景之前生成的场景数量!$C$2:$C$3</c:f>
              <c:numCache>
                <c:formatCode>0_ </c:formatCode>
                <c:ptCount val="2"/>
                <c:pt idx="0">
                  <c:v>2.15384615384615</c:v>
                </c:pt>
                <c:pt idx="1">
                  <c:v>2.25</c:v>
                </c:pt>
              </c:numCache>
            </c:numRef>
          </c:val>
        </c:ser>
        <c:ser>
          <c:idx val="1"/>
          <c:order val="1"/>
          <c:tx>
            <c:strRef>
              <c:f>场景元素对应的碰撞场景之前生成的场景数量!$D$1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场景元素对应的碰撞场景之前生成的场景数量!$B$2:$B$3</c:f>
              <c:strCache>
                <c:ptCount val="2"/>
                <c:pt idx="0">
                  <c:v>vehicle</c:v>
                </c:pt>
                <c:pt idx="1">
                  <c:v>pedestrian</c:v>
                </c:pt>
              </c:strCache>
            </c:strRef>
          </c:cat>
          <c:val>
            <c:numRef>
              <c:f>场景元素对应的碰撞场景之前生成的场景数量!$D$2:$D$3</c:f>
              <c:numCache>
                <c:formatCode>0_ </c:formatCode>
                <c:ptCount val="2"/>
                <c:pt idx="0">
                  <c:v>5.48717948717949</c:v>
                </c:pt>
                <c:pt idx="1">
                  <c:v>1.125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40950262"/>
        <c:axId val="354491751"/>
      </c:barChart>
      <c:catAx>
        <c:axId val="34095026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2400" b="1" i="0" u="none" strike="noStrike" kern="1200" baseline="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 sz="2400" b="1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rPr>
                  <a:t>Scenario elements</a:t>
                </a:r>
                <a:endParaRPr lang="en-US" altLang="zh-CN" sz="2400" b="1">
                  <a:solidFill>
                    <a:schemeClr val="tx1"/>
                  </a:solidFill>
                  <a:latin typeface="微软雅黑" panose="020B0503020204020204" charset="-122"/>
                  <a:ea typeface="微软雅黑" panose="020B0503020204020204" charset="-122"/>
                  <a:cs typeface="微软雅黑" panose="020B0503020204020204" charset="-122"/>
                  <a:sym typeface="微软雅黑" panose="020B0503020204020204" charset="-122"/>
                </a:endParaRPr>
              </a:p>
            </c:rich>
          </c:tx>
          <c:layout>
            <c:manualLayout>
              <c:xMode val="edge"/>
              <c:yMode val="edge"/>
              <c:x val="0.443986842105263"/>
              <c:y val="0.8800925925925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2000" b="1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354491751"/>
        <c:crosses val="autoZero"/>
        <c:auto val="1"/>
        <c:lblAlgn val="ctr"/>
        <c:lblOffset val="100"/>
        <c:noMultiLvlLbl val="0"/>
      </c:catAx>
      <c:valAx>
        <c:axId val="354491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2400" b="1" i="0" u="none" strike="noStrike" kern="1200" baseline="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 sz="2400" b="1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rPr>
                  <a:t>Number of scenarios</a:t>
                </a:r>
                <a:endParaRPr lang="en-US" altLang="zh-CN" sz="2400" b="1">
                  <a:solidFill>
                    <a:schemeClr val="tx1"/>
                  </a:solidFill>
                  <a:latin typeface="微软雅黑" panose="020B0503020204020204" charset="-122"/>
                  <a:ea typeface="微软雅黑" panose="020B0503020204020204" charset="-122"/>
                  <a:cs typeface="微软雅黑" panose="020B0503020204020204" charset="-122"/>
                  <a:sym typeface="微软雅黑" panose="020B0503020204020204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2000" b="1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34095026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2400" b="1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2400" b="1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2400" b="1" i="0" u="none" strike="noStrike" kern="1200" baseline="0">
              <a:solidFill>
                <a:schemeClr val="tx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b61fbc-ce0c-4552-91d9-f589ef3a2dd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2400" b="1">
          <a:solidFill>
            <a:schemeClr val="tx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场景元素对应的碰撞场景之前生成的场景数量!$C$1</c:f>
              <c:strCache>
                <c:ptCount val="1"/>
                <c:pt idx="0">
                  <c:v>CSC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场景元素对应的碰撞场景之前生成的场景数量!$B$4:$B$8</c:f>
              <c:strCache>
                <c:ptCount val="5"/>
                <c:pt idx="0">
                  <c:v>cuts in</c:v>
                </c:pt>
                <c:pt idx="1">
                  <c:v>come</c:v>
                </c:pt>
                <c:pt idx="2">
                  <c:v>reverse</c:v>
                </c:pt>
                <c:pt idx="3">
                  <c:v>cross</c:v>
                </c:pt>
                <c:pt idx="4">
                  <c:v>accelerate</c:v>
                </c:pt>
              </c:strCache>
            </c:strRef>
          </c:cat>
          <c:val>
            <c:numRef>
              <c:f>场景元素对应的碰撞场景之前生成的场景数量!$C$4:$C$8</c:f>
              <c:numCache>
                <c:formatCode>0_ </c:formatCode>
                <c:ptCount val="5"/>
                <c:pt idx="0">
                  <c:v>3.08333333333333</c:v>
                </c:pt>
                <c:pt idx="1">
                  <c:v>0.25</c:v>
                </c:pt>
                <c:pt idx="2">
                  <c:v>1</c:v>
                </c:pt>
                <c:pt idx="3">
                  <c:v>2.25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场景元素对应的碰撞场景之前生成的场景数量!$D$1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场景元素对应的碰撞场景之前生成的场景数量!$B$4:$B$8</c:f>
              <c:strCache>
                <c:ptCount val="5"/>
                <c:pt idx="0">
                  <c:v>cuts in</c:v>
                </c:pt>
                <c:pt idx="1">
                  <c:v>come</c:v>
                </c:pt>
                <c:pt idx="2">
                  <c:v>reverse</c:v>
                </c:pt>
                <c:pt idx="3">
                  <c:v>cross</c:v>
                </c:pt>
                <c:pt idx="4">
                  <c:v>accelerate</c:v>
                </c:pt>
              </c:strCache>
            </c:strRef>
          </c:cat>
          <c:val>
            <c:numRef>
              <c:f>场景元素对应的碰撞场景之前生成的场景数量!$D$4:$D$8</c:f>
              <c:numCache>
                <c:formatCode>0_ </c:formatCode>
                <c:ptCount val="5"/>
                <c:pt idx="0">
                  <c:v>7.75</c:v>
                </c:pt>
                <c:pt idx="1">
                  <c:v>3</c:v>
                </c:pt>
                <c:pt idx="2">
                  <c:v>3.25</c:v>
                </c:pt>
                <c:pt idx="3">
                  <c:v>1.125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494855789"/>
        <c:axId val="103744328"/>
      </c:barChart>
      <c:catAx>
        <c:axId val="4948557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2400" b="1" i="0" u="none" strike="noStrike" kern="1200" baseline="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Scenario elements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2000" b="1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103744328"/>
        <c:crosses val="autoZero"/>
        <c:auto val="1"/>
        <c:lblAlgn val="ctr"/>
        <c:lblOffset val="100"/>
        <c:noMultiLvlLbl val="0"/>
      </c:catAx>
      <c:valAx>
        <c:axId val="10374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2400" b="1" i="0" u="none" strike="noStrike" kern="1200" baseline="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Number of scenarios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2000" b="1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4948557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2400" b="1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2400" b="1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2400" b="1" i="0" u="none" strike="noStrike" kern="1200" baseline="0">
              <a:solidFill>
                <a:schemeClr val="tx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1eeacd9-bc70-4139-bd01-80f3b3a86f7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2400" b="1">
          <a:solidFill>
            <a:schemeClr val="tx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场景元素对应的碰撞场景之前生成的场景数量!$C$1</c:f>
              <c:strCache>
                <c:ptCount val="1"/>
                <c:pt idx="0">
                  <c:v>CSC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场景元素对应的碰撞场景之前生成的场景数量!$B$9:$B$16</c:f>
              <c:strCache>
                <c:ptCount val="8"/>
                <c:pt idx="0">
                  <c:v>left front</c:v>
                </c:pt>
                <c:pt idx="1">
                  <c:v>right front</c:v>
                </c:pt>
                <c:pt idx="2">
                  <c:v>left</c:v>
                </c:pt>
                <c:pt idx="3">
                  <c:v>right</c:v>
                </c:pt>
                <c:pt idx="4">
                  <c:v>left rear</c:v>
                </c:pt>
                <c:pt idx="5">
                  <c:v>right rear</c:v>
                </c:pt>
                <c:pt idx="6">
                  <c:v>front</c:v>
                </c:pt>
                <c:pt idx="7">
                  <c:v>rear</c:v>
                </c:pt>
              </c:strCache>
            </c:strRef>
          </c:cat>
          <c:val>
            <c:numRef>
              <c:f>场景元素对应的碰撞场景之前生成的场景数量!$C$9:$C$16</c:f>
              <c:numCache>
                <c:formatCode>0_ </c:formatCode>
                <c:ptCount val="8"/>
                <c:pt idx="0">
                  <c:v>3.125</c:v>
                </c:pt>
                <c:pt idx="1">
                  <c:v>3.75</c:v>
                </c:pt>
                <c:pt idx="2">
                  <c:v>1.75</c:v>
                </c:pt>
                <c:pt idx="3">
                  <c:v>2.5</c:v>
                </c:pt>
                <c:pt idx="4">
                  <c:v>0.5</c:v>
                </c:pt>
                <c:pt idx="5">
                  <c:v>4.5</c:v>
                </c:pt>
                <c:pt idx="6">
                  <c:v>0.416666666666667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tx>
            <c:strRef>
              <c:f>场景元素对应的碰撞场景之前生成的场景数量!$D$1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场景元素对应的碰撞场景之前生成的场景数量!$B$9:$B$16</c:f>
              <c:strCache>
                <c:ptCount val="8"/>
                <c:pt idx="0">
                  <c:v>left front</c:v>
                </c:pt>
                <c:pt idx="1">
                  <c:v>right front</c:v>
                </c:pt>
                <c:pt idx="2">
                  <c:v>left</c:v>
                </c:pt>
                <c:pt idx="3">
                  <c:v>right</c:v>
                </c:pt>
                <c:pt idx="4">
                  <c:v>left rear</c:v>
                </c:pt>
                <c:pt idx="5">
                  <c:v>right rear</c:v>
                </c:pt>
                <c:pt idx="6">
                  <c:v>front</c:v>
                </c:pt>
                <c:pt idx="7">
                  <c:v>rear</c:v>
                </c:pt>
              </c:strCache>
            </c:strRef>
          </c:cat>
          <c:val>
            <c:numRef>
              <c:f>场景元素对应的碰撞场景之前生成的场景数量!$D$9:$D$16</c:f>
              <c:numCache>
                <c:formatCode>0_ </c:formatCode>
                <c:ptCount val="8"/>
                <c:pt idx="0">
                  <c:v>6</c:v>
                </c:pt>
                <c:pt idx="1">
                  <c:v>4.875</c:v>
                </c:pt>
                <c:pt idx="2">
                  <c:v>2</c:v>
                </c:pt>
                <c:pt idx="3">
                  <c:v>11.25</c:v>
                </c:pt>
                <c:pt idx="4">
                  <c:v>4.5</c:v>
                </c:pt>
                <c:pt idx="5">
                  <c:v>9.25</c:v>
                </c:pt>
                <c:pt idx="6">
                  <c:v>2.08333333333333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04275087"/>
        <c:axId val="295388010"/>
      </c:barChart>
      <c:catAx>
        <c:axId val="90427508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2400" b="1" i="0" u="none" strike="noStrike" kern="1200" baseline="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sz="2400" b="1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rPr>
                  <a:t>Scenario elements</a:t>
                </a:r>
                <a:endParaRPr sz="2400" b="1">
                  <a:solidFill>
                    <a:schemeClr val="tx1"/>
                  </a:solidFill>
                  <a:latin typeface="微软雅黑" panose="020B0503020204020204" charset="-122"/>
                  <a:ea typeface="微软雅黑" panose="020B0503020204020204" charset="-122"/>
                  <a:cs typeface="微软雅黑" panose="020B0503020204020204" charset="-122"/>
                  <a:sym typeface="微软雅黑" panose="020B0503020204020204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2000" b="1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95388010"/>
        <c:crosses val="autoZero"/>
        <c:auto val="1"/>
        <c:lblAlgn val="ctr"/>
        <c:lblOffset val="100"/>
        <c:noMultiLvlLbl val="0"/>
      </c:catAx>
      <c:valAx>
        <c:axId val="2953880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2400" b="1" i="0" u="none" strike="noStrike" kern="1200" baseline="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sz="2400" b="1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rPr>
                  <a:t>Number of scenarios</a:t>
                </a:r>
                <a:endParaRPr sz="2400" b="1">
                  <a:solidFill>
                    <a:schemeClr val="tx1"/>
                  </a:solidFill>
                  <a:latin typeface="微软雅黑" panose="020B0503020204020204" charset="-122"/>
                  <a:ea typeface="微软雅黑" panose="020B0503020204020204" charset="-122"/>
                  <a:cs typeface="微软雅黑" panose="020B0503020204020204" charset="-122"/>
                  <a:sym typeface="微软雅黑" panose="020B0503020204020204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2000" b="1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90427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2400" b="1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2400" b="1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2400" b="1" i="0" u="none" strike="noStrike" kern="1200" baseline="0">
              <a:solidFill>
                <a:schemeClr val="tx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b0e0412-f517-4f9b-97c5-fdc15243260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2400" b="1">
          <a:solidFill>
            <a:schemeClr val="tx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场景元素对应的碰撞场景之前生成的场景数量!$C$1</c:f>
              <c:strCache>
                <c:ptCount val="1"/>
                <c:pt idx="0">
                  <c:v>CSC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场景元素对应的碰撞场景之前生成的场景数量!$B$17:$B$19</c:f>
              <c:strCache>
                <c:ptCount val="3"/>
                <c:pt idx="0">
                  <c:v>rainy</c:v>
                </c:pt>
                <c:pt idx="1">
                  <c:v>foggy</c:v>
                </c:pt>
                <c:pt idx="2">
                  <c:v>night</c:v>
                </c:pt>
              </c:strCache>
            </c:strRef>
          </c:cat>
          <c:val>
            <c:numRef>
              <c:f>场景元素对应的碰撞场景之前生成的场景数量!$C$17:$C$19</c:f>
              <c:numCache>
                <c:formatCode>0_ </c:formatCode>
                <c:ptCount val="3"/>
                <c:pt idx="0">
                  <c:v>3.16666666666667</c:v>
                </c:pt>
                <c:pt idx="1">
                  <c:v>2</c:v>
                </c:pt>
                <c:pt idx="2">
                  <c:v>1.33333333333333</c:v>
                </c:pt>
              </c:numCache>
            </c:numRef>
          </c:val>
        </c:ser>
        <c:ser>
          <c:idx val="1"/>
          <c:order val="1"/>
          <c:tx>
            <c:strRef>
              <c:f>场景元素对应的碰撞场景之前生成的场景数量!$D$1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场景元素对应的碰撞场景之前生成的场景数量!$B$17:$B$19</c:f>
              <c:strCache>
                <c:ptCount val="3"/>
                <c:pt idx="0">
                  <c:v>rainy</c:v>
                </c:pt>
                <c:pt idx="1">
                  <c:v>foggy</c:v>
                </c:pt>
                <c:pt idx="2">
                  <c:v>night</c:v>
                </c:pt>
              </c:strCache>
            </c:strRef>
          </c:cat>
          <c:val>
            <c:numRef>
              <c:f>场景元素对应的碰撞场景之前生成的场景数量!$D$17:$D$19</c:f>
              <c:numCache>
                <c:formatCode>0_ </c:formatCode>
                <c:ptCount val="3"/>
                <c:pt idx="0">
                  <c:v>3.75</c:v>
                </c:pt>
                <c:pt idx="1">
                  <c:v>3.16666666666667</c:v>
                </c:pt>
                <c:pt idx="2">
                  <c:v>7.41666666666667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554085961"/>
        <c:axId val="863622796"/>
      </c:barChart>
      <c:catAx>
        <c:axId val="55408596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2400" b="1" i="0" u="none" strike="noStrike" kern="1200" baseline="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sz="2400" b="1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rPr>
                  <a:t>Scenario elements</a:t>
                </a:r>
                <a:endParaRPr sz="2400" b="1">
                  <a:solidFill>
                    <a:schemeClr val="tx1"/>
                  </a:solidFill>
                  <a:latin typeface="微软雅黑" panose="020B0503020204020204" charset="-122"/>
                  <a:ea typeface="微软雅黑" panose="020B0503020204020204" charset="-122"/>
                  <a:cs typeface="微软雅黑" panose="020B0503020204020204" charset="-122"/>
                  <a:sym typeface="微软雅黑" panose="020B0503020204020204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2000" b="1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863622796"/>
        <c:crosses val="autoZero"/>
        <c:auto val="1"/>
        <c:lblAlgn val="ctr"/>
        <c:lblOffset val="100"/>
        <c:noMultiLvlLbl val="0"/>
      </c:catAx>
      <c:valAx>
        <c:axId val="8636227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2400" b="1" i="0" u="none" strike="noStrike" kern="1200" baseline="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sz="2400" b="1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rPr>
                  <a:t>Number of scenarios</a:t>
                </a:r>
                <a:endParaRPr sz="2400" b="1">
                  <a:solidFill>
                    <a:schemeClr val="tx1"/>
                  </a:solidFill>
                  <a:latin typeface="微软雅黑" panose="020B0503020204020204" charset="-122"/>
                  <a:ea typeface="微软雅黑" panose="020B0503020204020204" charset="-122"/>
                  <a:cs typeface="微软雅黑" panose="020B0503020204020204" charset="-122"/>
                  <a:sym typeface="微软雅黑" panose="020B0503020204020204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2000" b="1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5540859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2400" b="1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2400" b="1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2400" b="1" i="0" u="none" strike="noStrike" kern="1200" baseline="0">
              <a:solidFill>
                <a:schemeClr val="tx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a1700c1-f510-4025-8329-06114921d45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2400" b="1">
          <a:solidFill>
            <a:schemeClr val="tx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chart" Target="../charts/chart9.xml"/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142240</xdr:colOff>
      <xdr:row>0</xdr:row>
      <xdr:rowOff>635</xdr:rowOff>
    </xdr:from>
    <xdr:to>
      <xdr:col>24</xdr:col>
      <xdr:colOff>607695</xdr:colOff>
      <xdr:row>29</xdr:row>
      <xdr:rowOff>97155</xdr:rowOff>
    </xdr:to>
    <xdr:graphicFrame>
      <xdr:nvGraphicFramePr>
        <xdr:cNvPr id="4" name="图表 3"/>
        <xdr:cNvGraphicFramePr/>
      </xdr:nvGraphicFramePr>
      <xdr:xfrm>
        <a:off x="9133840" y="635"/>
        <a:ext cx="8999855" cy="540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208280</xdr:colOff>
      <xdr:row>31</xdr:row>
      <xdr:rowOff>154940</xdr:rowOff>
    </xdr:from>
    <xdr:to>
      <xdr:col>19</xdr:col>
      <xdr:colOff>525145</xdr:colOff>
      <xdr:row>61</xdr:row>
      <xdr:rowOff>68580</xdr:rowOff>
    </xdr:to>
    <xdr:graphicFrame>
      <xdr:nvGraphicFramePr>
        <xdr:cNvPr id="5" name="图表 4"/>
        <xdr:cNvGraphicFramePr/>
      </xdr:nvGraphicFramePr>
      <xdr:xfrm>
        <a:off x="2402840" y="5824220"/>
        <a:ext cx="12600305" cy="540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490220</xdr:colOff>
      <xdr:row>97</xdr:row>
      <xdr:rowOff>78740</xdr:rowOff>
    </xdr:from>
    <xdr:to>
      <xdr:col>20</xdr:col>
      <xdr:colOff>197485</xdr:colOff>
      <xdr:row>126</xdr:row>
      <xdr:rowOff>175260</xdr:rowOff>
    </xdr:to>
    <xdr:graphicFrame>
      <xdr:nvGraphicFramePr>
        <xdr:cNvPr id="6" name="图表 5"/>
        <xdr:cNvGraphicFramePr/>
      </xdr:nvGraphicFramePr>
      <xdr:xfrm>
        <a:off x="2684780" y="17818100"/>
        <a:ext cx="12600305" cy="540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1305560</xdr:colOff>
      <xdr:row>66</xdr:row>
      <xdr:rowOff>124460</xdr:rowOff>
    </xdr:from>
    <xdr:to>
      <xdr:col>18</xdr:col>
      <xdr:colOff>431800</xdr:colOff>
      <xdr:row>96</xdr:row>
      <xdr:rowOff>38100</xdr:rowOff>
    </xdr:to>
    <xdr:graphicFrame>
      <xdr:nvGraphicFramePr>
        <xdr:cNvPr id="7" name="图表 6"/>
        <xdr:cNvGraphicFramePr/>
      </xdr:nvGraphicFramePr>
      <xdr:xfrm>
        <a:off x="3500120" y="12194540"/>
        <a:ext cx="10800080" cy="540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294640</xdr:colOff>
      <xdr:row>7</xdr:row>
      <xdr:rowOff>25400</xdr:rowOff>
    </xdr:from>
    <xdr:to>
      <xdr:col>26</xdr:col>
      <xdr:colOff>121920</xdr:colOff>
      <xdr:row>19</xdr:row>
      <xdr:rowOff>396240</xdr:rowOff>
    </xdr:to>
    <xdr:graphicFrame>
      <xdr:nvGraphicFramePr>
        <xdr:cNvPr id="2" name="图表 1"/>
        <xdr:cNvGraphicFramePr/>
      </xdr:nvGraphicFramePr>
      <xdr:xfrm>
        <a:off x="7190740" y="2646680"/>
        <a:ext cx="10800080" cy="540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142240</xdr:colOff>
      <xdr:row>0</xdr:row>
      <xdr:rowOff>635</xdr:rowOff>
    </xdr:from>
    <xdr:to>
      <xdr:col>24</xdr:col>
      <xdr:colOff>607695</xdr:colOff>
      <xdr:row>28</xdr:row>
      <xdr:rowOff>97155</xdr:rowOff>
    </xdr:to>
    <xdr:graphicFrame>
      <xdr:nvGraphicFramePr>
        <xdr:cNvPr id="2" name="图表 1"/>
        <xdr:cNvGraphicFramePr/>
      </xdr:nvGraphicFramePr>
      <xdr:xfrm>
        <a:off x="9408160" y="635"/>
        <a:ext cx="8999855" cy="521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208280</xdr:colOff>
      <xdr:row>30</xdr:row>
      <xdr:rowOff>154940</xdr:rowOff>
    </xdr:from>
    <xdr:to>
      <xdr:col>19</xdr:col>
      <xdr:colOff>525145</xdr:colOff>
      <xdr:row>60</xdr:row>
      <xdr:rowOff>68580</xdr:rowOff>
    </xdr:to>
    <xdr:graphicFrame>
      <xdr:nvGraphicFramePr>
        <xdr:cNvPr id="3" name="图表 2"/>
        <xdr:cNvGraphicFramePr/>
      </xdr:nvGraphicFramePr>
      <xdr:xfrm>
        <a:off x="2402840" y="5641340"/>
        <a:ext cx="12874625" cy="540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490220</xdr:colOff>
      <xdr:row>96</xdr:row>
      <xdr:rowOff>78740</xdr:rowOff>
    </xdr:from>
    <xdr:to>
      <xdr:col>20</xdr:col>
      <xdr:colOff>197485</xdr:colOff>
      <xdr:row>125</xdr:row>
      <xdr:rowOff>175260</xdr:rowOff>
    </xdr:to>
    <xdr:graphicFrame>
      <xdr:nvGraphicFramePr>
        <xdr:cNvPr id="4" name="图表 3"/>
        <xdr:cNvGraphicFramePr/>
      </xdr:nvGraphicFramePr>
      <xdr:xfrm>
        <a:off x="2684780" y="17635220"/>
        <a:ext cx="12874625" cy="540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1305560</xdr:colOff>
      <xdr:row>65</xdr:row>
      <xdr:rowOff>124460</xdr:rowOff>
    </xdr:from>
    <xdr:to>
      <xdr:col>18</xdr:col>
      <xdr:colOff>431800</xdr:colOff>
      <xdr:row>95</xdr:row>
      <xdr:rowOff>38100</xdr:rowOff>
    </xdr:to>
    <xdr:graphicFrame>
      <xdr:nvGraphicFramePr>
        <xdr:cNvPr id="5" name="图表 4"/>
        <xdr:cNvGraphicFramePr/>
      </xdr:nvGraphicFramePr>
      <xdr:xfrm>
        <a:off x="3500120" y="12011660"/>
        <a:ext cx="11074400" cy="540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1"/>
  <sheetViews>
    <sheetView topLeftCell="A8" workbookViewId="0">
      <selection activeCell="A1" sqref="$A1:$XFD1"/>
    </sheetView>
  </sheetViews>
  <sheetFormatPr defaultColWidth="10" defaultRowHeight="14.4" outlineLevelCol="6"/>
  <cols>
    <col min="1" max="1" width="48.1111111111111" customWidth="1"/>
    <col min="3" max="5" width="12.8888888888889"/>
  </cols>
  <sheetData>
    <row r="1" spans="1:3">
      <c r="A1" s="27" t="s">
        <v>0</v>
      </c>
      <c r="B1" s="28" t="s">
        <v>1</v>
      </c>
      <c r="C1" s="28" t="s">
        <v>2</v>
      </c>
    </row>
    <row r="2" ht="24" spans="1:7">
      <c r="A2" s="27" t="s">
        <v>3</v>
      </c>
      <c r="B2" s="29">
        <v>20</v>
      </c>
      <c r="C2" s="28">
        <v>0</v>
      </c>
      <c r="G2" t="s">
        <v>4</v>
      </c>
    </row>
    <row r="3" ht="24" spans="1:3">
      <c r="A3" s="27" t="s">
        <v>5</v>
      </c>
      <c r="B3" s="29">
        <v>18</v>
      </c>
      <c r="C3" s="29">
        <v>7</v>
      </c>
    </row>
    <row r="4" ht="24" spans="1:3">
      <c r="A4" s="30" t="s">
        <v>6</v>
      </c>
      <c r="B4" s="29">
        <v>6</v>
      </c>
      <c r="C4" s="29">
        <v>4</v>
      </c>
    </row>
    <row r="5" ht="24" spans="1:3">
      <c r="A5" s="30" t="s">
        <v>7</v>
      </c>
      <c r="B5" s="29">
        <v>22</v>
      </c>
      <c r="C5" s="29">
        <v>5</v>
      </c>
    </row>
    <row r="6" ht="24" spans="1:3">
      <c r="A6" s="27" t="s">
        <v>8</v>
      </c>
      <c r="B6" s="29">
        <v>7</v>
      </c>
      <c r="C6" s="29">
        <v>6</v>
      </c>
    </row>
    <row r="7" ht="24" spans="1:3">
      <c r="A7" s="27" t="s">
        <v>9</v>
      </c>
      <c r="B7" s="29">
        <v>15</v>
      </c>
      <c r="C7" s="29">
        <v>7</v>
      </c>
    </row>
    <row r="8" ht="24" spans="1:3">
      <c r="A8" s="30" t="s">
        <v>10</v>
      </c>
      <c r="B8" s="29">
        <v>7</v>
      </c>
      <c r="C8" s="29">
        <v>7</v>
      </c>
    </row>
    <row r="9" ht="24" spans="1:3">
      <c r="A9" s="30" t="s">
        <v>11</v>
      </c>
      <c r="B9" s="29">
        <v>14</v>
      </c>
      <c r="C9" s="29">
        <v>6</v>
      </c>
    </row>
    <row r="10" ht="24" spans="1:3">
      <c r="A10" s="27" t="s">
        <v>12</v>
      </c>
      <c r="B10" s="29">
        <v>26</v>
      </c>
      <c r="C10" s="29">
        <v>2</v>
      </c>
    </row>
    <row r="11" ht="24" spans="1:3">
      <c r="A11" s="27" t="s">
        <v>13</v>
      </c>
      <c r="B11" s="29">
        <v>13</v>
      </c>
      <c r="C11" s="29">
        <v>9</v>
      </c>
    </row>
    <row r="12" ht="24" spans="1:3">
      <c r="A12" s="30" t="s">
        <v>14</v>
      </c>
      <c r="B12" s="29">
        <v>22</v>
      </c>
      <c r="C12" s="28">
        <v>0</v>
      </c>
    </row>
    <row r="13" ht="24" spans="1:3">
      <c r="A13" s="30" t="s">
        <v>15</v>
      </c>
      <c r="B13" s="29">
        <v>18</v>
      </c>
      <c r="C13" s="29">
        <v>1</v>
      </c>
    </row>
    <row r="14" ht="24" spans="1:3">
      <c r="A14" s="27" t="s">
        <v>16</v>
      </c>
      <c r="B14" s="29">
        <v>15</v>
      </c>
      <c r="C14" s="29">
        <v>2</v>
      </c>
    </row>
    <row r="15" ht="24" spans="1:3">
      <c r="A15" s="27" t="s">
        <v>17</v>
      </c>
      <c r="B15" s="29">
        <v>32</v>
      </c>
      <c r="C15" s="29">
        <v>3</v>
      </c>
    </row>
    <row r="16" ht="24" spans="1:3">
      <c r="A16" s="30" t="s">
        <v>18</v>
      </c>
      <c r="B16" s="29">
        <v>21</v>
      </c>
      <c r="C16" s="29">
        <v>5</v>
      </c>
    </row>
    <row r="17" ht="24" spans="1:3">
      <c r="A17" s="30" t="s">
        <v>19</v>
      </c>
      <c r="B17" s="29">
        <v>27</v>
      </c>
      <c r="C17" s="29">
        <v>6</v>
      </c>
    </row>
    <row r="18" ht="24" spans="1:3">
      <c r="A18" s="27" t="s">
        <v>20</v>
      </c>
      <c r="B18" s="29">
        <v>11</v>
      </c>
      <c r="C18" s="29">
        <v>11</v>
      </c>
    </row>
    <row r="19" ht="24" spans="1:3">
      <c r="A19" s="27" t="s">
        <v>21</v>
      </c>
      <c r="B19" s="29">
        <v>7</v>
      </c>
      <c r="C19" s="29">
        <v>6</v>
      </c>
    </row>
    <row r="20" ht="24" spans="1:3">
      <c r="A20" s="30" t="s">
        <v>22</v>
      </c>
      <c r="B20" s="29">
        <v>15</v>
      </c>
      <c r="C20" s="29">
        <v>8</v>
      </c>
    </row>
    <row r="21" ht="24" spans="1:3">
      <c r="A21" s="30" t="s">
        <v>23</v>
      </c>
      <c r="B21" s="29">
        <v>11</v>
      </c>
      <c r="C21" s="29">
        <v>8</v>
      </c>
    </row>
    <row r="22" ht="24" spans="1:3">
      <c r="A22" s="27" t="s">
        <v>24</v>
      </c>
      <c r="B22" s="29">
        <v>11</v>
      </c>
      <c r="C22" s="29">
        <v>5</v>
      </c>
    </row>
    <row r="23" ht="24" spans="1:3">
      <c r="A23" s="27" t="s">
        <v>25</v>
      </c>
      <c r="B23" s="29">
        <v>11</v>
      </c>
      <c r="C23" s="29">
        <v>11</v>
      </c>
    </row>
    <row r="24" ht="24" spans="1:3">
      <c r="A24" s="30" t="s">
        <v>26</v>
      </c>
      <c r="B24" s="29">
        <v>8</v>
      </c>
      <c r="C24" s="29">
        <v>7</v>
      </c>
    </row>
    <row r="25" ht="24" spans="1:5">
      <c r="A25" s="30" t="s">
        <v>27</v>
      </c>
      <c r="B25" s="29">
        <v>13</v>
      </c>
      <c r="C25" s="29">
        <v>5</v>
      </c>
      <c r="D25">
        <f>AVERAGEA(B2:B25)</f>
        <v>15.4166666666667</v>
      </c>
      <c r="E25">
        <f>AVERAGEA(C2:C25)</f>
        <v>5.45833333333333</v>
      </c>
    </row>
    <row r="26" ht="24" spans="1:3">
      <c r="A26" s="30" t="s">
        <v>28</v>
      </c>
      <c r="B26" s="29">
        <v>23</v>
      </c>
      <c r="C26" s="29">
        <v>9</v>
      </c>
    </row>
    <row r="27" ht="24" spans="1:3">
      <c r="A27" s="30" t="s">
        <v>29</v>
      </c>
      <c r="B27" s="29">
        <v>21</v>
      </c>
      <c r="C27" s="29">
        <v>14</v>
      </c>
    </row>
    <row r="28" ht="24" spans="1:3">
      <c r="A28" s="30" t="s">
        <v>30</v>
      </c>
      <c r="B28" s="29">
        <v>23</v>
      </c>
      <c r="C28" s="29">
        <v>14</v>
      </c>
    </row>
    <row r="29" ht="24" spans="1:5">
      <c r="A29" s="30" t="s">
        <v>31</v>
      </c>
      <c r="B29" s="29">
        <v>22</v>
      </c>
      <c r="C29" s="29">
        <v>12</v>
      </c>
      <c r="D29">
        <f>AVERAGEA(B26:B29)</f>
        <v>22.25</v>
      </c>
      <c r="E29">
        <f>AVERAGEA(C26:C29)</f>
        <v>12.25</v>
      </c>
    </row>
    <row r="30" spans="1:3">
      <c r="A30" s="31" t="s">
        <v>32</v>
      </c>
      <c r="B30" s="29">
        <v>25</v>
      </c>
      <c r="C30" s="29">
        <v>8</v>
      </c>
    </row>
    <row r="31" ht="24" spans="1:3">
      <c r="A31" s="30" t="s">
        <v>33</v>
      </c>
      <c r="B31" s="29">
        <v>12</v>
      </c>
      <c r="C31" s="29">
        <v>9</v>
      </c>
    </row>
    <row r="32" ht="24" spans="1:3">
      <c r="A32" s="30" t="s">
        <v>34</v>
      </c>
      <c r="B32" s="29">
        <v>38</v>
      </c>
      <c r="C32" s="29">
        <v>6</v>
      </c>
    </row>
    <row r="33" ht="24" spans="1:5">
      <c r="A33" s="30" t="s">
        <v>35</v>
      </c>
      <c r="B33" s="29">
        <v>19</v>
      </c>
      <c r="C33" s="29">
        <v>6</v>
      </c>
      <c r="D33">
        <f>AVERAGEA(B30:B33)</f>
        <v>23.5</v>
      </c>
      <c r="E33">
        <f>AVERAGEA(C30:C33)</f>
        <v>7.25</v>
      </c>
    </row>
    <row r="34" spans="1:3">
      <c r="A34" s="30" t="s">
        <v>36</v>
      </c>
      <c r="B34" s="29">
        <v>27</v>
      </c>
      <c r="C34" s="29">
        <v>6</v>
      </c>
    </row>
    <row r="35" ht="24" spans="1:3">
      <c r="A35" s="30" t="s">
        <v>37</v>
      </c>
      <c r="B35" s="29">
        <v>23</v>
      </c>
      <c r="C35" s="29">
        <v>7</v>
      </c>
    </row>
    <row r="36" ht="24" spans="1:3">
      <c r="A36" s="30" t="s">
        <v>38</v>
      </c>
      <c r="B36" s="29">
        <v>29</v>
      </c>
      <c r="C36" s="29">
        <v>11</v>
      </c>
    </row>
    <row r="37" ht="24" spans="1:5">
      <c r="A37" s="30" t="s">
        <v>39</v>
      </c>
      <c r="B37" s="29">
        <v>15</v>
      </c>
      <c r="C37" s="29">
        <v>6</v>
      </c>
      <c r="D37">
        <f>AVERAGEA(B34:B37)</f>
        <v>23.5</v>
      </c>
      <c r="E37">
        <f>AVERAGEA(C34:C37)</f>
        <v>7.5</v>
      </c>
    </row>
    <row r="38" spans="1:3">
      <c r="A38" s="31" t="s">
        <v>40</v>
      </c>
      <c r="B38" s="28">
        <v>0</v>
      </c>
      <c r="C38" s="28">
        <v>0</v>
      </c>
    </row>
    <row r="39" ht="24" spans="1:3">
      <c r="A39" s="30" t="s">
        <v>41</v>
      </c>
      <c r="B39" s="28">
        <v>0</v>
      </c>
      <c r="C39" s="28">
        <v>0</v>
      </c>
    </row>
    <row r="40" ht="24" spans="1:3">
      <c r="A40" s="30" t="s">
        <v>42</v>
      </c>
      <c r="B40" s="28">
        <v>0</v>
      </c>
      <c r="C40" s="28">
        <v>0</v>
      </c>
    </row>
    <row r="41" ht="24" spans="1:5">
      <c r="A41" s="30" t="s">
        <v>43</v>
      </c>
      <c r="B41" s="28">
        <v>0</v>
      </c>
      <c r="C41" s="28">
        <v>0</v>
      </c>
      <c r="D41">
        <f>AVERAGEA(B2:B41)</f>
        <v>16.175</v>
      </c>
      <c r="E41">
        <f>AVERAGEA(C2:C41)</f>
        <v>5.975</v>
      </c>
    </row>
    <row r="42" ht="24" spans="1:3">
      <c r="A42" s="30" t="s">
        <v>44</v>
      </c>
      <c r="B42" s="29">
        <v>9</v>
      </c>
      <c r="C42" s="29">
        <v>7</v>
      </c>
    </row>
    <row r="43" ht="24" spans="1:3">
      <c r="A43" s="30" t="s">
        <v>45</v>
      </c>
      <c r="B43" s="29">
        <v>13</v>
      </c>
      <c r="C43" s="29">
        <v>5</v>
      </c>
    </row>
    <row r="44" ht="24" spans="1:3">
      <c r="A44" s="30" t="s">
        <v>46</v>
      </c>
      <c r="B44" s="29">
        <v>16</v>
      </c>
      <c r="C44" s="29">
        <v>9</v>
      </c>
    </row>
    <row r="45" ht="24" spans="1:3">
      <c r="A45" s="30" t="s">
        <v>47</v>
      </c>
      <c r="B45" s="29">
        <v>12</v>
      </c>
      <c r="C45" s="29">
        <v>6</v>
      </c>
    </row>
    <row r="46" ht="24" spans="1:3">
      <c r="A46" s="30" t="s">
        <v>48</v>
      </c>
      <c r="B46" s="29">
        <v>15</v>
      </c>
      <c r="C46" s="29">
        <v>4</v>
      </c>
    </row>
    <row r="47" ht="24" spans="1:3">
      <c r="A47" s="30" t="s">
        <v>49</v>
      </c>
      <c r="B47" s="29">
        <v>14</v>
      </c>
      <c r="C47" s="29">
        <v>4</v>
      </c>
    </row>
    <row r="48" ht="24" spans="1:3">
      <c r="A48" s="30" t="s">
        <v>50</v>
      </c>
      <c r="B48" s="29">
        <v>14</v>
      </c>
      <c r="C48" s="29">
        <v>6</v>
      </c>
    </row>
    <row r="49" ht="24" spans="1:7">
      <c r="A49" s="30" t="s">
        <v>51</v>
      </c>
      <c r="B49" s="29">
        <v>13</v>
      </c>
      <c r="C49" s="29">
        <v>9</v>
      </c>
      <c r="D49">
        <f>AVERAGEA(B42:B49)</f>
        <v>13.25</v>
      </c>
      <c r="E49">
        <f>AVERAGEA(C42:C49)</f>
        <v>6.25</v>
      </c>
      <c r="F49">
        <f>AVERAGEA(B42:B49)</f>
        <v>13.25</v>
      </c>
      <c r="G49">
        <f>AVERAGEA(C42:C49)</f>
        <v>6.25</v>
      </c>
    </row>
    <row r="50" spans="1:3">
      <c r="A50" s="32" t="s">
        <v>52</v>
      </c>
      <c r="B50" s="28">
        <f>SUM(B2:B49)</f>
        <v>753</v>
      </c>
      <c r="C50" s="28">
        <f>SUM(C2:C49)</f>
        <v>289</v>
      </c>
    </row>
    <row r="51" spans="1:3">
      <c r="A51" s="32"/>
      <c r="B51" s="28">
        <f>AVERAGEA(B2:B49)</f>
        <v>15.6875</v>
      </c>
      <c r="C51" s="28">
        <f>AVERAGEA(C2:C49)</f>
        <v>6.02083333333333</v>
      </c>
    </row>
    <row r="52" spans="1:3">
      <c r="A52" s="32"/>
      <c r="B52" s="28"/>
      <c r="C52" s="28"/>
    </row>
    <row r="53" spans="1:3">
      <c r="A53" s="32"/>
      <c r="B53" s="28"/>
      <c r="C53" s="28"/>
    </row>
    <row r="54" spans="1:3">
      <c r="A54" s="32"/>
      <c r="B54" s="28"/>
      <c r="C54" s="28"/>
    </row>
    <row r="55" spans="1:3">
      <c r="A55" s="32"/>
      <c r="B55" s="28"/>
      <c r="C55" s="28"/>
    </row>
    <row r="56" spans="1:3">
      <c r="A56" s="32"/>
      <c r="B56" s="28"/>
      <c r="C56" s="28"/>
    </row>
    <row r="57" spans="1:3">
      <c r="A57" s="32"/>
      <c r="B57" s="28"/>
      <c r="C57" s="28"/>
    </row>
    <row r="58" spans="1:3">
      <c r="A58" s="32"/>
      <c r="B58" s="28"/>
      <c r="C58" s="28"/>
    </row>
    <row r="59" spans="1:3">
      <c r="A59" s="32"/>
      <c r="B59" s="28"/>
      <c r="C59" s="28"/>
    </row>
    <row r="60" spans="1:3">
      <c r="A60" s="32"/>
      <c r="B60" s="28"/>
      <c r="C60" s="28"/>
    </row>
    <row r="61" spans="1:3">
      <c r="A61" s="32"/>
      <c r="B61" s="28"/>
      <c r="C61" s="28"/>
    </row>
    <row r="62" spans="1:3">
      <c r="A62" s="32"/>
      <c r="B62" s="28"/>
      <c r="C62" s="28"/>
    </row>
    <row r="63" spans="1:3">
      <c r="A63" s="32"/>
      <c r="B63" s="28"/>
      <c r="C63" s="28"/>
    </row>
    <row r="64" spans="1:3">
      <c r="A64" s="32"/>
      <c r="B64" s="28"/>
      <c r="C64" s="28"/>
    </row>
    <row r="65" spans="1:3">
      <c r="A65" s="32"/>
      <c r="B65" s="28"/>
      <c r="C65" s="28"/>
    </row>
    <row r="66" spans="1:3">
      <c r="A66" s="32"/>
      <c r="B66" s="28"/>
      <c r="C66" s="28"/>
    </row>
    <row r="67" spans="1:3">
      <c r="A67" s="32"/>
      <c r="B67" s="28"/>
      <c r="C67" s="28"/>
    </row>
    <row r="68" spans="1:3">
      <c r="A68" s="32"/>
      <c r="B68" s="28"/>
      <c r="C68" s="28"/>
    </row>
    <row r="69" spans="1:3">
      <c r="A69" s="32"/>
      <c r="B69" s="28"/>
      <c r="C69" s="28"/>
    </row>
    <row r="70" spans="1:3">
      <c r="A70" s="32"/>
      <c r="B70" s="28"/>
      <c r="C70" s="28"/>
    </row>
    <row r="71" spans="1:3">
      <c r="A71" s="32"/>
      <c r="B71" s="28"/>
      <c r="C71" s="28"/>
    </row>
    <row r="72" spans="1:3">
      <c r="A72" s="32"/>
      <c r="B72" s="28"/>
      <c r="C72" s="28"/>
    </row>
    <row r="73" spans="1:3">
      <c r="A73" s="32"/>
      <c r="B73" s="28"/>
      <c r="C73" s="28"/>
    </row>
    <row r="74" spans="1:3">
      <c r="A74" s="32"/>
      <c r="B74" s="28"/>
      <c r="C74" s="28"/>
    </row>
    <row r="75" spans="1:3">
      <c r="A75" s="32"/>
      <c r="B75" s="28"/>
      <c r="C75" s="28"/>
    </row>
    <row r="76" spans="1:3">
      <c r="A76" s="32"/>
      <c r="B76" s="28"/>
      <c r="C76" s="28"/>
    </row>
    <row r="77" spans="1:3">
      <c r="A77" s="32"/>
      <c r="B77" s="28"/>
      <c r="C77" s="28"/>
    </row>
    <row r="78" spans="1:3">
      <c r="A78" s="32"/>
      <c r="B78" s="28"/>
      <c r="C78" s="28"/>
    </row>
    <row r="79" spans="1:3">
      <c r="A79" s="32"/>
      <c r="B79" s="28"/>
      <c r="C79" s="28"/>
    </row>
    <row r="80" spans="1:3">
      <c r="A80" s="32"/>
      <c r="B80" s="28"/>
      <c r="C80" s="28"/>
    </row>
    <row r="81" spans="1:3">
      <c r="A81" s="32"/>
      <c r="B81" s="28"/>
      <c r="C81" s="28"/>
    </row>
    <row r="82" spans="1:3">
      <c r="A82" s="32"/>
      <c r="B82" s="28"/>
      <c r="C82" s="28"/>
    </row>
    <row r="83" spans="1:3">
      <c r="A83" s="32"/>
      <c r="B83" s="28"/>
      <c r="C83" s="28"/>
    </row>
    <row r="84" spans="1:3">
      <c r="A84" s="32"/>
      <c r="B84" s="28"/>
      <c r="C84" s="28"/>
    </row>
    <row r="85" spans="1:3">
      <c r="A85" s="32"/>
      <c r="B85" s="28"/>
      <c r="C85" s="28"/>
    </row>
    <row r="86" spans="1:3">
      <c r="A86" s="32"/>
      <c r="B86" s="28"/>
      <c r="C86" s="28"/>
    </row>
    <row r="87" spans="1:3">
      <c r="A87" s="32"/>
      <c r="B87" s="28"/>
      <c r="C87" s="28"/>
    </row>
    <row r="88" spans="1:3">
      <c r="A88" s="32"/>
      <c r="B88" s="28"/>
      <c r="C88" s="28"/>
    </row>
    <row r="89" spans="1:3">
      <c r="A89" s="32"/>
      <c r="B89" s="28"/>
      <c r="C89" s="28"/>
    </row>
    <row r="90" spans="1:3">
      <c r="A90" s="32"/>
      <c r="B90" s="28"/>
      <c r="C90" s="28"/>
    </row>
    <row r="91" spans="1:3">
      <c r="A91" s="32"/>
      <c r="B91" s="28"/>
      <c r="C91" s="28"/>
    </row>
    <row r="92" spans="1:3">
      <c r="A92" s="32"/>
      <c r="B92" s="28"/>
      <c r="C92" s="28"/>
    </row>
    <row r="93" spans="1:3">
      <c r="A93" s="32"/>
      <c r="B93" s="28"/>
      <c r="C93" s="28"/>
    </row>
    <row r="94" spans="1:3">
      <c r="A94" s="32"/>
      <c r="B94" s="28"/>
      <c r="C94" s="28"/>
    </row>
    <row r="95" spans="1:3">
      <c r="A95" s="32"/>
      <c r="B95" s="28"/>
      <c r="C95" s="28"/>
    </row>
    <row r="96" spans="1:3">
      <c r="A96" s="32"/>
      <c r="B96" s="28"/>
      <c r="C96" s="28"/>
    </row>
    <row r="97" spans="1:3">
      <c r="A97" s="32"/>
      <c r="B97" s="28"/>
      <c r="C97" s="28"/>
    </row>
    <row r="98" spans="1:3">
      <c r="A98" s="32"/>
      <c r="B98" s="28"/>
      <c r="C98" s="28"/>
    </row>
    <row r="99" spans="1:3">
      <c r="A99" s="32"/>
      <c r="B99" s="28"/>
      <c r="C99" s="28"/>
    </row>
    <row r="100" spans="1:3">
      <c r="A100" s="32"/>
      <c r="B100" s="28"/>
      <c r="C100" s="28"/>
    </row>
    <row r="101" spans="1:3">
      <c r="A101" s="32"/>
      <c r="B101" s="28"/>
      <c r="C101" s="28"/>
    </row>
    <row r="102" spans="1:3">
      <c r="A102" s="32"/>
      <c r="B102" s="28"/>
      <c r="C102" s="28"/>
    </row>
    <row r="103" spans="1:3">
      <c r="A103" s="32"/>
      <c r="B103" s="28"/>
      <c r="C103" s="28"/>
    </row>
    <row r="104" spans="1:3">
      <c r="A104" s="32"/>
      <c r="B104" s="28"/>
      <c r="C104" s="28"/>
    </row>
    <row r="105" spans="1:3">
      <c r="A105" s="32"/>
      <c r="B105" s="28"/>
      <c r="C105" s="28"/>
    </row>
    <row r="106" spans="1:3">
      <c r="A106" s="32"/>
      <c r="B106" s="28"/>
      <c r="C106" s="28"/>
    </row>
    <row r="107" spans="1:3">
      <c r="A107" s="32"/>
      <c r="B107" s="28"/>
      <c r="C107" s="28"/>
    </row>
    <row r="108" spans="1:3">
      <c r="A108" s="32"/>
      <c r="B108" s="28"/>
      <c r="C108" s="28"/>
    </row>
    <row r="109" spans="1:3">
      <c r="A109" s="32"/>
      <c r="B109" s="28"/>
      <c r="C109" s="28"/>
    </row>
    <row r="110" spans="1:3">
      <c r="A110" s="32"/>
      <c r="B110" s="28"/>
      <c r="C110" s="28"/>
    </row>
    <row r="111" spans="1:3">
      <c r="A111" s="32"/>
      <c r="B111" s="28"/>
      <c r="C111" s="28"/>
    </row>
    <row r="112" spans="1:3">
      <c r="A112" s="32"/>
      <c r="B112" s="28"/>
      <c r="C112" s="28"/>
    </row>
    <row r="113" spans="1:3">
      <c r="A113" s="32"/>
      <c r="B113" s="28"/>
      <c r="C113" s="28"/>
    </row>
    <row r="114" spans="1:3">
      <c r="A114" s="32"/>
      <c r="B114" s="28"/>
      <c r="C114" s="28"/>
    </row>
    <row r="115" spans="1:3">
      <c r="A115" s="32"/>
      <c r="B115" s="28"/>
      <c r="C115" s="28"/>
    </row>
    <row r="116" spans="1:3">
      <c r="A116" s="32"/>
      <c r="B116" s="28"/>
      <c r="C116" s="28"/>
    </row>
    <row r="117" spans="1:3">
      <c r="A117" s="32"/>
      <c r="B117" s="28"/>
      <c r="C117" s="28"/>
    </row>
    <row r="118" spans="1:3">
      <c r="A118" s="32"/>
      <c r="B118" s="28"/>
      <c r="C118" s="28"/>
    </row>
    <row r="119" spans="1:3">
      <c r="A119" s="32"/>
      <c r="B119" s="28"/>
      <c r="C119" s="28"/>
    </row>
    <row r="120" spans="1:3">
      <c r="A120" s="32"/>
      <c r="B120" s="28"/>
      <c r="C120" s="28"/>
    </row>
    <row r="121" spans="1:3">
      <c r="A121" s="32"/>
      <c r="B121" s="28"/>
      <c r="C121" s="28"/>
    </row>
    <row r="122" spans="1:3">
      <c r="A122" s="32"/>
      <c r="B122" s="28"/>
      <c r="C122" s="28"/>
    </row>
    <row r="123" spans="1:3">
      <c r="A123" s="32"/>
      <c r="B123" s="28"/>
      <c r="C123" s="28"/>
    </row>
    <row r="124" spans="1:3">
      <c r="A124" s="32"/>
      <c r="B124" s="28"/>
      <c r="C124" s="28"/>
    </row>
    <row r="125" spans="1:3">
      <c r="A125" s="32"/>
      <c r="B125" s="28"/>
      <c r="C125" s="28"/>
    </row>
    <row r="126" spans="1:3">
      <c r="A126" s="32"/>
      <c r="B126" s="28"/>
      <c r="C126" s="28"/>
    </row>
    <row r="127" spans="1:3">
      <c r="A127" s="32"/>
      <c r="B127" s="28"/>
      <c r="C127" s="28"/>
    </row>
    <row r="128" spans="1:3">
      <c r="A128" s="32"/>
      <c r="B128" s="28"/>
      <c r="C128" s="28"/>
    </row>
    <row r="129" spans="1:3">
      <c r="A129" s="32"/>
      <c r="B129" s="28"/>
      <c r="C129" s="28"/>
    </row>
    <row r="130" spans="1:3">
      <c r="A130" s="32"/>
      <c r="B130" s="28"/>
      <c r="C130" s="28"/>
    </row>
    <row r="131" spans="1:3">
      <c r="A131" s="32"/>
      <c r="B131" s="28"/>
      <c r="C131" s="28"/>
    </row>
    <row r="132" spans="1:3">
      <c r="A132" s="32"/>
      <c r="B132" s="28"/>
      <c r="C132" s="28"/>
    </row>
    <row r="133" spans="1:3">
      <c r="A133" s="32"/>
      <c r="B133" s="28"/>
      <c r="C133" s="28"/>
    </row>
    <row r="134" spans="1:3">
      <c r="A134" s="32"/>
      <c r="B134" s="28"/>
      <c r="C134" s="28"/>
    </row>
    <row r="135" spans="1:3">
      <c r="A135" s="32"/>
      <c r="B135" s="28"/>
      <c r="C135" s="28"/>
    </row>
    <row r="136" spans="1:3">
      <c r="A136" s="32"/>
      <c r="B136" s="28"/>
      <c r="C136" s="28"/>
    </row>
    <row r="137" spans="1:3">
      <c r="A137" s="32"/>
      <c r="B137" s="28"/>
      <c r="C137" s="28"/>
    </row>
    <row r="138" spans="1:3">
      <c r="A138" s="32"/>
      <c r="B138" s="28"/>
      <c r="C138" s="28"/>
    </row>
    <row r="139" spans="1:3">
      <c r="A139" s="32"/>
      <c r="B139" s="28"/>
      <c r="C139" s="28"/>
    </row>
    <row r="140" spans="1:3">
      <c r="A140" s="32"/>
      <c r="B140" s="28"/>
      <c r="C140" s="28"/>
    </row>
    <row r="141" spans="1:3">
      <c r="A141" s="32"/>
      <c r="B141" s="28"/>
      <c r="C141" s="28"/>
    </row>
    <row r="142" spans="1:3">
      <c r="A142" s="32"/>
      <c r="B142" s="28"/>
      <c r="C142" s="28"/>
    </row>
    <row r="143" spans="1:3">
      <c r="A143" s="32"/>
      <c r="B143" s="28"/>
      <c r="C143" s="28"/>
    </row>
    <row r="144" spans="1:3">
      <c r="A144" s="32"/>
      <c r="B144" s="28"/>
      <c r="C144" s="28"/>
    </row>
    <row r="145" spans="1:3">
      <c r="A145" s="32"/>
      <c r="B145" s="28"/>
      <c r="C145" s="28"/>
    </row>
    <row r="146" spans="1:3">
      <c r="A146" s="32"/>
      <c r="B146" s="28"/>
      <c r="C146" s="28"/>
    </row>
    <row r="147" spans="1:3">
      <c r="A147" s="32"/>
      <c r="B147" s="28"/>
      <c r="C147" s="28"/>
    </row>
    <row r="148" spans="1:3">
      <c r="A148" s="32"/>
      <c r="B148" s="28"/>
      <c r="C148" s="28"/>
    </row>
    <row r="149" spans="1:3">
      <c r="A149" s="32"/>
      <c r="B149" s="28"/>
      <c r="C149" s="28"/>
    </row>
    <row r="150" spans="1:3">
      <c r="A150" s="32"/>
      <c r="B150" s="28"/>
      <c r="C150" s="28"/>
    </row>
    <row r="151" spans="1:3">
      <c r="A151" s="32"/>
      <c r="B151" s="28"/>
      <c r="C151" s="28"/>
    </row>
    <row r="152" spans="1:3">
      <c r="A152" s="32"/>
      <c r="B152" s="28"/>
      <c r="C152" s="28"/>
    </row>
    <row r="153" spans="1:3">
      <c r="A153" s="32"/>
      <c r="B153" s="28"/>
      <c r="C153" s="28"/>
    </row>
    <row r="154" spans="1:3">
      <c r="A154" s="32"/>
      <c r="B154" s="28"/>
      <c r="C154" s="28"/>
    </row>
    <row r="155" spans="1:3">
      <c r="A155" s="32"/>
      <c r="B155" s="28"/>
      <c r="C155" s="28"/>
    </row>
    <row r="156" spans="1:3">
      <c r="A156" s="32"/>
      <c r="B156" s="28"/>
      <c r="C156" s="28"/>
    </row>
    <row r="157" spans="1:3">
      <c r="A157" s="32"/>
      <c r="B157" s="28"/>
      <c r="C157" s="28"/>
    </row>
    <row r="158" spans="1:3">
      <c r="A158" s="32"/>
      <c r="B158" s="28"/>
      <c r="C158" s="28"/>
    </row>
    <row r="159" spans="1:3">
      <c r="A159" s="32"/>
      <c r="B159" s="28"/>
      <c r="C159" s="28"/>
    </row>
    <row r="160" spans="1:3">
      <c r="A160" s="32"/>
      <c r="B160" s="28"/>
      <c r="C160" s="28"/>
    </row>
    <row r="161" spans="1:3">
      <c r="A161" s="32"/>
      <c r="B161" s="28"/>
      <c r="C161" s="28"/>
    </row>
    <row r="162" spans="1:3">
      <c r="A162" s="32"/>
      <c r="B162" s="28"/>
      <c r="C162" s="28"/>
    </row>
    <row r="163" spans="1:3">
      <c r="A163" s="32"/>
      <c r="B163" s="28"/>
      <c r="C163" s="28"/>
    </row>
    <row r="164" spans="1:3">
      <c r="A164" s="32"/>
      <c r="B164" s="28"/>
      <c r="C164" s="28"/>
    </row>
    <row r="165" spans="1:3">
      <c r="A165" s="32"/>
      <c r="B165" s="28"/>
      <c r="C165" s="28"/>
    </row>
    <row r="166" spans="1:3">
      <c r="A166" s="32"/>
      <c r="B166" s="28"/>
      <c r="C166" s="28"/>
    </row>
    <row r="167" spans="1:3">
      <c r="A167" s="32"/>
      <c r="B167" s="28"/>
      <c r="C167" s="28"/>
    </row>
    <row r="168" spans="1:3">
      <c r="A168" s="32"/>
      <c r="B168" s="28"/>
      <c r="C168" s="28"/>
    </row>
    <row r="169" spans="1:3">
      <c r="A169" s="32"/>
      <c r="B169" s="28"/>
      <c r="C169" s="28"/>
    </row>
    <row r="170" spans="1:3">
      <c r="A170" s="32"/>
      <c r="B170" s="28"/>
      <c r="C170" s="28"/>
    </row>
    <row r="171" spans="1:3">
      <c r="A171" s="32"/>
      <c r="B171" s="28"/>
      <c r="C171" s="28"/>
    </row>
    <row r="172" spans="1:3">
      <c r="A172" s="32"/>
      <c r="B172" s="28"/>
      <c r="C172" s="28"/>
    </row>
    <row r="173" spans="1:3">
      <c r="A173" s="32"/>
      <c r="B173" s="28"/>
      <c r="C173" s="28"/>
    </row>
    <row r="174" spans="1:3">
      <c r="A174" s="32"/>
      <c r="B174" s="28"/>
      <c r="C174" s="28"/>
    </row>
    <row r="175" spans="1:3">
      <c r="A175" s="32"/>
      <c r="B175" s="28"/>
      <c r="C175" s="28"/>
    </row>
    <row r="176" spans="1:3">
      <c r="A176" s="32"/>
      <c r="B176" s="28"/>
      <c r="C176" s="28"/>
    </row>
    <row r="177" spans="1:3">
      <c r="A177" s="32"/>
      <c r="B177" s="28"/>
      <c r="C177" s="28"/>
    </row>
    <row r="178" spans="1:3">
      <c r="A178" s="32"/>
      <c r="B178" s="28"/>
      <c r="C178" s="28"/>
    </row>
    <row r="179" spans="1:3">
      <c r="A179" s="32"/>
      <c r="B179" s="28"/>
      <c r="C179" s="28"/>
    </row>
    <row r="180" spans="1:3">
      <c r="A180" s="32"/>
      <c r="B180" s="28"/>
      <c r="C180" s="28"/>
    </row>
    <row r="181" spans="1:3">
      <c r="A181" s="32"/>
      <c r="B181" s="28"/>
      <c r="C181" s="28"/>
    </row>
    <row r="182" spans="1:3">
      <c r="A182" s="32"/>
      <c r="B182" s="28"/>
      <c r="C182" s="28"/>
    </row>
    <row r="183" spans="1:3">
      <c r="A183" s="32"/>
      <c r="B183" s="28"/>
      <c r="C183" s="28"/>
    </row>
    <row r="184" spans="1:3">
      <c r="A184" s="32"/>
      <c r="B184" s="28"/>
      <c r="C184" s="28"/>
    </row>
    <row r="185" spans="1:3">
      <c r="A185" s="32"/>
      <c r="B185" s="28"/>
      <c r="C185" s="28"/>
    </row>
    <row r="186" spans="1:3">
      <c r="A186" s="32"/>
      <c r="B186" s="28"/>
      <c r="C186" s="28"/>
    </row>
    <row r="187" spans="1:3">
      <c r="A187" s="32"/>
      <c r="B187" s="28"/>
      <c r="C187" s="28"/>
    </row>
    <row r="188" spans="1:3">
      <c r="A188" s="32"/>
      <c r="B188" s="28"/>
      <c r="C188" s="28"/>
    </row>
    <row r="189" spans="1:3">
      <c r="A189" s="32"/>
      <c r="B189" s="28"/>
      <c r="C189" s="28"/>
    </row>
    <row r="190" spans="1:3">
      <c r="A190" s="32"/>
      <c r="B190" s="28"/>
      <c r="C190" s="28"/>
    </row>
    <row r="191" spans="1:3">
      <c r="A191" s="32"/>
      <c r="B191" s="28"/>
      <c r="C191" s="28"/>
    </row>
    <row r="192" spans="1:3">
      <c r="A192" s="32"/>
      <c r="B192" s="28"/>
      <c r="C192" s="28"/>
    </row>
    <row r="193" spans="1:3">
      <c r="A193" s="32"/>
      <c r="B193" s="28"/>
      <c r="C193" s="28"/>
    </row>
    <row r="194" spans="1:3">
      <c r="A194" s="32"/>
      <c r="B194" s="28"/>
      <c r="C194" s="28"/>
    </row>
    <row r="195" spans="1:3">
      <c r="A195" s="32"/>
      <c r="B195" s="28"/>
      <c r="C195" s="28"/>
    </row>
    <row r="196" spans="1:3">
      <c r="A196" s="32"/>
      <c r="B196" s="28"/>
      <c r="C196" s="28"/>
    </row>
    <row r="197" spans="1:3">
      <c r="A197" s="32"/>
      <c r="B197" s="28"/>
      <c r="C197" s="28"/>
    </row>
    <row r="198" spans="1:3">
      <c r="A198" s="32"/>
      <c r="B198" s="28"/>
      <c r="C198" s="28"/>
    </row>
    <row r="199" spans="1:3">
      <c r="A199" s="32"/>
      <c r="B199" s="28"/>
      <c r="C199" s="28"/>
    </row>
    <row r="200" spans="1:3">
      <c r="A200" s="32"/>
      <c r="B200" s="28"/>
      <c r="C200" s="28"/>
    </row>
    <row r="201" spans="1:3">
      <c r="A201" s="32"/>
      <c r="B201" s="28"/>
      <c r="C201" s="2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selection activeCell="A10" sqref="A1:D20"/>
    </sheetView>
  </sheetViews>
  <sheetFormatPr defaultColWidth="8.88888888888889" defaultRowHeight="14.4" outlineLevelCol="6"/>
  <cols>
    <col min="1" max="1" width="32" customWidth="1"/>
    <col min="2" max="2" width="26.3333333333333" customWidth="1"/>
    <col min="3" max="3" width="10.5555555555556" customWidth="1"/>
  </cols>
  <sheetData>
    <row r="1" s="1" customFormat="1" customHeight="1" spans="1:4">
      <c r="A1" s="2" t="s">
        <v>53</v>
      </c>
      <c r="B1" s="2" t="s">
        <v>54</v>
      </c>
      <c r="C1" s="3" t="s">
        <v>1</v>
      </c>
      <c r="D1" s="2" t="s">
        <v>2</v>
      </c>
    </row>
    <row r="2" customHeight="1" spans="1:7">
      <c r="A2" s="4" t="s">
        <v>55</v>
      </c>
      <c r="B2" s="5" t="s">
        <v>56</v>
      </c>
      <c r="C2" s="6">
        <f>ROUND(16.175,0)</f>
        <v>16</v>
      </c>
      <c r="D2" s="6">
        <f>ROUND(5.975,0)</f>
        <v>6</v>
      </c>
      <c r="F2" s="6"/>
      <c r="G2" s="6"/>
    </row>
    <row r="3" spans="1:7">
      <c r="A3" s="4"/>
      <c r="B3" s="5" t="s">
        <v>57</v>
      </c>
      <c r="C3" s="6">
        <f>ROUND(13.25,0)</f>
        <v>13</v>
      </c>
      <c r="D3" s="6">
        <f>ROUND(6.25,0)</f>
        <v>6</v>
      </c>
      <c r="F3" s="6"/>
      <c r="G3" s="6"/>
    </row>
    <row r="4" customHeight="1" spans="1:4">
      <c r="A4" s="8" t="s">
        <v>58</v>
      </c>
      <c r="B4" s="5" t="s">
        <v>59</v>
      </c>
      <c r="C4" s="6">
        <f>ROUND(15.4166666666667,0)</f>
        <v>15</v>
      </c>
      <c r="D4" s="26">
        <f>ROUND(5.45833333333333,0)</f>
        <v>5</v>
      </c>
    </row>
    <row r="5" spans="1:4">
      <c r="A5" s="8"/>
      <c r="B5" s="9" t="s">
        <v>60</v>
      </c>
      <c r="C5" s="6">
        <f>ROUND(23.5,0)</f>
        <v>24</v>
      </c>
      <c r="D5" s="26">
        <f>ROUND(7.25,0)</f>
        <v>7</v>
      </c>
    </row>
    <row r="6" spans="1:4">
      <c r="A6" s="8"/>
      <c r="B6" s="9" t="s">
        <v>61</v>
      </c>
      <c r="C6" s="6">
        <f>ROUND(23.5,0)</f>
        <v>24</v>
      </c>
      <c r="D6" s="6">
        <f>ROUND(7.5,0)</f>
        <v>8</v>
      </c>
    </row>
    <row r="7" spans="1:4">
      <c r="A7" s="8"/>
      <c r="B7" s="9" t="s">
        <v>62</v>
      </c>
      <c r="C7" s="6">
        <v>0</v>
      </c>
      <c r="D7" s="6">
        <v>0</v>
      </c>
    </row>
    <row r="8" spans="1:4">
      <c r="A8" s="8"/>
      <c r="B8" s="9" t="s">
        <v>63</v>
      </c>
      <c r="C8" s="6">
        <f>ROUND(13.25,0)</f>
        <v>13</v>
      </c>
      <c r="D8" s="6">
        <f>ROUND(6.25,0)</f>
        <v>6</v>
      </c>
    </row>
    <row r="9" spans="1:4">
      <c r="A9" s="8"/>
      <c r="B9" s="10" t="s">
        <v>64</v>
      </c>
      <c r="C9" s="26">
        <f>ROUND(22.25,0)</f>
        <v>22</v>
      </c>
      <c r="D9" s="26">
        <f>ROUND(12.25,0)</f>
        <v>12</v>
      </c>
    </row>
    <row r="10" customHeight="1" spans="1:4">
      <c r="A10" s="11" t="s">
        <v>65</v>
      </c>
      <c r="B10" s="9" t="s">
        <v>66</v>
      </c>
      <c r="C10" s="6">
        <f>AVERAGEA('RQ3-碰撞场景'!B2:B5,'RQ3-碰撞场景'!B42:B45)</f>
        <v>14.5</v>
      </c>
      <c r="D10" s="6">
        <f>AVERAGEA('RQ3-碰撞场景'!C2:C5,'RQ3-碰撞场景'!C42:C45)</f>
        <v>5.375</v>
      </c>
    </row>
    <row r="11" spans="1:4">
      <c r="A11" s="11"/>
      <c r="B11" s="9" t="s">
        <v>67</v>
      </c>
      <c r="C11" s="6">
        <f>AVERAGEA('RQ3-碰撞场景'!B6:B9,'RQ3-碰撞场景'!B46:B49)</f>
        <v>12.375</v>
      </c>
      <c r="D11" s="6">
        <f>AVERAGEA('RQ3-碰撞场景'!C6:C9,'RQ3-碰撞场景'!C46:C49)</f>
        <v>6.125</v>
      </c>
    </row>
    <row r="12" spans="1:4">
      <c r="A12" s="11"/>
      <c r="B12" s="12" t="s">
        <v>4</v>
      </c>
      <c r="C12" s="6">
        <f>AVERAGEA('RQ3-碰撞场景'!B10:B13)</f>
        <v>19.75</v>
      </c>
      <c r="D12" s="6">
        <f>AVERAGEA('RQ3-碰撞场景'!C10:C13)</f>
        <v>3</v>
      </c>
    </row>
    <row r="13" spans="1:4">
      <c r="A13" s="11"/>
      <c r="B13" s="5" t="s">
        <v>68</v>
      </c>
      <c r="C13" s="6">
        <f>AVERAGEA('RQ3-碰撞场景'!B14:B17)</f>
        <v>23.75</v>
      </c>
      <c r="D13" s="6">
        <f>AVERAGEA('RQ3-碰撞场景'!C14:C17)</f>
        <v>4</v>
      </c>
    </row>
    <row r="14" spans="1:4">
      <c r="A14" s="11"/>
      <c r="B14" s="5" t="s">
        <v>69</v>
      </c>
      <c r="C14" s="6">
        <f>AVERAGEA('RQ3-碰撞场景'!B18:B21)</f>
        <v>11</v>
      </c>
      <c r="D14" s="6">
        <f>AVERAGEA('RQ3-碰撞场景'!C18:C21)</f>
        <v>8.25</v>
      </c>
    </row>
    <row r="15" spans="1:4">
      <c r="A15" s="11"/>
      <c r="B15" s="5" t="s">
        <v>70</v>
      </c>
      <c r="C15" s="6">
        <f>AVERAGEA('RQ3-碰撞场景'!B22:B25)</f>
        <v>10.75</v>
      </c>
      <c r="D15" s="6">
        <f>AVERAGEA('RQ3-碰撞场景'!C22:C25)</f>
        <v>7</v>
      </c>
    </row>
    <row r="16" spans="1:4">
      <c r="A16" s="11"/>
      <c r="B16" s="5" t="s">
        <v>71</v>
      </c>
      <c r="C16" s="6">
        <f>AVERAGEA('RQ3-碰撞场景'!B30:B41)</f>
        <v>15.6666666666667</v>
      </c>
      <c r="D16" s="6">
        <f>AVERAGEA('RQ3-碰撞场景'!C30:C41)</f>
        <v>4.91666666666667</v>
      </c>
    </row>
    <row r="17" spans="1:4">
      <c r="A17" s="11"/>
      <c r="B17" s="13" t="s">
        <v>72</v>
      </c>
      <c r="C17" s="6">
        <f>AVERAGEA('RQ3-碰撞场景'!B26:B29)</f>
        <v>22.25</v>
      </c>
      <c r="D17" s="6">
        <f>AVERAGEA('RQ3-碰撞场景'!C26:C29)</f>
        <v>12.25</v>
      </c>
    </row>
    <row r="18" customHeight="1" spans="1:4">
      <c r="A18" s="14" t="s">
        <v>73</v>
      </c>
      <c r="B18" s="12" t="s">
        <v>74</v>
      </c>
      <c r="C18" s="15">
        <f>AVERAGEA('RQ3-碰撞场景'!B47,'RQ3-碰撞场景'!B43,'RQ3-碰撞场景'!B39,'RQ3-碰撞场景'!B35,'RQ3-碰撞场景'!B31,'RQ3-碰撞场景'!B27,'RQ3-碰撞场景'!B23,'RQ3-碰撞场景'!B19,'RQ3-碰撞场景'!B15,'RQ3-碰撞场景'!B11,'RQ3-碰撞场景'!B7,'RQ3-碰撞场景'!B3)</f>
        <v>14.9166666666667</v>
      </c>
      <c r="D18" s="15">
        <f>AVERAGEA('RQ3-碰撞场景'!C47,'RQ3-碰撞场景'!C43,'RQ3-碰撞场景'!C39,'RQ3-碰撞场景'!C35,'RQ3-碰撞场景'!C31,'RQ3-碰撞场景'!C27,'RQ3-碰撞场景'!C23,'RQ3-碰撞场景'!C19,'RQ3-碰撞场景'!C15,'RQ3-碰撞场景'!C11,'RQ3-碰撞场景'!C7,'RQ3-碰撞场景'!C3)</f>
        <v>6.83333333333333</v>
      </c>
    </row>
    <row r="19" spans="1:4">
      <c r="A19" s="14"/>
      <c r="B19" s="5" t="s">
        <v>75</v>
      </c>
      <c r="C19" s="15">
        <f>AVERAGEA('RQ3-碰撞场景'!B48,'RQ3-碰撞场景'!B44,'RQ3-碰撞场景'!B40,'RQ3-碰撞场景'!B36,'RQ3-碰撞场景'!B32,'RQ3-碰撞场景'!B28,'RQ3-碰撞场景'!B24,'RQ3-碰撞场景'!B20,'RQ3-碰撞场景'!B16,'RQ3-碰撞场景'!B12,'RQ3-碰撞场景'!B8,'RQ3-碰撞场景'!B4)</f>
        <v>16.5833333333333</v>
      </c>
      <c r="D19" s="15">
        <f>AVERAGEA('RQ3-碰撞场景'!C48,'RQ3-碰撞场景'!C44,'RQ3-碰撞场景'!C40,'RQ3-碰撞场景'!C36,'RQ3-碰撞场景'!C32,'RQ3-碰撞场景'!C28,'RQ3-碰撞场景'!C24,'RQ3-碰撞场景'!C20,'RQ3-碰撞场景'!C16,'RQ3-碰撞场景'!C12,'RQ3-碰撞场景'!C8,'RQ3-碰撞场景'!C4)</f>
        <v>6.41666666666667</v>
      </c>
    </row>
    <row r="20" spans="1:4">
      <c r="A20" s="14"/>
      <c r="B20" s="13" t="s">
        <v>76</v>
      </c>
      <c r="C20" s="15">
        <f>AVERAGEA('RQ3-碰撞场景'!B49,'RQ3-碰撞场景'!B45,'RQ3-碰撞场景'!B41,'RQ3-碰撞场景'!B37,'RQ3-碰撞场景'!B33,'RQ3-碰撞场景'!B29,'RQ3-碰撞场景'!B25,'RQ3-碰撞场景'!B21,'RQ3-碰撞场景'!B17,'RQ3-碰撞场景'!B13,'RQ3-碰撞场景'!B9,'RQ3-碰撞场景'!B5)</f>
        <v>15.5</v>
      </c>
      <c r="D20" s="15">
        <f>AVERAGEA('RQ3-碰撞场景'!C49,'RQ3-碰撞场景'!C45,'RQ3-碰撞场景'!C41,'RQ3-碰撞场景'!C37,'RQ3-碰撞场景'!C33,'RQ3-碰撞场景'!C29,'RQ3-碰撞场景'!C25,'RQ3-碰撞场景'!C21,'RQ3-碰撞场景'!C17,'RQ3-碰撞场景'!C13,'RQ3-碰撞场景'!C9,'RQ3-碰撞场景'!C5)</f>
        <v>5.83333333333333</v>
      </c>
    </row>
  </sheetData>
  <mergeCells count="4">
    <mergeCell ref="A2:A3"/>
    <mergeCell ref="A4:A9"/>
    <mergeCell ref="A10:A17"/>
    <mergeCell ref="A18:A20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0"/>
  <sheetViews>
    <sheetView topLeftCell="A15" workbookViewId="0">
      <selection activeCell="E1" sqref="E1:G6"/>
    </sheetView>
  </sheetViews>
  <sheetFormatPr defaultColWidth="8.88888888888889" defaultRowHeight="14.4" outlineLevelCol="6"/>
  <cols>
    <col min="1" max="1" width="38.3333333333333" style="16" customWidth="1"/>
    <col min="2" max="16384" width="8.88888888888889" style="16"/>
  </cols>
  <sheetData>
    <row r="1" spans="1:7">
      <c r="A1" s="17" t="s">
        <v>0</v>
      </c>
      <c r="B1" s="18" t="s">
        <v>1</v>
      </c>
      <c r="C1" s="18" t="s">
        <v>2</v>
      </c>
      <c r="F1" s="16" t="s">
        <v>1</v>
      </c>
      <c r="G1" s="16" t="s">
        <v>2</v>
      </c>
    </row>
    <row r="2" ht="24" spans="1:7">
      <c r="A2" s="17" t="s">
        <v>3</v>
      </c>
      <c r="B2" s="19">
        <v>2</v>
      </c>
      <c r="C2" s="20" t="s">
        <v>77</v>
      </c>
      <c r="E2" s="21" t="s">
        <v>78</v>
      </c>
      <c r="F2" s="16">
        <f>COUNTIFS(B2:B49,"&gt;=0",B2:B49,"&lt;2")</f>
        <v>21</v>
      </c>
      <c r="G2" s="16">
        <f>COUNTIFS(C2:C49,"&gt;=0",C2:C49,"&lt;2")</f>
        <v>14</v>
      </c>
    </row>
    <row r="3" ht="36" spans="1:7">
      <c r="A3" s="17" t="s">
        <v>5</v>
      </c>
      <c r="B3" s="19">
        <v>4</v>
      </c>
      <c r="C3" s="19">
        <v>8</v>
      </c>
      <c r="E3" s="22" t="s">
        <v>79</v>
      </c>
      <c r="F3" s="16">
        <f>COUNTIFS(B2:B49,"&gt;=2",B2:B49,"&lt;4")</f>
        <v>13</v>
      </c>
      <c r="G3" s="16">
        <f>COUNTIFS(C2:C49,"&gt;=2",C2:C49,"&lt;4")</f>
        <v>9</v>
      </c>
    </row>
    <row r="4" ht="36" spans="1:7">
      <c r="A4" s="23" t="s">
        <v>6</v>
      </c>
      <c r="B4" s="19">
        <v>6</v>
      </c>
      <c r="C4" s="19">
        <v>4</v>
      </c>
      <c r="E4" s="24" t="s">
        <v>80</v>
      </c>
      <c r="F4" s="16">
        <f>COUNTIFS(B2:B49,"&gt;=4",B2:B49,"&lt;6")</f>
        <v>5</v>
      </c>
      <c r="G4" s="16">
        <f>COUNTIFS(C2:C49,"&gt;=4",C2:C49,"&lt;6")</f>
        <v>5</v>
      </c>
    </row>
    <row r="5" ht="36" spans="1:7">
      <c r="A5" s="23" t="s">
        <v>7</v>
      </c>
      <c r="B5" s="19">
        <v>4</v>
      </c>
      <c r="C5" s="19">
        <v>33</v>
      </c>
      <c r="E5" s="24" t="s">
        <v>81</v>
      </c>
      <c r="F5" s="16">
        <f>COUNTIFS(B2:B49,"&gt;=6",B2:B49,"&lt;10")</f>
        <v>4</v>
      </c>
      <c r="G5" s="16">
        <f>COUNTIFS(C2:C49,"&gt;=6",C2:C49,"&lt;10")</f>
        <v>6</v>
      </c>
    </row>
    <row r="6" ht="24" spans="1:7">
      <c r="A6" s="17" t="s">
        <v>8</v>
      </c>
      <c r="B6" s="19">
        <v>8</v>
      </c>
      <c r="C6" s="19">
        <v>17</v>
      </c>
      <c r="E6" s="21" t="s">
        <v>82</v>
      </c>
      <c r="F6" s="16">
        <f>COUNTIFS(B2:B49,"&gt;=10")</f>
        <v>1</v>
      </c>
      <c r="G6" s="16">
        <f>COUNTIFS(C2:C49,"&gt;=10")</f>
        <v>8</v>
      </c>
    </row>
    <row r="7" ht="36" spans="1:3">
      <c r="A7" s="17" t="s">
        <v>9</v>
      </c>
      <c r="B7" s="19">
        <v>6</v>
      </c>
      <c r="C7" s="19">
        <v>4</v>
      </c>
    </row>
    <row r="8" ht="36" spans="1:3">
      <c r="A8" s="23" t="s">
        <v>10</v>
      </c>
      <c r="B8" s="19">
        <v>6</v>
      </c>
      <c r="C8" s="19">
        <v>9</v>
      </c>
    </row>
    <row r="9" ht="36" spans="1:3">
      <c r="A9" s="23" t="s">
        <v>11</v>
      </c>
      <c r="B9" s="19">
        <v>1</v>
      </c>
      <c r="C9" s="19">
        <v>3</v>
      </c>
    </row>
    <row r="10" ht="24" spans="1:3">
      <c r="A10" s="17" t="s">
        <v>12</v>
      </c>
      <c r="B10" s="19">
        <v>2</v>
      </c>
      <c r="C10" s="19">
        <v>1</v>
      </c>
    </row>
    <row r="11" ht="36" spans="1:3">
      <c r="A11" s="17" t="s">
        <v>13</v>
      </c>
      <c r="B11" s="19">
        <v>2</v>
      </c>
      <c r="C11" s="19">
        <v>2</v>
      </c>
    </row>
    <row r="12" ht="36" spans="1:3">
      <c r="A12" s="23" t="s">
        <v>14</v>
      </c>
      <c r="B12" s="19">
        <v>2</v>
      </c>
      <c r="C12" s="20" t="s">
        <v>77</v>
      </c>
    </row>
    <row r="13" ht="36" spans="1:3">
      <c r="A13" s="23" t="s">
        <v>15</v>
      </c>
      <c r="B13" s="19">
        <v>1</v>
      </c>
      <c r="C13" s="19">
        <v>5</v>
      </c>
    </row>
    <row r="14" ht="24" spans="1:3">
      <c r="A14" s="17" t="s">
        <v>16</v>
      </c>
      <c r="B14" s="19">
        <v>2</v>
      </c>
      <c r="C14" s="19">
        <v>16</v>
      </c>
    </row>
    <row r="15" ht="36" spans="1:3">
      <c r="A15" s="17" t="s">
        <v>17</v>
      </c>
      <c r="B15" s="19">
        <v>5</v>
      </c>
      <c r="C15" s="19">
        <v>12</v>
      </c>
    </row>
    <row r="16" ht="36" spans="1:3">
      <c r="A16" s="23" t="s">
        <v>18</v>
      </c>
      <c r="B16" s="19">
        <v>2</v>
      </c>
      <c r="C16" s="18">
        <v>0</v>
      </c>
    </row>
    <row r="17" ht="36" spans="1:3">
      <c r="A17" s="23" t="s">
        <v>19</v>
      </c>
      <c r="B17" s="19">
        <v>1</v>
      </c>
      <c r="C17" s="19">
        <v>17</v>
      </c>
    </row>
    <row r="18" ht="24" spans="1:3">
      <c r="A18" s="17" t="s">
        <v>20</v>
      </c>
      <c r="B18" s="18">
        <v>0</v>
      </c>
      <c r="C18" s="19">
        <v>2</v>
      </c>
    </row>
    <row r="19" ht="36" spans="1:3">
      <c r="A19" s="17" t="s">
        <v>21</v>
      </c>
      <c r="B19" s="19">
        <v>1</v>
      </c>
      <c r="C19" s="19">
        <v>4</v>
      </c>
    </row>
    <row r="20" ht="36" spans="1:3">
      <c r="A20" s="23" t="s">
        <v>22</v>
      </c>
      <c r="B20" s="19">
        <v>1</v>
      </c>
      <c r="C20" s="19">
        <v>2</v>
      </c>
    </row>
    <row r="21" ht="36" spans="1:3">
      <c r="A21" s="23" t="s">
        <v>23</v>
      </c>
      <c r="B21" s="18">
        <v>0</v>
      </c>
      <c r="C21" s="19">
        <v>10</v>
      </c>
    </row>
    <row r="22" ht="24" spans="1:3">
      <c r="A22" s="17" t="s">
        <v>24</v>
      </c>
      <c r="B22" s="19">
        <v>4</v>
      </c>
      <c r="C22" s="19">
        <v>7</v>
      </c>
    </row>
    <row r="23" ht="36" spans="1:3">
      <c r="A23" s="17" t="s">
        <v>25</v>
      </c>
      <c r="B23" s="19">
        <v>14</v>
      </c>
      <c r="C23" s="19">
        <v>9</v>
      </c>
    </row>
    <row r="24" ht="36" spans="1:3">
      <c r="A24" s="23" t="s">
        <v>26</v>
      </c>
      <c r="B24" s="18">
        <v>0</v>
      </c>
      <c r="C24" s="19">
        <v>11</v>
      </c>
    </row>
    <row r="25" ht="36" spans="1:3">
      <c r="A25" s="23" t="s">
        <v>27</v>
      </c>
      <c r="B25" s="18">
        <v>0</v>
      </c>
      <c r="C25" s="19">
        <v>10</v>
      </c>
    </row>
    <row r="26" ht="24" spans="1:3">
      <c r="A26" s="23" t="s">
        <v>28</v>
      </c>
      <c r="B26" s="19">
        <v>1</v>
      </c>
      <c r="C26" s="18">
        <v>0</v>
      </c>
    </row>
    <row r="27" ht="36" spans="1:3">
      <c r="A27" s="23" t="s">
        <v>29</v>
      </c>
      <c r="B27" s="19">
        <v>1</v>
      </c>
      <c r="C27" s="19">
        <v>1</v>
      </c>
    </row>
    <row r="28" ht="36" spans="1:3">
      <c r="A28" s="23" t="s">
        <v>30</v>
      </c>
      <c r="B28" s="19">
        <v>1</v>
      </c>
      <c r="C28" s="19">
        <v>1</v>
      </c>
    </row>
    <row r="29" ht="36" spans="1:3">
      <c r="A29" s="23" t="s">
        <v>31</v>
      </c>
      <c r="B29" s="19">
        <v>2</v>
      </c>
      <c r="C29" s="19">
        <v>1</v>
      </c>
    </row>
    <row r="30" spans="1:3">
      <c r="A30" s="25" t="s">
        <v>32</v>
      </c>
      <c r="B30" s="19">
        <v>1</v>
      </c>
      <c r="C30" s="19">
        <v>2</v>
      </c>
    </row>
    <row r="31" ht="36" spans="1:3">
      <c r="A31" s="23" t="s">
        <v>33</v>
      </c>
      <c r="B31" s="18">
        <v>0</v>
      </c>
      <c r="C31" s="19">
        <v>2</v>
      </c>
    </row>
    <row r="32" ht="36" spans="1:3">
      <c r="A32" s="23" t="s">
        <v>34</v>
      </c>
      <c r="B32" s="18">
        <v>0</v>
      </c>
      <c r="C32" s="19">
        <v>6</v>
      </c>
    </row>
    <row r="33" ht="24" spans="1:3">
      <c r="A33" s="23" t="s">
        <v>35</v>
      </c>
      <c r="B33" s="18">
        <v>0</v>
      </c>
      <c r="C33" s="19">
        <v>2</v>
      </c>
    </row>
    <row r="34" ht="24" spans="1:3">
      <c r="A34" s="23" t="s">
        <v>36</v>
      </c>
      <c r="B34" s="19">
        <v>1</v>
      </c>
      <c r="C34" s="19">
        <v>2</v>
      </c>
    </row>
    <row r="35" ht="36" spans="1:3">
      <c r="A35" s="23" t="s">
        <v>37</v>
      </c>
      <c r="B35" s="19">
        <v>1</v>
      </c>
      <c r="C35" s="19">
        <v>1</v>
      </c>
    </row>
    <row r="36" ht="36" spans="1:3">
      <c r="A36" s="23" t="s">
        <v>38</v>
      </c>
      <c r="B36" s="19">
        <v>2</v>
      </c>
      <c r="C36" s="19">
        <v>4</v>
      </c>
    </row>
    <row r="37" ht="24" spans="1:3">
      <c r="A37" s="23" t="s">
        <v>39</v>
      </c>
      <c r="B37" s="18">
        <v>0</v>
      </c>
      <c r="C37" s="19">
        <v>6</v>
      </c>
    </row>
    <row r="38" spans="1:3">
      <c r="A38" s="25" t="s">
        <v>40</v>
      </c>
      <c r="B38" s="20" t="s">
        <v>77</v>
      </c>
      <c r="C38" s="20" t="s">
        <v>77</v>
      </c>
    </row>
    <row r="39" ht="24" spans="1:3">
      <c r="A39" s="23" t="s">
        <v>41</v>
      </c>
      <c r="B39" s="20" t="s">
        <v>77</v>
      </c>
      <c r="C39" s="20" t="s">
        <v>77</v>
      </c>
    </row>
    <row r="40" ht="24" spans="1:3">
      <c r="A40" s="23" t="s">
        <v>42</v>
      </c>
      <c r="B40" s="20" t="s">
        <v>77</v>
      </c>
      <c r="C40" s="20" t="s">
        <v>77</v>
      </c>
    </row>
    <row r="41" ht="24" spans="1:3">
      <c r="A41" s="23" t="s">
        <v>43</v>
      </c>
      <c r="B41" s="20" t="s">
        <v>77</v>
      </c>
      <c r="C41" s="20" t="s">
        <v>77</v>
      </c>
    </row>
    <row r="42" ht="24" spans="1:3">
      <c r="A42" s="23" t="s">
        <v>44</v>
      </c>
      <c r="B42" s="19">
        <v>2</v>
      </c>
      <c r="C42" s="19">
        <v>1</v>
      </c>
    </row>
    <row r="43" ht="36" spans="1:3">
      <c r="A43" s="23" t="s">
        <v>45</v>
      </c>
      <c r="B43" s="19">
        <v>3</v>
      </c>
      <c r="C43" s="19">
        <v>1</v>
      </c>
    </row>
    <row r="44" ht="36" spans="1:3">
      <c r="A44" s="23" t="s">
        <v>46</v>
      </c>
      <c r="B44" s="19">
        <v>2</v>
      </c>
      <c r="C44" s="18">
        <v>0</v>
      </c>
    </row>
    <row r="45" ht="36" spans="1:3">
      <c r="A45" s="23" t="s">
        <v>47</v>
      </c>
      <c r="B45" s="19">
        <v>2</v>
      </c>
      <c r="C45" s="19">
        <v>1</v>
      </c>
    </row>
    <row r="46" ht="24" spans="1:3">
      <c r="A46" s="23" t="s">
        <v>48</v>
      </c>
      <c r="B46" s="19">
        <v>1</v>
      </c>
      <c r="C46" s="19">
        <v>3</v>
      </c>
    </row>
    <row r="47" ht="36" spans="1:3">
      <c r="A47" s="23" t="s">
        <v>49</v>
      </c>
      <c r="B47" s="19">
        <v>1</v>
      </c>
      <c r="C47" s="19">
        <v>1</v>
      </c>
    </row>
    <row r="48" ht="36" spans="1:3">
      <c r="A48" s="23" t="s">
        <v>50</v>
      </c>
      <c r="B48" s="19">
        <v>2</v>
      </c>
      <c r="C48" s="19">
        <v>1</v>
      </c>
    </row>
    <row r="49" ht="36" spans="1:3">
      <c r="A49" s="23" t="s">
        <v>51</v>
      </c>
      <c r="B49" s="19">
        <v>5</v>
      </c>
      <c r="C49" s="19">
        <v>1</v>
      </c>
    </row>
    <row r="50" spans="2:3">
      <c r="B50" s="16">
        <f>AVERAGEA(B2:B49)</f>
        <v>2.125</v>
      </c>
      <c r="C50" s="16">
        <f>AVERAGEA(C2:C49)</f>
        <v>4.64583333333333</v>
      </c>
    </row>
  </sheetData>
  <pageMargins left="0.75" right="0.75" top="1" bottom="1" header="0.5" footer="0.5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tabSelected="1" workbookViewId="0">
      <selection activeCell="E4" sqref="E4"/>
    </sheetView>
  </sheetViews>
  <sheetFormatPr defaultColWidth="8.88888888888889" defaultRowHeight="14.4" outlineLevelCol="6"/>
  <cols>
    <col min="1" max="1" width="32" customWidth="1"/>
    <col min="2" max="2" width="26.3333333333333" customWidth="1"/>
    <col min="3" max="3" width="10.5555555555556" customWidth="1"/>
    <col min="5" max="5" width="12.8888888888889"/>
  </cols>
  <sheetData>
    <row r="1" s="1" customFormat="1" customHeight="1" spans="1:4">
      <c r="A1" s="2" t="s">
        <v>53</v>
      </c>
      <c r="B1" s="2" t="s">
        <v>54</v>
      </c>
      <c r="C1" s="3" t="s">
        <v>1</v>
      </c>
      <c r="D1" s="2" t="s">
        <v>2</v>
      </c>
    </row>
    <row r="2" customHeight="1" spans="1:7">
      <c r="A2" s="4" t="s">
        <v>55</v>
      </c>
      <c r="B2" s="5" t="s">
        <v>56</v>
      </c>
      <c r="C2" s="6">
        <f>AVERAGEA(碰撞场景之前生成的场景数量!B2:B40)</f>
        <v>2.15384615384615</v>
      </c>
      <c r="D2" s="6">
        <f>AVERAGEA(碰撞场景之前生成的场景数量!C2:C40)</f>
        <v>5.48717948717949</v>
      </c>
      <c r="F2" s="6"/>
      <c r="G2" s="6"/>
    </row>
    <row r="3" spans="1:7">
      <c r="A3" s="4"/>
      <c r="B3" s="5" t="s">
        <v>57</v>
      </c>
      <c r="C3" s="6">
        <f>AVERAGEA(碰撞场景之前生成的场景数量!B42:B49)</f>
        <v>2.25</v>
      </c>
      <c r="D3" s="6">
        <f>AVERAGEA(碰撞场景之前生成的场景数量!C42:C49)</f>
        <v>1.125</v>
      </c>
      <c r="F3" s="7"/>
      <c r="G3" s="7"/>
    </row>
    <row r="4" customHeight="1" spans="1:5">
      <c r="A4" s="8" t="s">
        <v>58</v>
      </c>
      <c r="B4" s="5" t="s">
        <v>59</v>
      </c>
      <c r="C4" s="6">
        <f>AVERAGEA(碰撞场景之前生成的场景数量!B2:B25)</f>
        <v>3.08333333333333</v>
      </c>
      <c r="D4" s="6">
        <f>AVERAGEA(碰撞场景之前生成的场景数量!C2:C25)</f>
        <v>7.75</v>
      </c>
      <c r="E4">
        <f>C4/D4</f>
        <v>0.397849462365591</v>
      </c>
    </row>
    <row r="5" spans="1:4">
      <c r="A5" s="8"/>
      <c r="B5" s="9" t="s">
        <v>60</v>
      </c>
      <c r="C5" s="6">
        <f>AVERAGEA(碰撞场景之前生成的场景数量!B30:B33)</f>
        <v>0.25</v>
      </c>
      <c r="D5" s="6">
        <f>AVERAGEA(碰撞场景之前生成的场景数量!C30:C33)</f>
        <v>3</v>
      </c>
    </row>
    <row r="6" spans="1:4">
      <c r="A6" s="8"/>
      <c r="B6" s="9" t="s">
        <v>61</v>
      </c>
      <c r="C6" s="6">
        <f>AVERAGEA(碰撞场景之前生成的场景数量!B34:B37)</f>
        <v>1</v>
      </c>
      <c r="D6" s="6">
        <f>AVERAGEA(碰撞场景之前生成的场景数量!C34:C37)</f>
        <v>3.25</v>
      </c>
    </row>
    <row r="7" spans="1:7">
      <c r="A7" s="8"/>
      <c r="B7" s="9" t="s">
        <v>63</v>
      </c>
      <c r="C7" s="6">
        <f>AVERAGEA(碰撞场景之前生成的场景数量!B42:B49)</f>
        <v>2.25</v>
      </c>
      <c r="D7" s="6">
        <f>AVERAGEA(碰撞场景之前生成的场景数量!C42:C49)</f>
        <v>1.125</v>
      </c>
      <c r="F7">
        <v>2.25</v>
      </c>
      <c r="G7">
        <v>1.125</v>
      </c>
    </row>
    <row r="8" spans="1:7">
      <c r="A8" s="8"/>
      <c r="B8" s="10" t="s">
        <v>64</v>
      </c>
      <c r="C8" s="6">
        <v>1</v>
      </c>
      <c r="D8" s="6">
        <v>1</v>
      </c>
      <c r="F8">
        <v>1.25</v>
      </c>
      <c r="G8">
        <v>0.75</v>
      </c>
    </row>
    <row r="9" customHeight="1" spans="1:4">
      <c r="A9" s="11" t="s">
        <v>65</v>
      </c>
      <c r="B9" s="9" t="s">
        <v>66</v>
      </c>
      <c r="C9" s="6">
        <f>AVERAGEA(碰撞场景之前生成的场景数量!B2:B5,碰撞场景之前生成的场景数量!B42:B45)</f>
        <v>3.125</v>
      </c>
      <c r="D9" s="6">
        <f>AVERAGEA(碰撞场景之前生成的场景数量!C2:C5,碰撞场景之前生成的场景数量!C42:C45)</f>
        <v>6</v>
      </c>
    </row>
    <row r="10" spans="1:4">
      <c r="A10" s="11"/>
      <c r="B10" s="9" t="s">
        <v>67</v>
      </c>
      <c r="C10" s="6">
        <f>AVERAGEA(碰撞场景之前生成的场景数量!B6:B9,碰撞场景之前生成的场景数量!B46:B49)</f>
        <v>3.75</v>
      </c>
      <c r="D10" s="6">
        <f>AVERAGEA(碰撞场景之前生成的场景数量!C6:C9,碰撞场景之前生成的场景数量!C46:C49)</f>
        <v>4.875</v>
      </c>
    </row>
    <row r="11" spans="1:4">
      <c r="A11" s="11"/>
      <c r="B11" s="12" t="s">
        <v>4</v>
      </c>
      <c r="C11" s="6">
        <f>AVERAGEA(碰撞场景之前生成的场景数量!B10:B13)</f>
        <v>1.75</v>
      </c>
      <c r="D11" s="6">
        <f>AVERAGEA(碰撞场景之前生成的场景数量!C10:C13)</f>
        <v>2</v>
      </c>
    </row>
    <row r="12" spans="1:5">
      <c r="A12" s="11"/>
      <c r="B12" s="5" t="s">
        <v>68</v>
      </c>
      <c r="C12" s="6">
        <f>AVERAGEA(碰撞场景之前生成的场景数量!B14:B17)</f>
        <v>2.5</v>
      </c>
      <c r="D12" s="6">
        <f>AVERAGEA(碰撞场景之前生成的场景数量!C14:C17)</f>
        <v>11.25</v>
      </c>
      <c r="E12">
        <f>C12/D12</f>
        <v>0.222222222222222</v>
      </c>
    </row>
    <row r="13" spans="1:4">
      <c r="A13" s="11"/>
      <c r="B13" s="5" t="s">
        <v>69</v>
      </c>
      <c r="C13" s="6">
        <f>AVERAGEA(碰撞场景之前生成的场景数量!B18:B21)</f>
        <v>0.5</v>
      </c>
      <c r="D13" s="6">
        <f>AVERAGEA(碰撞场景之前生成的场景数量!C18:C21)</f>
        <v>4.5</v>
      </c>
    </row>
    <row r="14" spans="1:4">
      <c r="A14" s="11"/>
      <c r="B14" s="5" t="s">
        <v>70</v>
      </c>
      <c r="C14" s="6">
        <f>AVERAGEA(碰撞场景之前生成的场景数量!B22:B25)</f>
        <v>4.5</v>
      </c>
      <c r="D14" s="6">
        <f>AVERAGEA(碰撞场景之前生成的场景数量!C22:C25)</f>
        <v>9.25</v>
      </c>
    </row>
    <row r="15" spans="1:4">
      <c r="A15" s="11"/>
      <c r="B15" s="5" t="s">
        <v>71</v>
      </c>
      <c r="C15" s="6">
        <f>AVERAGEA(碰撞场景之前生成的场景数量!B30:B41)</f>
        <v>0.416666666666667</v>
      </c>
      <c r="D15" s="6">
        <f>AVERAGEA(碰撞场景之前生成的场景数量!C30:C41)</f>
        <v>2.08333333333333</v>
      </c>
    </row>
    <row r="16" spans="1:7">
      <c r="A16" s="11"/>
      <c r="B16" s="13" t="s">
        <v>72</v>
      </c>
      <c r="C16" s="6">
        <v>1</v>
      </c>
      <c r="D16" s="6">
        <v>1</v>
      </c>
      <c r="F16">
        <v>1.25</v>
      </c>
      <c r="G16">
        <v>0.75</v>
      </c>
    </row>
    <row r="17" customHeight="1" spans="1:4">
      <c r="A17" s="14" t="s">
        <v>73</v>
      </c>
      <c r="B17" s="12" t="s">
        <v>74</v>
      </c>
      <c r="C17" s="15">
        <f>AVERAGEA(碰撞场景之前生成的场景数量!B47,碰撞场景之前生成的场景数量!B43,碰撞场景之前生成的场景数量!B39,碰撞场景之前生成的场景数量!B35,碰撞场景之前生成的场景数量!B31,碰撞场景之前生成的场景数量!B27,碰撞场景之前生成的场景数量!B23,碰撞场景之前生成的场景数量!B19,碰撞场景之前生成的场景数量!B15,碰撞场景之前生成的场景数量!B11,碰撞场景之前生成的场景数量!B7,碰撞场景之前生成的场景数量!B3)</f>
        <v>3.16666666666667</v>
      </c>
      <c r="D17" s="15">
        <f>AVERAGEA(碰撞场景之前生成的场景数量!C47,碰撞场景之前生成的场景数量!C43,碰撞场景之前生成的场景数量!C39,碰撞场景之前生成的场景数量!C35,碰撞场景之前生成的场景数量!C31,碰撞场景之前生成的场景数量!C27,碰撞场景之前生成的场景数量!C23,碰撞场景之前生成的场景数量!C19,碰撞场景之前生成的场景数量!C15,碰撞场景之前生成的场景数量!C11,碰撞场景之前生成的场景数量!C7,碰撞场景之前生成的场景数量!C3)</f>
        <v>3.75</v>
      </c>
    </row>
    <row r="18" spans="1:4">
      <c r="A18" s="14"/>
      <c r="B18" s="5" t="s">
        <v>75</v>
      </c>
      <c r="C18" s="15">
        <f>AVERAGEA(碰撞场景之前生成的场景数量!B48,碰撞场景之前生成的场景数量!B44,碰撞场景之前生成的场景数量!B40,碰撞场景之前生成的场景数量!B36,碰撞场景之前生成的场景数量!B32,碰撞场景之前生成的场景数量!B28,碰撞场景之前生成的场景数量!B24,碰撞场景之前生成的场景数量!B20,碰撞场景之前生成的场景数量!B16,碰撞场景之前生成的场景数量!B12,碰撞场景之前生成的场景数量!B8,碰撞场景之前生成的场景数量!B4)</f>
        <v>2</v>
      </c>
      <c r="D18" s="15">
        <f>AVERAGEA(碰撞场景之前生成的场景数量!C48,碰撞场景之前生成的场景数量!C44,碰撞场景之前生成的场景数量!C40,碰撞场景之前生成的场景数量!C36,碰撞场景之前生成的场景数量!C32,碰撞场景之前生成的场景数量!C28,碰撞场景之前生成的场景数量!C24,碰撞场景之前生成的场景数量!C20,碰撞场景之前生成的场景数量!C16,碰撞场景之前生成的场景数量!C12,碰撞场景之前生成的场景数量!C8,碰撞场景之前生成的场景数量!C4)</f>
        <v>3.16666666666667</v>
      </c>
    </row>
    <row r="19" spans="1:4">
      <c r="A19" s="14"/>
      <c r="B19" s="13" t="s">
        <v>76</v>
      </c>
      <c r="C19" s="15">
        <f>AVERAGEA(碰撞场景之前生成的场景数量!B49,碰撞场景之前生成的场景数量!B45,碰撞场景之前生成的场景数量!B41,碰撞场景之前生成的场景数量!B37,碰撞场景之前生成的场景数量!B33,碰撞场景之前生成的场景数量!B29,碰撞场景之前生成的场景数量!B25,碰撞场景之前生成的场景数量!B21,碰撞场景之前生成的场景数量!B17,碰撞场景之前生成的场景数量!B13,碰撞场景之前生成的场景数量!B9,碰撞场景之前生成的场景数量!B5)</f>
        <v>1.33333333333333</v>
      </c>
      <c r="D19" s="15">
        <f>AVERAGEA(碰撞场景之前生成的场景数量!C49,碰撞场景之前生成的场景数量!C45,碰撞场景之前生成的场景数量!C41,碰撞场景之前生成的场景数量!C37,碰撞场景之前生成的场景数量!C33,碰撞场景之前生成的场景数量!C29,碰撞场景之前生成的场景数量!C25,碰撞场景之前生成的场景数量!C21,碰撞场景之前生成的场景数量!C17,碰撞场景之前生成的场景数量!C13,碰撞场景之前生成的场景数量!C9,碰撞场景之前生成的场景数量!C5)</f>
        <v>7.41666666666667</v>
      </c>
    </row>
  </sheetData>
  <mergeCells count="4">
    <mergeCell ref="A2:A3"/>
    <mergeCell ref="A4:A8"/>
    <mergeCell ref="A9:A16"/>
    <mergeCell ref="A17:A19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RQ3-碰撞场景</vt:lpstr>
      <vt:lpstr>场景元素对应的碰撞场景</vt:lpstr>
      <vt:lpstr>碰撞场景之前生成的场景数量</vt:lpstr>
      <vt:lpstr>场景元素对应的碰撞场景之前生成的场景数量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我就是我</cp:lastModifiedBy>
  <dcterms:created xsi:type="dcterms:W3CDTF">2024-11-05T02:36:00Z</dcterms:created>
  <dcterms:modified xsi:type="dcterms:W3CDTF">2024-11-06T13:26:01Z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652DB09155C54C45A3D0B817B15135B5_13</vt:lpwstr>
  </property>
  <property fmtid="{D5CDD505-2E9C-101B-9397-08002B2CF9AE}" pid="3" name="KSOProductBuildVer">
    <vt:lpwstr>2052-12.1.0.18608</vt:lpwstr>
  </property>
</Properties>
</file>