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输入面积页面" sheetId="5" r:id="rId1"/>
  </sheets>
  <calcPr calcId="144525"/>
</workbook>
</file>

<file path=xl/sharedStrings.xml><?xml version="1.0" encoding="utf-8"?>
<sst xmlns="http://schemas.openxmlformats.org/spreadsheetml/2006/main" count="473" uniqueCount="206">
  <si>
    <t>输入陆地面积</t>
  </si>
  <si>
    <t>输入面积数量</t>
  </si>
  <si>
    <t>必填 不填无法提交</t>
  </si>
  <si>
    <t>输入水域面积</t>
  </si>
  <si>
    <t>选填 默认值为0</t>
  </si>
  <si>
    <t>选择公园类型</t>
  </si>
  <si>
    <t>参考表</t>
  </si>
  <si>
    <t>面积</t>
  </si>
  <si>
    <t>用地类型</t>
  </si>
  <si>
    <t>综合性公园</t>
  </si>
  <si>
    <t>专类公园</t>
  </si>
  <si>
    <t>社区公园</t>
  </si>
  <si>
    <t>游园</t>
  </si>
  <si>
    <t>动物园</t>
  </si>
  <si>
    <t>植物园</t>
  </si>
  <si>
    <t>其他专类园</t>
  </si>
  <si>
    <t>≤19999</t>
  </si>
  <si>
    <t>绿化</t>
  </si>
  <si>
    <t>&gt;</t>
  </si>
  <si>
    <t>-</t>
  </si>
  <si>
    <t>管理建筑</t>
  </si>
  <si>
    <t>&lt;</t>
  </si>
  <si>
    <t>游憩建筑和服务建筑</t>
  </si>
  <si>
    <t>园路及铺装场地</t>
  </si>
  <si>
    <t>20000≤X＜49999</t>
  </si>
  <si>
    <t>50000≤X＜99999</t>
  </si>
  <si>
    <t>100000≤X＜199999</t>
  </si>
  <si>
    <t>200000≤X＜499999</t>
  </si>
  <si>
    <t>500000≤X＜999999</t>
  </si>
  <si>
    <t>1000000≤X＜2999999</t>
  </si>
  <si>
    <t>≥3000000</t>
  </si>
  <si>
    <t>得到公园性质</t>
  </si>
  <si>
    <t>场地总面积</t>
  </si>
  <si>
    <t>陆地面积</t>
  </si>
  <si>
    <t>水域面积</t>
  </si>
  <si>
    <t>修改前</t>
  </si>
  <si>
    <t>修改后</t>
  </si>
  <si>
    <t>绿化用地</t>
  </si>
  <si>
    <t>比例</t>
  </si>
  <si>
    <t>游憩及服务建筑</t>
  </si>
  <si>
    <t>园路MIN</t>
  </si>
  <si>
    <t>园路MAX</t>
  </si>
  <si>
    <t>公园性质</t>
  </si>
  <si>
    <t>表2</t>
  </si>
  <si>
    <t>人均绿地指标MIN</t>
  </si>
  <si>
    <t>人均绿地指标MAX</t>
  </si>
  <si>
    <t>人均绿地面积</t>
  </si>
  <si>
    <t>人均水域面积MIN</t>
  </si>
  <si>
    <t>人均水域面积MAX</t>
  </si>
  <si>
    <t>min</t>
  </si>
  <si>
    <t>公园游人容量 min</t>
  </si>
  <si>
    <t>max</t>
  </si>
  <si>
    <t>公园游人容量 max</t>
  </si>
  <si>
    <t>水域面积容量</t>
  </si>
  <si>
    <t>座椅数量</t>
  </si>
  <si>
    <t>座椅数量MIN</t>
  </si>
  <si>
    <t>休息座椅</t>
  </si>
  <si>
    <t>座椅数量Max</t>
  </si>
  <si>
    <t>轮椅的数量</t>
  </si>
  <si>
    <t>停车位状态</t>
  </si>
  <si>
    <t>有 / 无 / 可有可无</t>
  </si>
  <si>
    <t>停车位数量</t>
  </si>
  <si>
    <t>一般城市性公园（游览场所）</t>
  </si>
  <si>
    <t>&lt;10ha</t>
  </si>
  <si>
    <t>10-50</t>
  </si>
  <si>
    <t>50-100</t>
  </si>
  <si>
    <t>无障碍停车位数量</t>
  </si>
  <si>
    <t>表4</t>
  </si>
  <si>
    <t>0-49</t>
  </si>
  <si>
    <t>自行车停车位需求</t>
  </si>
  <si>
    <t>㎡</t>
  </si>
  <si>
    <t>厕所蹲位数量MIN</t>
  </si>
  <si>
    <t>男士蹲位MIN 1003</t>
  </si>
  <si>
    <t>厕所</t>
  </si>
  <si>
    <t>服务半径</t>
  </si>
  <si>
    <t>150-250</t>
  </si>
  <si>
    <t>女士蹲位MIN 1004</t>
  </si>
  <si>
    <t>蹲位数量</t>
  </si>
  <si>
    <t>厕所蹲位数量Max</t>
  </si>
  <si>
    <t xml:space="preserve">男士蹲位MAx 1005 </t>
  </si>
  <si>
    <t>女士蹲位MAx 1006</t>
  </si>
  <si>
    <t>男蹲位</t>
  </si>
  <si>
    <t>厕所蹲位数量</t>
  </si>
  <si>
    <t>女蹲位</t>
  </si>
  <si>
    <t>男士蹲位</t>
  </si>
  <si>
    <t>女士蹲位</t>
  </si>
  <si>
    <t>园路宽度级别</t>
  </si>
  <si>
    <t>公园总面积</t>
  </si>
  <si>
    <t>主路</t>
  </si>
  <si>
    <t>次路</t>
  </si>
  <si>
    <t>支路</t>
  </si>
  <si>
    <t>小路</t>
  </si>
  <si>
    <t>0-2</t>
  </si>
  <si>
    <t>2-10</t>
  </si>
  <si>
    <t>&gt;51</t>
  </si>
  <si>
    <t>绿地指标</t>
  </si>
  <si>
    <t>绿化用地面积</t>
  </si>
  <si>
    <t>1201/1202/1203</t>
  </si>
  <si>
    <t>MIN 1204</t>
  </si>
  <si>
    <t>滑动调节 输入 1205</t>
  </si>
  <si>
    <t>MAX 1206</t>
  </si>
  <si>
    <t>人均水域面积面积</t>
  </si>
  <si>
    <t>MIN 1207</t>
  </si>
  <si>
    <t>滑动调节 1208</t>
  </si>
  <si>
    <t>MAX 1209</t>
  </si>
  <si>
    <t>游人容量</t>
  </si>
  <si>
    <t>MIN</t>
  </si>
  <si>
    <t>MAX</t>
  </si>
  <si>
    <t>放置轮椅数量</t>
  </si>
  <si>
    <t>游憩及服务类建筑</t>
  </si>
  <si>
    <t>游憩类建筑</t>
  </si>
  <si>
    <t>下限</t>
  </si>
  <si>
    <t>空白格 1800</t>
  </si>
  <si>
    <t>输入</t>
  </si>
  <si>
    <t>上限</t>
  </si>
  <si>
    <t>服务类建筑</t>
  </si>
  <si>
    <t xml:space="preserve"> 亭廊厅榭总用地</t>
  </si>
  <si>
    <t>占地比例</t>
  </si>
  <si>
    <t xml:space="preserve"> 亭廊厅榭</t>
  </si>
  <si>
    <t>=计数亭廊厅榭数量</t>
  </si>
  <si>
    <t xml:space="preserve"> 亭廊厅榭1</t>
  </si>
  <si>
    <t>滑动输入</t>
  </si>
  <si>
    <t xml:space="preserve"> 亭廊厅榭2</t>
  </si>
  <si>
    <t xml:space="preserve"> 展览馆总用地</t>
  </si>
  <si>
    <t xml:space="preserve"> 展览馆</t>
  </si>
  <si>
    <t>=计数展览馆数量</t>
  </si>
  <si>
    <t xml:space="preserve"> 展览馆1</t>
  </si>
  <si>
    <t xml:space="preserve"> 展览馆2</t>
  </si>
  <si>
    <t xml:space="preserve"> 活动馆总用地</t>
  </si>
  <si>
    <t xml:space="preserve"> 活动馆</t>
  </si>
  <si>
    <t xml:space="preserve"> 活动馆1</t>
  </si>
  <si>
    <t xml:space="preserve"> 活动馆2</t>
  </si>
  <si>
    <t>数量下限</t>
  </si>
  <si>
    <t>厕所计数</t>
  </si>
  <si>
    <t>=计数厕所数量</t>
  </si>
  <si>
    <t>厕所1</t>
  </si>
  <si>
    <t>厕所2</t>
  </si>
  <si>
    <t xml:space="preserve"> 游客服务中心总用地</t>
  </si>
  <si>
    <t xml:space="preserve"> 游客服务中心</t>
  </si>
  <si>
    <t>=计数游客服务中心数量</t>
  </si>
  <si>
    <t xml:space="preserve"> 游客服务中心1</t>
  </si>
  <si>
    <t xml:space="preserve"> 游客服务中心2</t>
  </si>
  <si>
    <t xml:space="preserve"> 茶座总用地</t>
  </si>
  <si>
    <t xml:space="preserve"> 茶座</t>
  </si>
  <si>
    <t>=计数茶座数量</t>
  </si>
  <si>
    <t xml:space="preserve"> 茶座1</t>
  </si>
  <si>
    <t xml:space="preserve"> 茶座2</t>
  </si>
  <si>
    <t xml:space="preserve"> 小卖部总用地</t>
  </si>
  <si>
    <t xml:space="preserve"> 小卖部</t>
  </si>
  <si>
    <t>=计数小卖部数量</t>
  </si>
  <si>
    <t xml:space="preserve"> 小卖部1</t>
  </si>
  <si>
    <t xml:space="preserve"> 小卖部2</t>
  </si>
  <si>
    <t xml:space="preserve"> 医疗救助站总用地</t>
  </si>
  <si>
    <t xml:space="preserve"> 医疗救助站</t>
  </si>
  <si>
    <t>=计数医疗救助站数量</t>
  </si>
  <si>
    <t xml:space="preserve"> 医疗救助站1</t>
  </si>
  <si>
    <t xml:space="preserve"> 医疗救助站2</t>
  </si>
  <si>
    <t>管理建筑用地</t>
  </si>
  <si>
    <t>空白格</t>
  </si>
  <si>
    <t xml:space="preserve"> 安保监控室总用地</t>
  </si>
  <si>
    <t xml:space="preserve"> 安保监控室</t>
  </si>
  <si>
    <t>=计数安保监控室数量</t>
  </si>
  <si>
    <t xml:space="preserve"> 安保监控室1</t>
  </si>
  <si>
    <t xml:space="preserve"> 安保监控室2</t>
  </si>
  <si>
    <t xml:space="preserve"> 广播室总用地</t>
  </si>
  <si>
    <t xml:space="preserve"> 广播室</t>
  </si>
  <si>
    <t>=计数广播室数量</t>
  </si>
  <si>
    <t xml:space="preserve"> 广播室1</t>
  </si>
  <si>
    <t xml:space="preserve"> 广播室2</t>
  </si>
  <si>
    <t xml:space="preserve"> 管理办公室总用地</t>
  </si>
  <si>
    <t xml:space="preserve"> 管理办公室</t>
  </si>
  <si>
    <t>=计数管理办公室数量</t>
  </si>
  <si>
    <t xml:space="preserve"> 管理办公室1</t>
  </si>
  <si>
    <t xml:space="preserve"> 管理办公室2</t>
  </si>
  <si>
    <t>实际面积</t>
  </si>
  <si>
    <t>园路及铺装下限</t>
  </si>
  <si>
    <t>园路及铺装上限</t>
  </si>
  <si>
    <t>园路及铺装用地</t>
  </si>
  <si>
    <t>铺装</t>
  </si>
  <si>
    <t>园路</t>
  </si>
  <si>
    <t>园路面积</t>
  </si>
  <si>
    <t>停车场</t>
  </si>
  <si>
    <t>车位数量</t>
  </si>
  <si>
    <t>停车场计数</t>
  </si>
  <si>
    <t>停车场1</t>
  </si>
  <si>
    <t>停车场2</t>
  </si>
  <si>
    <t>自行车</t>
  </si>
  <si>
    <t>自行车计数</t>
  </si>
  <si>
    <t>自行车存放处数量</t>
  </si>
  <si>
    <t>自行车1</t>
  </si>
  <si>
    <t>自行车2</t>
  </si>
  <si>
    <t xml:space="preserve"> 活动场总用地</t>
  </si>
  <si>
    <t>占地面积</t>
  </si>
  <si>
    <t xml:space="preserve"> 活动场</t>
  </si>
  <si>
    <t>=计数活动场数量</t>
  </si>
  <si>
    <t xml:space="preserve"> 活动场1</t>
  </si>
  <si>
    <t xml:space="preserve"> 活动场2</t>
  </si>
  <si>
    <t>默认值 园路及铺装最小值</t>
  </si>
  <si>
    <t>活动场地铺装面积</t>
  </si>
  <si>
    <t>默认值 0</t>
  </si>
  <si>
    <t>活动场地&lt;园路及铺装最小值</t>
  </si>
  <si>
    <t>园路及铺装最小值-活动场地第面积</t>
  </si>
  <si>
    <t>‘=园路及铺装的最大值-F271</t>
  </si>
  <si>
    <t>活动场地=&gt;园路及铺装最小值</t>
  </si>
  <si>
    <t>‘=园路及铺装的最大值-F272</t>
  </si>
  <si>
    <t>绿地面积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</si>
</sst>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%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3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4" borderId="1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21" borderId="13" applyNumberFormat="0" applyAlignment="0" applyProtection="0">
      <alignment vertical="center"/>
    </xf>
    <xf numFmtId="0" fontId="23" fillId="21" borderId="15" applyNumberFormat="0" applyAlignment="0" applyProtection="0">
      <alignment vertical="center"/>
    </xf>
    <xf numFmtId="0" fontId="8" fillId="16" borderId="12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177" fontId="4" fillId="6" borderId="4" xfId="0" applyNumberFormat="1" applyFont="1" applyFill="1" applyBorder="1" applyAlignment="1">
      <alignment horizontal="center" vertical="center"/>
    </xf>
    <xf numFmtId="177" fontId="4" fillId="6" borderId="4" xfId="0" applyNumberFormat="1" applyFont="1" applyFill="1" applyBorder="1" applyAlignment="1" applyProtection="1">
      <alignment horizontal="center" vertical="center"/>
    </xf>
    <xf numFmtId="177" fontId="4" fillId="7" borderId="4" xfId="0" applyNumberFormat="1" applyFont="1" applyFill="1" applyBorder="1" applyAlignment="1" applyProtection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10" borderId="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9" fontId="0" fillId="3" borderId="4" xfId="0" applyNumberForma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76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76" fontId="0" fillId="0" borderId="10" xfId="0" applyNumberFormat="1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4" xfId="0" applyNumberForma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58" fontId="0" fillId="0" borderId="4" xfId="0" applyNumberFormat="1" applyFill="1" applyBorder="1" applyAlignment="1">
      <alignment horizontal="center" vertical="center"/>
    </xf>
    <xf numFmtId="58" fontId="0" fillId="0" borderId="1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12" borderId="0" xfId="0" applyFont="1" applyFill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13" borderId="5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13" borderId="6" xfId="0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0" fillId="12" borderId="8" xfId="0" applyFill="1" applyBorder="1">
      <alignment vertical="center"/>
    </xf>
    <xf numFmtId="0" fontId="0" fillId="13" borderId="9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13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292"/>
  <sheetViews>
    <sheetView tabSelected="1" zoomScale="85" zoomScaleNormal="85" topLeftCell="E121" workbookViewId="0">
      <selection activeCell="F131" sqref="F131"/>
    </sheetView>
  </sheetViews>
  <sheetFormatPr defaultColWidth="9" defaultRowHeight="13.5"/>
  <cols>
    <col min="1" max="1" width="21.3166666666667" customWidth="1"/>
    <col min="2" max="2" width="21.025" customWidth="1"/>
    <col min="4" max="4" width="24.5416666666667" style="1" customWidth="1"/>
    <col min="5" max="5" width="24.5416666666667" style="2" customWidth="1"/>
    <col min="6" max="6" width="36.0666666666667" customWidth="1"/>
    <col min="7" max="7" width="29.4583333333333" customWidth="1"/>
    <col min="8" max="8" width="54.6333333333333" customWidth="1"/>
    <col min="9" max="9" width="37.4916666666667" customWidth="1"/>
    <col min="10" max="10" width="12.2666666666667" customWidth="1"/>
    <col min="11" max="11" width="29.1083333333333" customWidth="1"/>
    <col min="12" max="12" width="13.625" customWidth="1"/>
    <col min="13" max="13" width="11.5833333333333" customWidth="1"/>
    <col min="14" max="14" width="12.85" customWidth="1"/>
  </cols>
  <sheetData>
    <row r="2" ht="33" customHeight="1" spans="1:14">
      <c r="A2" s="3"/>
      <c r="B2" s="4"/>
      <c r="C2" s="5">
        <v>1</v>
      </c>
      <c r="D2" s="6" t="s">
        <v>0</v>
      </c>
      <c r="E2" s="7">
        <v>101</v>
      </c>
      <c r="F2" s="8" t="s">
        <v>1</v>
      </c>
      <c r="G2" s="8"/>
      <c r="H2" s="9">
        <v>60000</v>
      </c>
      <c r="I2" s="31"/>
      <c r="J2" s="31"/>
      <c r="K2" s="31"/>
      <c r="L2" s="31"/>
      <c r="M2" s="31"/>
      <c r="N2" s="32"/>
    </row>
    <row r="3" ht="22" customHeight="1" spans="1:14">
      <c r="A3" s="10"/>
      <c r="B3" s="11"/>
      <c r="C3" s="12"/>
      <c r="F3" s="13" t="s">
        <v>2</v>
      </c>
      <c r="G3" s="13"/>
      <c r="H3" s="14"/>
      <c r="I3" s="17"/>
      <c r="J3" s="17"/>
      <c r="K3" s="17"/>
      <c r="L3" s="17"/>
      <c r="M3" s="17"/>
      <c r="N3" s="33"/>
    </row>
    <row r="4" ht="29" customHeight="1" spans="1:14">
      <c r="A4" s="10"/>
      <c r="B4" s="11"/>
      <c r="C4" s="12"/>
      <c r="D4" s="1" t="s">
        <v>3</v>
      </c>
      <c r="E4" s="2">
        <v>102</v>
      </c>
      <c r="F4" s="15" t="s">
        <v>1</v>
      </c>
      <c r="G4" s="15"/>
      <c r="H4" s="16">
        <v>0</v>
      </c>
      <c r="I4" s="17"/>
      <c r="J4" s="17"/>
      <c r="K4" s="17"/>
      <c r="L4" s="17"/>
      <c r="M4" s="17"/>
      <c r="N4" s="33"/>
    </row>
    <row r="5" spans="1:14">
      <c r="A5" s="10"/>
      <c r="B5" s="11"/>
      <c r="C5" s="12"/>
      <c r="F5" s="17" t="s">
        <v>4</v>
      </c>
      <c r="G5" s="17"/>
      <c r="H5" s="14"/>
      <c r="I5" s="17"/>
      <c r="J5" s="17"/>
      <c r="K5" s="17"/>
      <c r="L5" s="17"/>
      <c r="M5" s="17"/>
      <c r="N5" s="33"/>
    </row>
    <row r="6" spans="1:14">
      <c r="A6" s="10"/>
      <c r="B6" s="11"/>
      <c r="C6" s="12">
        <v>2</v>
      </c>
      <c r="D6" s="1" t="s">
        <v>5</v>
      </c>
      <c r="E6" s="2">
        <v>201</v>
      </c>
      <c r="F6" s="18" t="s">
        <v>6</v>
      </c>
      <c r="G6" s="6"/>
      <c r="H6" s="6"/>
      <c r="I6" s="6"/>
      <c r="J6" s="6"/>
      <c r="K6" s="6"/>
      <c r="L6" s="6"/>
      <c r="M6" s="6"/>
      <c r="N6" s="34"/>
    </row>
    <row r="7" spans="1:14">
      <c r="A7" s="10"/>
      <c r="B7" s="11"/>
      <c r="C7" s="12"/>
      <c r="F7" s="19"/>
      <c r="G7" s="1"/>
      <c r="H7" s="1"/>
      <c r="I7" s="1"/>
      <c r="J7" s="1"/>
      <c r="K7" s="1"/>
      <c r="L7" s="1"/>
      <c r="M7" s="1"/>
      <c r="N7" s="35"/>
    </row>
    <row r="8" spans="1:14">
      <c r="A8" s="10"/>
      <c r="B8" s="11"/>
      <c r="C8" s="12"/>
      <c r="F8" s="20" t="s">
        <v>7</v>
      </c>
      <c r="G8" s="20" t="s">
        <v>8</v>
      </c>
      <c r="H8" s="20"/>
      <c r="I8" s="20" t="s">
        <v>9</v>
      </c>
      <c r="J8" s="20" t="s">
        <v>10</v>
      </c>
      <c r="K8" s="20"/>
      <c r="L8" s="20"/>
      <c r="M8" s="20" t="s">
        <v>11</v>
      </c>
      <c r="N8" s="20" t="s">
        <v>12</v>
      </c>
    </row>
    <row r="9" ht="52" customHeight="1" spans="1:14">
      <c r="A9" s="10"/>
      <c r="B9" s="11"/>
      <c r="C9" s="12"/>
      <c r="F9" s="20"/>
      <c r="G9" s="21"/>
      <c r="H9" s="21"/>
      <c r="I9" s="24" t="s">
        <v>9</v>
      </c>
      <c r="J9" s="36" t="s">
        <v>13</v>
      </c>
      <c r="K9" s="37" t="s">
        <v>14</v>
      </c>
      <c r="L9" s="37" t="s">
        <v>15</v>
      </c>
      <c r="M9" s="38" t="s">
        <v>11</v>
      </c>
      <c r="N9" s="38" t="s">
        <v>12</v>
      </c>
    </row>
    <row r="10" spans="1:14">
      <c r="A10" s="10"/>
      <c r="B10" s="11"/>
      <c r="C10" s="12"/>
      <c r="F10" s="22" t="s">
        <v>16</v>
      </c>
      <c r="G10" s="23" t="s">
        <v>17</v>
      </c>
      <c r="H10" s="23" t="s">
        <v>18</v>
      </c>
      <c r="I10" s="39" t="s">
        <v>19</v>
      </c>
      <c r="J10" s="39" t="s">
        <v>19</v>
      </c>
      <c r="K10" s="39">
        <v>0.65</v>
      </c>
      <c r="L10" s="39">
        <v>0.65</v>
      </c>
      <c r="M10" s="39">
        <v>0.65</v>
      </c>
      <c r="N10" s="39">
        <v>0.65</v>
      </c>
    </row>
    <row r="11" spans="1:14">
      <c r="A11" s="10"/>
      <c r="B11" s="11"/>
      <c r="C11" s="12"/>
      <c r="F11" s="22"/>
      <c r="G11" s="23" t="s">
        <v>20</v>
      </c>
      <c r="H11" s="23" t="s">
        <v>21</v>
      </c>
      <c r="I11" s="39" t="s">
        <v>19</v>
      </c>
      <c r="J11" s="39" t="s">
        <v>19</v>
      </c>
      <c r="K11" s="39">
        <v>0.01</v>
      </c>
      <c r="L11" s="39">
        <v>0.01</v>
      </c>
      <c r="M11" s="39">
        <v>0.005</v>
      </c>
      <c r="N11" s="39" t="s">
        <v>19</v>
      </c>
    </row>
    <row r="12" spans="1:14">
      <c r="A12" s="10"/>
      <c r="B12" s="11"/>
      <c r="C12" s="12"/>
      <c r="F12" s="22"/>
      <c r="G12" s="23" t="s">
        <v>22</v>
      </c>
      <c r="H12" s="23" t="s">
        <v>21</v>
      </c>
      <c r="I12" s="39" t="s">
        <v>19</v>
      </c>
      <c r="J12" s="39" t="s">
        <v>19</v>
      </c>
      <c r="K12" s="39">
        <v>0.07</v>
      </c>
      <c r="L12" s="40">
        <v>0.05</v>
      </c>
      <c r="M12" s="39">
        <v>0.025</v>
      </c>
      <c r="N12" s="39">
        <v>0.01</v>
      </c>
    </row>
    <row r="13" spans="1:14">
      <c r="A13" s="10"/>
      <c r="B13" s="11"/>
      <c r="C13" s="12"/>
      <c r="F13" s="22"/>
      <c r="G13" s="23" t="s">
        <v>23</v>
      </c>
      <c r="H13" s="23" t="s">
        <v>18</v>
      </c>
      <c r="I13" s="39" t="s">
        <v>19</v>
      </c>
      <c r="J13" s="39" t="s">
        <v>19</v>
      </c>
      <c r="K13" s="39">
        <v>0.15</v>
      </c>
      <c r="L13" s="39">
        <v>0.15</v>
      </c>
      <c r="M13" s="39">
        <v>0.15</v>
      </c>
      <c r="N13" s="39">
        <v>0.15</v>
      </c>
    </row>
    <row r="14" spans="1:14">
      <c r="A14" s="10"/>
      <c r="B14" s="11"/>
      <c r="C14" s="12"/>
      <c r="F14" s="22"/>
      <c r="G14" s="23"/>
      <c r="H14" s="23" t="s">
        <v>21</v>
      </c>
      <c r="I14" s="39" t="s">
        <v>19</v>
      </c>
      <c r="J14" s="39" t="s">
        <v>19</v>
      </c>
      <c r="K14" s="39">
        <v>0.25</v>
      </c>
      <c r="L14" s="39">
        <v>0.25</v>
      </c>
      <c r="M14" s="39">
        <v>0.3</v>
      </c>
      <c r="N14" s="39">
        <v>0.3</v>
      </c>
    </row>
    <row r="15" spans="1:14">
      <c r="A15" s="10"/>
      <c r="B15" s="11"/>
      <c r="C15" s="12"/>
      <c r="F15" s="22" t="s">
        <v>24</v>
      </c>
      <c r="G15" s="23" t="s">
        <v>17</v>
      </c>
      <c r="H15" s="23" t="s">
        <v>18</v>
      </c>
      <c r="I15" s="39" t="s">
        <v>19</v>
      </c>
      <c r="J15" s="39">
        <v>0.65</v>
      </c>
      <c r="K15" s="39">
        <v>0.7</v>
      </c>
      <c r="L15" s="39">
        <v>0.65</v>
      </c>
      <c r="M15" s="39">
        <v>0.65</v>
      </c>
      <c r="N15" s="39">
        <v>0.65</v>
      </c>
    </row>
    <row r="16" spans="1:14">
      <c r="A16" s="10"/>
      <c r="B16" s="11"/>
      <c r="C16" s="12"/>
      <c r="F16" s="22"/>
      <c r="G16" s="23" t="s">
        <v>20</v>
      </c>
      <c r="H16" s="23" t="s">
        <v>21</v>
      </c>
      <c r="I16" s="39" t="s">
        <v>19</v>
      </c>
      <c r="J16" s="39">
        <v>0.02</v>
      </c>
      <c r="K16" s="39">
        <v>0.01</v>
      </c>
      <c r="L16" s="39">
        <v>0.01</v>
      </c>
      <c r="M16" s="39">
        <v>0.005</v>
      </c>
      <c r="N16" s="39">
        <v>0.005</v>
      </c>
    </row>
    <row r="17" spans="1:14">
      <c r="A17" s="10"/>
      <c r="B17" s="11"/>
      <c r="C17" s="12"/>
      <c r="F17" s="22"/>
      <c r="G17" s="23" t="s">
        <v>22</v>
      </c>
      <c r="H17" s="23" t="s">
        <v>21</v>
      </c>
      <c r="I17" s="39" t="s">
        <v>19</v>
      </c>
      <c r="J17" s="39">
        <v>0.12</v>
      </c>
      <c r="K17" s="39">
        <v>0.07</v>
      </c>
      <c r="L17" s="39">
        <v>0.05</v>
      </c>
      <c r="M17" s="39">
        <v>0.025</v>
      </c>
      <c r="N17" s="39">
        <v>0.01</v>
      </c>
    </row>
    <row r="18" spans="1:14">
      <c r="A18" s="10"/>
      <c r="B18" s="11"/>
      <c r="C18" s="12"/>
      <c r="F18" s="22"/>
      <c r="G18" s="23" t="s">
        <v>23</v>
      </c>
      <c r="H18" s="23" t="s">
        <v>18</v>
      </c>
      <c r="I18" s="39" t="s">
        <v>19</v>
      </c>
      <c r="J18" s="39">
        <v>0.1</v>
      </c>
      <c r="K18" s="39">
        <v>0.1</v>
      </c>
      <c r="L18" s="39">
        <v>0.1</v>
      </c>
      <c r="M18" s="39">
        <v>0.15</v>
      </c>
      <c r="N18" s="39">
        <v>0.15</v>
      </c>
    </row>
    <row r="19" spans="1:14">
      <c r="A19" s="10"/>
      <c r="B19" s="11"/>
      <c r="C19" s="12"/>
      <c r="F19" s="22"/>
      <c r="G19" s="23"/>
      <c r="H19" s="23" t="s">
        <v>21</v>
      </c>
      <c r="I19" s="39" t="s">
        <v>19</v>
      </c>
      <c r="J19" s="39">
        <v>0.2</v>
      </c>
      <c r="K19" s="39">
        <v>0.2</v>
      </c>
      <c r="L19" s="39">
        <v>0.25</v>
      </c>
      <c r="M19" s="39">
        <v>0.3</v>
      </c>
      <c r="N19" s="39">
        <v>0.3</v>
      </c>
    </row>
    <row r="20" spans="1:14">
      <c r="A20" s="10"/>
      <c r="B20" s="11"/>
      <c r="C20" s="12"/>
      <c r="F20" s="24" t="s">
        <v>25</v>
      </c>
      <c r="G20" s="23" t="s">
        <v>17</v>
      </c>
      <c r="H20" s="23" t="s">
        <v>18</v>
      </c>
      <c r="I20" s="41">
        <v>0.65</v>
      </c>
      <c r="J20" s="39">
        <v>0.65</v>
      </c>
      <c r="K20" s="39">
        <v>0.7</v>
      </c>
      <c r="L20" s="39">
        <v>0.65</v>
      </c>
      <c r="M20" s="39">
        <v>0.7</v>
      </c>
      <c r="N20" s="39">
        <v>0.7</v>
      </c>
    </row>
    <row r="21" spans="1:14">
      <c r="A21" s="10"/>
      <c r="B21" s="11"/>
      <c r="C21" s="12"/>
      <c r="F21" s="24"/>
      <c r="G21" s="23" t="s">
        <v>20</v>
      </c>
      <c r="H21" s="23" t="s">
        <v>21</v>
      </c>
      <c r="I21" s="41">
        <v>0.015</v>
      </c>
      <c r="J21" s="39">
        <v>0.01</v>
      </c>
      <c r="K21" s="39">
        <v>0.01</v>
      </c>
      <c r="L21" s="39">
        <v>0.01</v>
      </c>
      <c r="M21" s="39">
        <v>0.005</v>
      </c>
      <c r="N21" s="39">
        <v>0.003</v>
      </c>
    </row>
    <row r="22" spans="1:14">
      <c r="A22" s="10"/>
      <c r="B22" s="11"/>
      <c r="C22" s="12"/>
      <c r="F22" s="24"/>
      <c r="G22" s="23" t="s">
        <v>22</v>
      </c>
      <c r="H22" s="23" t="s">
        <v>21</v>
      </c>
      <c r="I22" s="41">
        <v>0.055</v>
      </c>
      <c r="J22" s="39">
        <v>0.14</v>
      </c>
      <c r="K22" s="39">
        <v>0.05</v>
      </c>
      <c r="L22" s="39">
        <v>0.04</v>
      </c>
      <c r="M22" s="39">
        <v>0.02</v>
      </c>
      <c r="N22" s="39">
        <v>0.013</v>
      </c>
    </row>
    <row r="23" spans="1:14">
      <c r="A23" s="10"/>
      <c r="B23" s="11"/>
      <c r="C23" s="12"/>
      <c r="F23" s="24"/>
      <c r="G23" s="23" t="s">
        <v>23</v>
      </c>
      <c r="H23" s="23" t="s">
        <v>18</v>
      </c>
      <c r="I23" s="41">
        <v>0.1</v>
      </c>
      <c r="J23" s="39">
        <v>0.1</v>
      </c>
      <c r="K23" s="39">
        <v>0.1</v>
      </c>
      <c r="L23" s="39">
        <v>0.1</v>
      </c>
      <c r="M23" s="39">
        <v>0.1</v>
      </c>
      <c r="N23" s="39">
        <v>0.1</v>
      </c>
    </row>
    <row r="24" spans="1:14">
      <c r="A24" s="10"/>
      <c r="B24" s="11"/>
      <c r="C24" s="12"/>
      <c r="F24" s="24"/>
      <c r="G24" s="23"/>
      <c r="H24" s="23" t="s">
        <v>21</v>
      </c>
      <c r="I24" s="41">
        <v>0.25</v>
      </c>
      <c r="J24" s="39">
        <v>0.2</v>
      </c>
      <c r="K24" s="39">
        <v>0.2</v>
      </c>
      <c r="L24" s="39">
        <v>0.25</v>
      </c>
      <c r="M24" s="39">
        <v>0.25</v>
      </c>
      <c r="N24" s="39">
        <v>0.25</v>
      </c>
    </row>
    <row r="25" spans="1:14">
      <c r="A25" s="10"/>
      <c r="B25" s="11"/>
      <c r="C25" s="12"/>
      <c r="F25" s="22" t="s">
        <v>26</v>
      </c>
      <c r="G25" s="23" t="s">
        <v>17</v>
      </c>
      <c r="H25" s="23" t="s">
        <v>18</v>
      </c>
      <c r="I25" s="39">
        <v>0.7</v>
      </c>
      <c r="J25" s="39">
        <v>0.65</v>
      </c>
      <c r="K25" s="39">
        <v>0.75</v>
      </c>
      <c r="L25" s="39">
        <v>0.7</v>
      </c>
      <c r="M25" s="39">
        <v>0.7</v>
      </c>
      <c r="N25" s="39" t="s">
        <v>19</v>
      </c>
    </row>
    <row r="26" spans="1:14">
      <c r="A26" s="10"/>
      <c r="B26" s="11"/>
      <c r="C26" s="12"/>
      <c r="F26" s="22"/>
      <c r="G26" s="23" t="s">
        <v>20</v>
      </c>
      <c r="H26" s="23" t="s">
        <v>21</v>
      </c>
      <c r="I26" s="39">
        <v>0.015</v>
      </c>
      <c r="J26" s="39">
        <v>0.01</v>
      </c>
      <c r="K26" s="39">
        <v>0.01</v>
      </c>
      <c r="L26" s="39">
        <v>0.05</v>
      </c>
      <c r="M26" s="39">
        <v>0.05</v>
      </c>
      <c r="N26" s="39" t="s">
        <v>19</v>
      </c>
    </row>
    <row r="27" spans="1:14">
      <c r="A27" s="10"/>
      <c r="B27" s="11"/>
      <c r="C27" s="12"/>
      <c r="F27" s="22"/>
      <c r="G27" s="23" t="s">
        <v>22</v>
      </c>
      <c r="H27" s="23" t="s">
        <v>21</v>
      </c>
      <c r="I27" s="39">
        <v>0.045</v>
      </c>
      <c r="J27" s="39">
        <v>0.14</v>
      </c>
      <c r="K27" s="39">
        <v>0.04</v>
      </c>
      <c r="L27" s="39">
        <v>0.035</v>
      </c>
      <c r="M27" s="39">
        <v>0.015</v>
      </c>
      <c r="N27" s="39" t="s">
        <v>19</v>
      </c>
    </row>
    <row r="28" spans="1:14">
      <c r="A28" s="10"/>
      <c r="B28" s="11"/>
      <c r="C28" s="12"/>
      <c r="F28" s="22"/>
      <c r="G28" s="23" t="s">
        <v>23</v>
      </c>
      <c r="H28" s="23" t="s">
        <v>18</v>
      </c>
      <c r="I28" s="39">
        <v>0.1</v>
      </c>
      <c r="J28" s="39">
        <v>0.1</v>
      </c>
      <c r="K28" s="39">
        <v>0.1</v>
      </c>
      <c r="L28" s="39">
        <v>0.1</v>
      </c>
      <c r="M28" s="39">
        <v>0.1</v>
      </c>
      <c r="N28" s="39" t="s">
        <v>19</v>
      </c>
    </row>
    <row r="29" spans="1:14">
      <c r="A29" s="10"/>
      <c r="B29" s="11"/>
      <c r="C29" s="12"/>
      <c r="F29" s="22"/>
      <c r="G29" s="23"/>
      <c r="H29" s="23" t="s">
        <v>21</v>
      </c>
      <c r="I29" s="39">
        <v>0.25</v>
      </c>
      <c r="J29" s="39">
        <v>0.2</v>
      </c>
      <c r="K29" s="39">
        <v>0.2</v>
      </c>
      <c r="L29" s="39">
        <v>0.2</v>
      </c>
      <c r="M29" s="39">
        <v>0.25</v>
      </c>
      <c r="N29" s="39" t="s">
        <v>19</v>
      </c>
    </row>
    <row r="30" spans="1:14">
      <c r="A30" s="10"/>
      <c r="B30" s="11"/>
      <c r="C30" s="12"/>
      <c r="F30" s="22" t="s">
        <v>27</v>
      </c>
      <c r="G30" s="23" t="s">
        <v>17</v>
      </c>
      <c r="H30" s="23" t="s">
        <v>18</v>
      </c>
      <c r="I30" s="39">
        <v>0.7</v>
      </c>
      <c r="J30" s="39">
        <v>0.65</v>
      </c>
      <c r="K30" s="39">
        <v>0.75</v>
      </c>
      <c r="L30" s="39">
        <v>0.7</v>
      </c>
      <c r="M30" s="39">
        <v>0.7</v>
      </c>
      <c r="N30" s="39" t="s">
        <v>19</v>
      </c>
    </row>
    <row r="31" spans="1:14">
      <c r="A31" s="10"/>
      <c r="B31" s="11"/>
      <c r="C31" s="12"/>
      <c r="F31" s="22"/>
      <c r="G31" s="23" t="s">
        <v>20</v>
      </c>
      <c r="H31" s="23" t="s">
        <v>21</v>
      </c>
      <c r="I31" s="39">
        <v>0.015</v>
      </c>
      <c r="J31" s="39">
        <v>0.015</v>
      </c>
      <c r="K31" s="39">
        <v>0.005</v>
      </c>
      <c r="L31" s="39">
        <v>0.005</v>
      </c>
      <c r="M31" s="39">
        <v>0.005</v>
      </c>
      <c r="N31" s="39" t="s">
        <v>19</v>
      </c>
    </row>
    <row r="32" spans="1:14">
      <c r="A32" s="10"/>
      <c r="B32" s="11"/>
      <c r="C32" s="12"/>
      <c r="F32" s="22"/>
      <c r="G32" s="23" t="s">
        <v>22</v>
      </c>
      <c r="H32" s="23" t="s">
        <v>21</v>
      </c>
      <c r="I32" s="39">
        <v>0.04</v>
      </c>
      <c r="J32" s="39">
        <v>0.125</v>
      </c>
      <c r="K32" s="39">
        <v>0.035</v>
      </c>
      <c r="L32" s="39">
        <v>0.035</v>
      </c>
      <c r="M32" s="39">
        <v>0.015</v>
      </c>
      <c r="N32" s="39" t="s">
        <v>19</v>
      </c>
    </row>
    <row r="33" spans="1:14">
      <c r="A33" s="10"/>
      <c r="B33" s="11"/>
      <c r="C33" s="12"/>
      <c r="F33" s="22"/>
      <c r="G33" s="23" t="s">
        <v>23</v>
      </c>
      <c r="H33" s="23" t="s">
        <v>18</v>
      </c>
      <c r="I33" s="39">
        <v>0.1</v>
      </c>
      <c r="J33" s="39">
        <v>0.1</v>
      </c>
      <c r="K33" s="39">
        <v>0.1</v>
      </c>
      <c r="L33" s="39">
        <v>0.1</v>
      </c>
      <c r="M33" s="39">
        <v>0.1</v>
      </c>
      <c r="N33" s="39" t="s">
        <v>19</v>
      </c>
    </row>
    <row r="34" spans="1:14">
      <c r="A34" s="10"/>
      <c r="B34" s="11"/>
      <c r="C34" s="12"/>
      <c r="F34" s="22"/>
      <c r="G34" s="23"/>
      <c r="H34" s="23" t="s">
        <v>21</v>
      </c>
      <c r="I34" s="39">
        <v>0.22</v>
      </c>
      <c r="J34" s="39">
        <v>0.2</v>
      </c>
      <c r="K34" s="39">
        <v>0.2</v>
      </c>
      <c r="L34" s="39">
        <v>0.2</v>
      </c>
      <c r="M34" s="39">
        <v>0.25</v>
      </c>
      <c r="N34" s="39" t="s">
        <v>19</v>
      </c>
    </row>
    <row r="35" spans="1:14">
      <c r="A35" s="10"/>
      <c r="B35" s="11"/>
      <c r="C35" s="12"/>
      <c r="F35" s="22" t="s">
        <v>28</v>
      </c>
      <c r="G35" s="23" t="s">
        <v>17</v>
      </c>
      <c r="H35" s="23" t="s">
        <v>18</v>
      </c>
      <c r="I35" s="39">
        <v>0.75</v>
      </c>
      <c r="J35" s="39">
        <v>0.7</v>
      </c>
      <c r="K35" s="39">
        <v>0.8</v>
      </c>
      <c r="L35" s="39">
        <v>0.7</v>
      </c>
      <c r="M35" s="39" t="s">
        <v>19</v>
      </c>
      <c r="N35" s="39" t="s">
        <v>19</v>
      </c>
    </row>
    <row r="36" spans="1:14">
      <c r="A36" s="10"/>
      <c r="B36" s="11"/>
      <c r="C36" s="12"/>
      <c r="F36" s="22"/>
      <c r="G36" s="23" t="s">
        <v>20</v>
      </c>
      <c r="H36" s="23" t="s">
        <v>21</v>
      </c>
      <c r="I36" s="39">
        <v>0.01</v>
      </c>
      <c r="J36" s="39">
        <v>0.015</v>
      </c>
      <c r="K36" s="39">
        <v>0.005</v>
      </c>
      <c r="L36" s="39">
        <v>0.005</v>
      </c>
      <c r="M36" s="39" t="s">
        <v>19</v>
      </c>
      <c r="N36" s="39" t="s">
        <v>19</v>
      </c>
    </row>
    <row r="37" spans="1:14">
      <c r="A37" s="10"/>
      <c r="B37" s="11"/>
      <c r="C37" s="12"/>
      <c r="F37" s="22"/>
      <c r="G37" s="23" t="s">
        <v>22</v>
      </c>
      <c r="H37" s="23" t="s">
        <v>21</v>
      </c>
      <c r="I37" s="39">
        <v>0.03</v>
      </c>
      <c r="J37" s="39">
        <v>0.115</v>
      </c>
      <c r="K37" s="39">
        <v>0.025</v>
      </c>
      <c r="L37" s="39">
        <v>0.025</v>
      </c>
      <c r="M37" s="39" t="s">
        <v>19</v>
      </c>
      <c r="N37" s="39" t="s">
        <v>19</v>
      </c>
    </row>
    <row r="38" spans="1:14">
      <c r="A38" s="10"/>
      <c r="B38" s="11"/>
      <c r="C38" s="12"/>
      <c r="F38" s="22"/>
      <c r="G38" s="23" t="s">
        <v>23</v>
      </c>
      <c r="H38" s="23" t="s">
        <v>18</v>
      </c>
      <c r="I38" s="39">
        <v>0.08</v>
      </c>
      <c r="J38" s="39">
        <v>0.05</v>
      </c>
      <c r="K38" s="39">
        <v>0.05</v>
      </c>
      <c r="L38" s="39">
        <v>0.1</v>
      </c>
      <c r="M38" s="39" t="s">
        <v>19</v>
      </c>
      <c r="N38" s="39" t="s">
        <v>19</v>
      </c>
    </row>
    <row r="39" spans="1:14">
      <c r="A39" s="10"/>
      <c r="B39" s="11"/>
      <c r="C39" s="12"/>
      <c r="F39" s="22"/>
      <c r="G39" s="23"/>
      <c r="H39" s="23" t="s">
        <v>21</v>
      </c>
      <c r="I39" s="39">
        <v>0.18</v>
      </c>
      <c r="J39" s="39">
        <v>0.15</v>
      </c>
      <c r="K39" s="39">
        <v>0.15</v>
      </c>
      <c r="L39" s="39">
        <v>0.2</v>
      </c>
      <c r="M39" s="39" t="s">
        <v>19</v>
      </c>
      <c r="N39" s="39" t="s">
        <v>19</v>
      </c>
    </row>
    <row r="40" spans="1:14">
      <c r="A40" s="10"/>
      <c r="B40" s="11"/>
      <c r="C40" s="12"/>
      <c r="F40" s="22" t="s">
        <v>29</v>
      </c>
      <c r="G40" s="23" t="s">
        <v>17</v>
      </c>
      <c r="H40" s="23" t="s">
        <v>18</v>
      </c>
      <c r="I40" s="39">
        <v>0.8</v>
      </c>
      <c r="J40" s="39">
        <v>0.7</v>
      </c>
      <c r="K40" s="39">
        <v>0.8</v>
      </c>
      <c r="L40" s="39">
        <v>0.7</v>
      </c>
      <c r="M40" s="39" t="s">
        <v>19</v>
      </c>
      <c r="N40" s="39" t="s">
        <v>19</v>
      </c>
    </row>
    <row r="41" spans="1:14">
      <c r="A41" s="10"/>
      <c r="B41" s="11"/>
      <c r="C41" s="12"/>
      <c r="F41" s="22"/>
      <c r="G41" s="23" t="s">
        <v>20</v>
      </c>
      <c r="H41" s="23" t="s">
        <v>21</v>
      </c>
      <c r="I41" s="39">
        <v>0.005</v>
      </c>
      <c r="J41" s="39">
        <v>0.01</v>
      </c>
      <c r="K41" s="39">
        <v>0.005</v>
      </c>
      <c r="L41" s="39">
        <v>0.005</v>
      </c>
      <c r="M41" s="39" t="s">
        <v>19</v>
      </c>
      <c r="N41" s="39" t="s">
        <v>19</v>
      </c>
    </row>
    <row r="42" spans="1:14">
      <c r="A42" s="10"/>
      <c r="B42" s="11"/>
      <c r="C42" s="12"/>
      <c r="F42" s="22"/>
      <c r="G42" s="23" t="s">
        <v>22</v>
      </c>
      <c r="H42" s="23" t="s">
        <v>21</v>
      </c>
      <c r="I42" s="39">
        <v>0.02</v>
      </c>
      <c r="J42" s="39">
        <v>0.1</v>
      </c>
      <c r="K42" s="39">
        <v>0.025</v>
      </c>
      <c r="L42" s="39">
        <v>0.015</v>
      </c>
      <c r="M42" s="39" t="s">
        <v>19</v>
      </c>
      <c r="N42" s="39" t="s">
        <v>19</v>
      </c>
    </row>
    <row r="43" spans="1:14">
      <c r="A43" s="10"/>
      <c r="B43" s="11"/>
      <c r="C43" s="12"/>
      <c r="F43" s="22"/>
      <c r="G43" s="23" t="s">
        <v>23</v>
      </c>
      <c r="H43" s="23" t="s">
        <v>18</v>
      </c>
      <c r="I43" s="39">
        <v>0.05</v>
      </c>
      <c r="J43" s="39">
        <v>0.05</v>
      </c>
      <c r="K43" s="39">
        <v>0.05</v>
      </c>
      <c r="L43" s="39">
        <v>0.05</v>
      </c>
      <c r="M43" s="39" t="s">
        <v>19</v>
      </c>
      <c r="N43" s="39" t="s">
        <v>19</v>
      </c>
    </row>
    <row r="44" spans="1:14">
      <c r="A44" s="10"/>
      <c r="B44" s="11"/>
      <c r="C44" s="12"/>
      <c r="F44" s="22"/>
      <c r="G44" s="23"/>
      <c r="H44" s="23" t="s">
        <v>21</v>
      </c>
      <c r="I44" s="39">
        <v>0.18</v>
      </c>
      <c r="J44" s="39">
        <v>0.15</v>
      </c>
      <c r="K44" s="39">
        <v>0.15</v>
      </c>
      <c r="L44" s="39">
        <v>0.15</v>
      </c>
      <c r="M44" s="39" t="s">
        <v>19</v>
      </c>
      <c r="N44" s="39" t="s">
        <v>19</v>
      </c>
    </row>
    <row r="45" spans="1:14">
      <c r="A45" s="10"/>
      <c r="B45" s="11"/>
      <c r="C45" s="12"/>
      <c r="F45" s="22" t="s">
        <v>30</v>
      </c>
      <c r="G45" s="23" t="s">
        <v>17</v>
      </c>
      <c r="H45" s="23" t="s">
        <v>18</v>
      </c>
      <c r="I45" s="39">
        <v>0.8</v>
      </c>
      <c r="J45" s="39">
        <v>0.75</v>
      </c>
      <c r="K45" s="39">
        <v>0.8</v>
      </c>
      <c r="L45" s="39">
        <v>0.8</v>
      </c>
      <c r="M45" s="39" t="s">
        <v>19</v>
      </c>
      <c r="N45" s="39" t="s">
        <v>19</v>
      </c>
    </row>
    <row r="46" spans="1:14">
      <c r="A46" s="10"/>
      <c r="B46" s="11"/>
      <c r="C46" s="12"/>
      <c r="F46" s="22"/>
      <c r="G46" s="23" t="s">
        <v>20</v>
      </c>
      <c r="H46" s="23" t="s">
        <v>21</v>
      </c>
      <c r="I46" s="39">
        <v>0.005</v>
      </c>
      <c r="J46" s="39">
        <v>0.01</v>
      </c>
      <c r="K46" s="39">
        <v>0.005</v>
      </c>
      <c r="L46" s="39">
        <v>0.005</v>
      </c>
      <c r="M46" s="39" t="s">
        <v>19</v>
      </c>
      <c r="N46" s="39" t="s">
        <v>19</v>
      </c>
    </row>
    <row r="47" spans="1:14">
      <c r="A47" s="10"/>
      <c r="B47" s="11"/>
      <c r="C47" s="12"/>
      <c r="F47" s="22"/>
      <c r="G47" s="23" t="s">
        <v>22</v>
      </c>
      <c r="H47" s="23" t="s">
        <v>21</v>
      </c>
      <c r="I47" s="39">
        <v>0.01</v>
      </c>
      <c r="J47" s="39">
        <v>0.09</v>
      </c>
      <c r="K47" s="39">
        <v>0.02</v>
      </c>
      <c r="L47" s="39">
        <v>0.01</v>
      </c>
      <c r="M47" s="39" t="s">
        <v>19</v>
      </c>
      <c r="N47" s="39" t="s">
        <v>19</v>
      </c>
    </row>
    <row r="48" spans="1:14">
      <c r="A48" s="10"/>
      <c r="B48" s="11"/>
      <c r="C48" s="12"/>
      <c r="F48" s="22"/>
      <c r="G48" s="23" t="s">
        <v>23</v>
      </c>
      <c r="H48" s="23" t="s">
        <v>18</v>
      </c>
      <c r="I48" s="39">
        <v>0.05</v>
      </c>
      <c r="J48" s="39">
        <v>0.05</v>
      </c>
      <c r="K48" s="39">
        <v>0.05</v>
      </c>
      <c r="L48" s="39">
        <v>0.1</v>
      </c>
      <c r="M48" s="39" t="s">
        <v>19</v>
      </c>
      <c r="N48" s="39" t="s">
        <v>19</v>
      </c>
    </row>
    <row r="49" spans="1:14">
      <c r="A49" s="10"/>
      <c r="B49" s="11"/>
      <c r="C49" s="12"/>
      <c r="F49" s="22"/>
      <c r="G49" s="23"/>
      <c r="H49" s="23" t="s">
        <v>21</v>
      </c>
      <c r="I49" s="39">
        <v>0.15</v>
      </c>
      <c r="J49" s="39">
        <v>0.15</v>
      </c>
      <c r="K49" s="39">
        <v>0.15</v>
      </c>
      <c r="L49" s="39">
        <v>0.15</v>
      </c>
      <c r="M49" s="39" t="s">
        <v>19</v>
      </c>
      <c r="N49" s="39" t="s">
        <v>19</v>
      </c>
    </row>
    <row r="50" spans="1:14">
      <c r="A50" s="10"/>
      <c r="B50" s="11"/>
      <c r="C50" s="12"/>
      <c r="F50" s="15" t="s">
        <v>31</v>
      </c>
      <c r="G50" s="25" t="s">
        <v>17</v>
      </c>
      <c r="H50" s="25" t="s">
        <v>18</v>
      </c>
      <c r="I50" s="41">
        <v>0.65</v>
      </c>
      <c r="J50" s="17"/>
      <c r="K50" s="17"/>
      <c r="L50" s="17"/>
      <c r="M50" s="17"/>
      <c r="N50" s="33"/>
    </row>
    <row r="51" spans="1:14">
      <c r="A51" s="10"/>
      <c r="B51" s="11"/>
      <c r="C51" s="12"/>
      <c r="F51" s="15"/>
      <c r="G51" s="25" t="s">
        <v>20</v>
      </c>
      <c r="H51" s="25" t="s">
        <v>21</v>
      </c>
      <c r="I51" s="41">
        <v>0.015</v>
      </c>
      <c r="J51" s="17"/>
      <c r="K51" s="17"/>
      <c r="L51" s="17"/>
      <c r="M51" s="17"/>
      <c r="N51" s="33"/>
    </row>
    <row r="52" spans="1:14">
      <c r="A52" s="10"/>
      <c r="B52" s="11"/>
      <c r="C52" s="12"/>
      <c r="F52" s="15"/>
      <c r="G52" s="25" t="s">
        <v>22</v>
      </c>
      <c r="H52" s="25" t="s">
        <v>21</v>
      </c>
      <c r="I52" s="41">
        <v>0.055</v>
      </c>
      <c r="J52" s="17"/>
      <c r="K52" s="17"/>
      <c r="L52" s="17"/>
      <c r="M52" s="17"/>
      <c r="N52" s="33"/>
    </row>
    <row r="53" spans="1:14">
      <c r="A53" s="10"/>
      <c r="B53" s="11"/>
      <c r="C53" s="12"/>
      <c r="F53" s="15"/>
      <c r="G53" s="25" t="s">
        <v>23</v>
      </c>
      <c r="H53" s="25" t="s">
        <v>18</v>
      </c>
      <c r="I53" s="41">
        <v>0.1</v>
      </c>
      <c r="J53" s="17"/>
      <c r="K53" s="17"/>
      <c r="L53" s="17"/>
      <c r="M53" s="17"/>
      <c r="N53" s="33"/>
    </row>
    <row r="54" spans="1:14">
      <c r="A54" s="10"/>
      <c r="B54" s="11"/>
      <c r="C54" s="12"/>
      <c r="F54" s="15"/>
      <c r="G54" s="25"/>
      <c r="H54" s="25" t="s">
        <v>21</v>
      </c>
      <c r="I54" s="41">
        <v>0.25</v>
      </c>
      <c r="J54" s="17"/>
      <c r="K54" s="17"/>
      <c r="L54" s="17"/>
      <c r="M54" s="17"/>
      <c r="N54" s="33"/>
    </row>
    <row r="55" spans="1:14">
      <c r="A55" s="10"/>
      <c r="B55" s="11"/>
      <c r="C55" s="16">
        <v>3</v>
      </c>
      <c r="D55" s="1" t="s">
        <v>32</v>
      </c>
      <c r="E55" s="2">
        <v>301</v>
      </c>
      <c r="F55" s="17">
        <f>H2+H4</f>
        <v>60000</v>
      </c>
      <c r="G55" s="17"/>
      <c r="H55" s="17"/>
      <c r="I55" s="17"/>
      <c r="J55" s="17"/>
      <c r="K55" s="17"/>
      <c r="L55" s="17"/>
      <c r="M55" s="17"/>
      <c r="N55" s="33"/>
    </row>
    <row r="56" spans="1:14">
      <c r="A56" s="10"/>
      <c r="B56" s="11"/>
      <c r="C56" s="16">
        <v>4</v>
      </c>
      <c r="D56" s="1" t="s">
        <v>33</v>
      </c>
      <c r="E56" s="2">
        <v>401</v>
      </c>
      <c r="F56" s="17">
        <f>H2</f>
        <v>60000</v>
      </c>
      <c r="G56" s="17"/>
      <c r="H56" s="17"/>
      <c r="I56" s="17"/>
      <c r="J56" s="17"/>
      <c r="K56" s="17"/>
      <c r="L56" s="17"/>
      <c r="M56" s="17"/>
      <c r="N56" s="33"/>
    </row>
    <row r="57" spans="1:14">
      <c r="A57" s="10"/>
      <c r="B57" s="11"/>
      <c r="C57" s="16"/>
      <c r="D57" s="1" t="s">
        <v>34</v>
      </c>
      <c r="E57" s="2">
        <v>402</v>
      </c>
      <c r="F57" s="17">
        <f>H4</f>
        <v>0</v>
      </c>
      <c r="G57" s="17"/>
      <c r="H57" s="17"/>
      <c r="I57" s="17"/>
      <c r="J57" s="17"/>
      <c r="K57" s="17"/>
      <c r="L57" s="17"/>
      <c r="M57" s="17"/>
      <c r="N57" s="33"/>
    </row>
    <row r="58" spans="1:14">
      <c r="A58" s="10"/>
      <c r="B58" s="11"/>
      <c r="C58" s="16">
        <v>5</v>
      </c>
      <c r="D58" s="26" t="s">
        <v>35</v>
      </c>
      <c r="E58" s="27"/>
      <c r="F58" s="28"/>
      <c r="G58" s="28"/>
      <c r="H58" s="29" t="s">
        <v>36</v>
      </c>
      <c r="I58" s="29"/>
      <c r="J58" s="29"/>
      <c r="N58" s="42"/>
    </row>
    <row r="59" spans="1:14">
      <c r="A59" s="10"/>
      <c r="B59" s="11"/>
      <c r="C59" s="16"/>
      <c r="D59" s="1" t="s">
        <v>37</v>
      </c>
      <c r="E59" s="2">
        <v>501</v>
      </c>
      <c r="F59" t="s">
        <v>7</v>
      </c>
      <c r="G59">
        <f>I20*H2</f>
        <v>39000</v>
      </c>
      <c r="H59" s="30"/>
      <c r="I59" s="30"/>
      <c r="J59" s="30"/>
      <c r="N59" s="42"/>
    </row>
    <row r="60" spans="1:14">
      <c r="A60" s="10"/>
      <c r="B60" s="11"/>
      <c r="C60" s="16"/>
      <c r="E60" s="2">
        <v>502</v>
      </c>
      <c r="F60" t="s">
        <v>38</v>
      </c>
      <c r="G60">
        <f>I50</f>
        <v>0.65</v>
      </c>
      <c r="H60" s="30"/>
      <c r="I60" s="30"/>
      <c r="J60" s="30"/>
      <c r="N60" s="42"/>
    </row>
    <row r="61" spans="1:14">
      <c r="A61" s="10"/>
      <c r="B61" s="11"/>
      <c r="C61" s="16"/>
      <c r="D61" s="1" t="s">
        <v>39</v>
      </c>
      <c r="E61" s="2">
        <v>503</v>
      </c>
      <c r="F61" t="s">
        <v>7</v>
      </c>
      <c r="G61">
        <f>F56*I52</f>
        <v>3300</v>
      </c>
      <c r="H61" s="30" t="s">
        <v>7</v>
      </c>
      <c r="I61" s="30">
        <f>G145</f>
        <v>2340</v>
      </c>
      <c r="J61" s="30">
        <f>G61</f>
        <v>3300</v>
      </c>
      <c r="N61" s="42"/>
    </row>
    <row r="62" spans="1:14">
      <c r="A62" s="10"/>
      <c r="B62" s="11"/>
      <c r="C62" s="16"/>
      <c r="E62" s="2">
        <v>504</v>
      </c>
      <c r="F62" t="s">
        <v>38</v>
      </c>
      <c r="G62">
        <f>I52</f>
        <v>0.055</v>
      </c>
      <c r="H62" s="30" t="s">
        <v>38</v>
      </c>
      <c r="I62" s="30">
        <f>I61/F56</f>
        <v>0.039</v>
      </c>
      <c r="J62" s="30"/>
      <c r="N62" s="42"/>
    </row>
    <row r="63" spans="1:14">
      <c r="A63" s="10"/>
      <c r="B63" s="11"/>
      <c r="C63" s="16"/>
      <c r="D63" s="1" t="s">
        <v>20</v>
      </c>
      <c r="E63" s="2">
        <v>505</v>
      </c>
      <c r="F63" t="s">
        <v>7</v>
      </c>
      <c r="G63">
        <f>F56*I51</f>
        <v>900</v>
      </c>
      <c r="H63" s="30" t="s">
        <v>7</v>
      </c>
      <c r="I63" s="30">
        <f>G206</f>
        <v>900</v>
      </c>
      <c r="J63" s="30">
        <f>G63</f>
        <v>900</v>
      </c>
      <c r="N63" s="42"/>
    </row>
    <row r="64" spans="1:14">
      <c r="A64" s="10"/>
      <c r="B64" s="11"/>
      <c r="C64" s="16"/>
      <c r="E64" s="2">
        <v>506</v>
      </c>
      <c r="F64" t="s">
        <v>38</v>
      </c>
      <c r="G64">
        <f t="shared" ref="G64:G68" si="0">I51</f>
        <v>0.015</v>
      </c>
      <c r="H64" s="30" t="s">
        <v>38</v>
      </c>
      <c r="I64" s="30">
        <f>I63/F56</f>
        <v>0.015</v>
      </c>
      <c r="J64" s="30"/>
      <c r="N64" s="42"/>
    </row>
    <row r="65" spans="1:14">
      <c r="A65" s="10"/>
      <c r="B65" s="11"/>
      <c r="C65" s="16"/>
      <c r="D65" s="1" t="s">
        <v>40</v>
      </c>
      <c r="E65" s="2">
        <v>507</v>
      </c>
      <c r="F65" t="s">
        <v>7</v>
      </c>
      <c r="G65">
        <f>F56*I53</f>
        <v>6000</v>
      </c>
      <c r="N65" s="42"/>
    </row>
    <row r="66" spans="1:14">
      <c r="A66" s="10"/>
      <c r="B66" s="11"/>
      <c r="C66" s="16"/>
      <c r="E66" s="2">
        <v>508</v>
      </c>
      <c r="F66" t="s">
        <v>38</v>
      </c>
      <c r="G66">
        <f t="shared" si="0"/>
        <v>0.1</v>
      </c>
      <c r="N66" s="42"/>
    </row>
    <row r="67" spans="1:14">
      <c r="A67" s="10"/>
      <c r="B67" s="11"/>
      <c r="C67" s="16"/>
      <c r="D67" s="1" t="s">
        <v>41</v>
      </c>
      <c r="E67" s="2">
        <v>509</v>
      </c>
      <c r="F67" t="s">
        <v>7</v>
      </c>
      <c r="G67">
        <f>F56*I54</f>
        <v>15000</v>
      </c>
      <c r="N67" s="42"/>
    </row>
    <row r="68" spans="1:14">
      <c r="A68" s="10"/>
      <c r="B68" s="11"/>
      <c r="C68" s="16"/>
      <c r="E68" s="2">
        <v>510</v>
      </c>
      <c r="F68" t="s">
        <v>38</v>
      </c>
      <c r="G68">
        <f>I54</f>
        <v>0.25</v>
      </c>
      <c r="N68" s="42"/>
    </row>
    <row r="69" spans="1:14">
      <c r="A69" s="10"/>
      <c r="B69" s="11"/>
      <c r="C69" s="16">
        <v>6</v>
      </c>
      <c r="D69" s="1" t="s">
        <v>42</v>
      </c>
      <c r="F69" s="17" t="str">
        <f>F50</f>
        <v>得到公园性质</v>
      </c>
      <c r="G69" s="17"/>
      <c r="H69" s="43" t="s">
        <v>43</v>
      </c>
      <c r="I69" s="31"/>
      <c r="J69" s="32"/>
      <c r="K69" s="29" t="s">
        <v>36</v>
      </c>
      <c r="N69" s="42"/>
    </row>
    <row r="70" spans="1:14">
      <c r="A70" s="10"/>
      <c r="B70" s="11"/>
      <c r="C70" s="16"/>
      <c r="F70" s="17"/>
      <c r="G70" s="17"/>
      <c r="H70" s="44"/>
      <c r="I70" s="17"/>
      <c r="J70" s="33"/>
      <c r="K70" s="29"/>
      <c r="N70" s="42"/>
    </row>
    <row r="71" spans="1:14">
      <c r="A71" s="10"/>
      <c r="B71" s="11"/>
      <c r="C71" s="16"/>
      <c r="D71" s="1" t="s">
        <v>44</v>
      </c>
      <c r="E71" s="2">
        <v>601</v>
      </c>
      <c r="F71" s="14">
        <f>J74</f>
        <v>30</v>
      </c>
      <c r="H71" s="45"/>
      <c r="I71" s="74"/>
      <c r="J71" s="75"/>
      <c r="K71" s="29"/>
      <c r="N71" s="42"/>
    </row>
    <row r="72" spans="1:14">
      <c r="A72" s="10"/>
      <c r="B72" s="11"/>
      <c r="C72" s="16"/>
      <c r="D72" s="1" t="s">
        <v>45</v>
      </c>
      <c r="E72" s="2">
        <v>602</v>
      </c>
      <c r="F72">
        <f>J75</f>
        <v>60</v>
      </c>
      <c r="H72" s="21" t="s">
        <v>42</v>
      </c>
      <c r="I72" s="21"/>
      <c r="J72" s="21" t="s">
        <v>46</v>
      </c>
      <c r="K72" s="29">
        <f>G130</f>
        <v>45</v>
      </c>
      <c r="N72" s="42"/>
    </row>
    <row r="73" spans="1:14">
      <c r="A73" s="10"/>
      <c r="B73" s="11"/>
      <c r="C73" s="16"/>
      <c r="D73" s="1" t="s">
        <v>47</v>
      </c>
      <c r="E73" s="2">
        <v>603</v>
      </c>
      <c r="F73">
        <v>150</v>
      </c>
      <c r="H73" s="21"/>
      <c r="I73" s="21"/>
      <c r="J73" s="21"/>
      <c r="K73" s="29"/>
      <c r="N73" s="42"/>
    </row>
    <row r="74" spans="1:14">
      <c r="A74" s="10"/>
      <c r="B74" s="11"/>
      <c r="C74" s="16"/>
      <c r="D74" s="1" t="s">
        <v>48</v>
      </c>
      <c r="E74" s="2">
        <v>604</v>
      </c>
      <c r="F74">
        <v>250</v>
      </c>
      <c r="H74" s="46" t="s">
        <v>9</v>
      </c>
      <c r="I74" s="46" t="s">
        <v>49</v>
      </c>
      <c r="J74" s="76">
        <v>30</v>
      </c>
      <c r="K74" s="29">
        <f>G132</f>
        <v>200</v>
      </c>
      <c r="N74" s="42"/>
    </row>
    <row r="75" spans="1:14">
      <c r="A75" s="10"/>
      <c r="B75" s="11"/>
      <c r="C75" s="16"/>
      <c r="D75" s="1" t="s">
        <v>50</v>
      </c>
      <c r="E75" s="2">
        <v>605</v>
      </c>
      <c r="F75" s="47">
        <f>F56/F72+F57/F74</f>
        <v>1000</v>
      </c>
      <c r="H75" s="46"/>
      <c r="I75" s="46" t="s">
        <v>51</v>
      </c>
      <c r="J75" s="76">
        <v>60</v>
      </c>
      <c r="K75" s="29"/>
      <c r="N75" s="42"/>
    </row>
    <row r="76" spans="1:14">
      <c r="A76" s="10"/>
      <c r="B76" s="11"/>
      <c r="C76" s="16"/>
      <c r="F76" s="47"/>
      <c r="H76" s="48" t="s">
        <v>10</v>
      </c>
      <c r="I76" s="46" t="s">
        <v>49</v>
      </c>
      <c r="J76" s="77">
        <v>20</v>
      </c>
      <c r="K76" s="29">
        <f>F134</f>
        <v>1333.33333333333</v>
      </c>
      <c r="N76" s="42"/>
    </row>
    <row r="77" spans="1:14">
      <c r="A77" s="10"/>
      <c r="B77" s="11"/>
      <c r="C77" s="16"/>
      <c r="D77" s="1" t="s">
        <v>52</v>
      </c>
      <c r="E77" s="2">
        <v>606</v>
      </c>
      <c r="F77" s="47">
        <f>F56/F71+F57/F73</f>
        <v>2000</v>
      </c>
      <c r="H77" s="48"/>
      <c r="I77" s="46" t="s">
        <v>51</v>
      </c>
      <c r="J77" s="76">
        <v>30</v>
      </c>
      <c r="K77" s="29"/>
      <c r="N77" s="42"/>
    </row>
    <row r="78" spans="1:14">
      <c r="A78" s="10"/>
      <c r="B78" s="11"/>
      <c r="C78" s="16"/>
      <c r="F78" s="47"/>
      <c r="H78" s="46" t="s">
        <v>11</v>
      </c>
      <c r="I78" s="46" t="s">
        <v>49</v>
      </c>
      <c r="J78" s="76">
        <v>20</v>
      </c>
      <c r="K78" s="29"/>
      <c r="N78" s="42"/>
    </row>
    <row r="79" spans="1:14">
      <c r="A79" s="10"/>
      <c r="B79" s="11"/>
      <c r="C79" s="16"/>
      <c r="F79" s="17"/>
      <c r="G79" s="17"/>
      <c r="H79" s="46"/>
      <c r="I79" s="46" t="s">
        <v>51</v>
      </c>
      <c r="J79" s="76">
        <v>30</v>
      </c>
      <c r="N79" s="42"/>
    </row>
    <row r="80" spans="1:14">
      <c r="A80" s="10"/>
      <c r="B80" s="11"/>
      <c r="C80" s="16"/>
      <c r="F80" s="17"/>
      <c r="G80" s="17"/>
      <c r="H80" s="46" t="s">
        <v>12</v>
      </c>
      <c r="I80" s="46" t="s">
        <v>49</v>
      </c>
      <c r="J80" s="76">
        <v>30</v>
      </c>
      <c r="N80" s="42"/>
    </row>
    <row r="81" spans="1:14">
      <c r="A81" s="10"/>
      <c r="B81" s="11"/>
      <c r="C81" s="16"/>
      <c r="F81" s="17"/>
      <c r="G81" s="17"/>
      <c r="H81" s="46"/>
      <c r="I81" s="46" t="s">
        <v>51</v>
      </c>
      <c r="J81" s="76">
        <v>60</v>
      </c>
      <c r="N81" s="42"/>
    </row>
    <row r="82" spans="1:14">
      <c r="A82" s="10"/>
      <c r="B82" s="11"/>
      <c r="C82" s="16"/>
      <c r="F82" s="17"/>
      <c r="G82" s="17"/>
      <c r="H82" s="49"/>
      <c r="I82" s="49"/>
      <c r="J82" s="49"/>
      <c r="N82" s="42"/>
    </row>
    <row r="83" spans="1:14">
      <c r="A83" s="10"/>
      <c r="B83" s="11"/>
      <c r="C83" s="16"/>
      <c r="F83" s="17"/>
      <c r="G83" s="17"/>
      <c r="H83" s="31" t="s">
        <v>53</v>
      </c>
      <c r="I83" s="78" t="s">
        <v>49</v>
      </c>
      <c r="J83" s="25">
        <v>150</v>
      </c>
      <c r="N83" s="42"/>
    </row>
    <row r="84" spans="1:14">
      <c r="A84" s="10"/>
      <c r="B84" s="11"/>
      <c r="C84" s="16"/>
      <c r="F84" s="17"/>
      <c r="G84" s="17"/>
      <c r="H84" s="17"/>
      <c r="I84" s="79" t="s">
        <v>51</v>
      </c>
      <c r="J84" s="80">
        <v>250</v>
      </c>
      <c r="N84" s="42"/>
    </row>
    <row r="85" spans="1:14">
      <c r="A85" s="10"/>
      <c r="B85" s="11"/>
      <c r="C85" s="16"/>
      <c r="F85" s="17"/>
      <c r="G85" s="17"/>
      <c r="H85" s="17"/>
      <c r="I85" s="81"/>
      <c r="J85" s="82"/>
      <c r="N85" s="42"/>
    </row>
    <row r="86" spans="1:14">
      <c r="A86" s="10"/>
      <c r="B86" s="11"/>
      <c r="C86" s="16"/>
      <c r="F86" s="17"/>
      <c r="G86" s="17"/>
      <c r="H86" s="17"/>
      <c r="I86" s="81"/>
      <c r="J86" s="82"/>
      <c r="N86" s="42"/>
    </row>
    <row r="87" spans="1:14">
      <c r="A87" s="10"/>
      <c r="B87" s="11"/>
      <c r="C87" s="16">
        <v>7</v>
      </c>
      <c r="D87" s="1" t="s">
        <v>54</v>
      </c>
      <c r="F87" t="s">
        <v>35</v>
      </c>
      <c r="G87" s="30" t="s">
        <v>36</v>
      </c>
      <c r="I87" s="83" t="s">
        <v>43</v>
      </c>
      <c r="J87" s="84"/>
      <c r="K87" s="84"/>
      <c r="L87" s="85"/>
      <c r="N87" s="42"/>
    </row>
    <row r="88" spans="1:14">
      <c r="A88" s="10"/>
      <c r="B88" s="11"/>
      <c r="C88" s="16"/>
      <c r="D88" s="1" t="s">
        <v>55</v>
      </c>
      <c r="E88" s="2">
        <v>701</v>
      </c>
      <c r="F88">
        <f>F75*K88</f>
        <v>200</v>
      </c>
      <c r="G88" s="29">
        <f>G136</f>
        <v>266.666666666667</v>
      </c>
      <c r="I88" s="38" t="s">
        <v>56</v>
      </c>
      <c r="J88" s="86" t="s">
        <v>49</v>
      </c>
      <c r="K88" s="87">
        <v>0.2</v>
      </c>
      <c r="L88" s="37"/>
      <c r="N88" s="42"/>
    </row>
    <row r="89" spans="1:14">
      <c r="A89" s="10"/>
      <c r="B89" s="11"/>
      <c r="C89" s="16"/>
      <c r="D89" s="1" t="s">
        <v>57</v>
      </c>
      <c r="E89" s="2">
        <v>702</v>
      </c>
      <c r="F89" s="47">
        <f>F77*K89</f>
        <v>600</v>
      </c>
      <c r="G89" s="29">
        <f>G137</f>
        <v>400</v>
      </c>
      <c r="I89" s="38"/>
      <c r="J89" s="86" t="s">
        <v>51</v>
      </c>
      <c r="K89" s="87">
        <v>0.3</v>
      </c>
      <c r="L89" s="37"/>
      <c r="N89" s="42"/>
    </row>
    <row r="90" spans="1:14">
      <c r="A90" s="10"/>
      <c r="B90" s="11"/>
      <c r="C90" s="16"/>
      <c r="F90" s="47"/>
      <c r="G90" s="29"/>
      <c r="I90" s="38"/>
      <c r="J90" s="86" t="s">
        <v>58</v>
      </c>
      <c r="K90" s="87">
        <v>0.1</v>
      </c>
      <c r="L90" s="37"/>
      <c r="N90" s="42"/>
    </row>
    <row r="91" spans="1:14">
      <c r="A91" s="10"/>
      <c r="B91" s="11"/>
      <c r="C91" s="50"/>
      <c r="N91" s="42"/>
    </row>
    <row r="92" ht="22" customHeight="1" spans="1:14">
      <c r="A92" s="10"/>
      <c r="B92" s="11"/>
      <c r="C92" s="16">
        <v>8</v>
      </c>
      <c r="D92" s="1" t="s">
        <v>59</v>
      </c>
      <c r="F92" t="s">
        <v>60</v>
      </c>
      <c r="N92" s="42"/>
    </row>
    <row r="93" spans="1:14">
      <c r="A93" s="10"/>
      <c r="B93" s="11"/>
      <c r="C93" s="16"/>
      <c r="D93" s="1" t="s">
        <v>61</v>
      </c>
      <c r="E93" s="2">
        <v>801</v>
      </c>
      <c r="F93" s="17">
        <f>F56/M93*L93</f>
        <v>12</v>
      </c>
      <c r="G93" s="29">
        <f>F93</f>
        <v>12</v>
      </c>
      <c r="I93" s="88" t="s">
        <v>62</v>
      </c>
      <c r="J93" s="89" t="s">
        <v>63</v>
      </c>
      <c r="K93" s="89"/>
      <c r="L93" s="90">
        <v>0.02</v>
      </c>
      <c r="M93" s="91">
        <v>100</v>
      </c>
      <c r="N93" s="42"/>
    </row>
    <row r="94" spans="1:14">
      <c r="A94" s="10"/>
      <c r="B94" s="11"/>
      <c r="C94" s="16"/>
      <c r="F94" s="17"/>
      <c r="G94" s="29"/>
      <c r="I94" s="92"/>
      <c r="J94" s="89" t="s">
        <v>64</v>
      </c>
      <c r="K94" s="89"/>
      <c r="L94" s="90">
        <v>0.05</v>
      </c>
      <c r="M94" s="91">
        <v>100</v>
      </c>
      <c r="N94" s="42"/>
    </row>
    <row r="95" spans="1:14">
      <c r="A95" s="10"/>
      <c r="B95" s="11"/>
      <c r="C95" s="16"/>
      <c r="F95" s="17"/>
      <c r="G95" s="29"/>
      <c r="I95" s="92"/>
      <c r="J95" s="89" t="s">
        <v>65</v>
      </c>
      <c r="K95" s="89"/>
      <c r="L95" s="90">
        <v>0.08</v>
      </c>
      <c r="M95" s="91">
        <v>100</v>
      </c>
      <c r="N95" s="42"/>
    </row>
    <row r="96" spans="1:14">
      <c r="A96" s="10"/>
      <c r="B96" s="11"/>
      <c r="C96" s="16"/>
      <c r="D96" s="1" t="s">
        <v>66</v>
      </c>
      <c r="E96" s="2">
        <v>802</v>
      </c>
      <c r="F96" s="17">
        <f>J99</f>
        <v>1</v>
      </c>
      <c r="G96" s="29">
        <f>F96</f>
        <v>1</v>
      </c>
      <c r="I96" s="92"/>
      <c r="J96" s="93">
        <v>100</v>
      </c>
      <c r="K96" s="93"/>
      <c r="L96" s="94">
        <v>0.12</v>
      </c>
      <c r="M96" s="91">
        <v>100</v>
      </c>
      <c r="N96" s="42"/>
    </row>
    <row r="97" ht="21" customHeight="1" spans="1:14">
      <c r="A97" s="10"/>
      <c r="B97" s="11"/>
      <c r="C97" s="16"/>
      <c r="F97" s="17"/>
      <c r="G97" s="29"/>
      <c r="I97" s="43" t="s">
        <v>67</v>
      </c>
      <c r="J97" s="31"/>
      <c r="K97" s="31"/>
      <c r="L97" s="32"/>
      <c r="N97" s="42"/>
    </row>
    <row r="98" spans="1:14">
      <c r="A98" s="10"/>
      <c r="B98" s="11"/>
      <c r="C98" s="16"/>
      <c r="F98" s="17"/>
      <c r="G98" s="29"/>
      <c r="I98" s="44" t="s">
        <v>66</v>
      </c>
      <c r="J98" t="s">
        <v>68</v>
      </c>
      <c r="K98" t="s">
        <v>65</v>
      </c>
      <c r="L98" s="42">
        <v>101</v>
      </c>
      <c r="N98" s="42"/>
    </row>
    <row r="99" spans="1:14">
      <c r="A99" s="10"/>
      <c r="B99" s="11"/>
      <c r="C99" s="50"/>
      <c r="I99" s="45"/>
      <c r="J99" s="95">
        <v>1</v>
      </c>
      <c r="K99" s="95">
        <v>1</v>
      </c>
      <c r="L99" s="96">
        <v>0.02</v>
      </c>
      <c r="N99" s="42"/>
    </row>
    <row r="100" spans="1:14">
      <c r="A100" s="10"/>
      <c r="B100" s="11"/>
      <c r="C100" s="16">
        <v>9</v>
      </c>
      <c r="D100" s="1" t="s">
        <v>69</v>
      </c>
      <c r="E100" s="2">
        <v>901</v>
      </c>
      <c r="F100" s="17">
        <f>F56/L101*K101</f>
        <v>300</v>
      </c>
      <c r="G100" s="29">
        <f>F100</f>
        <v>300</v>
      </c>
      <c r="N100" s="42"/>
    </row>
    <row r="101" spans="1:14">
      <c r="A101" s="10"/>
      <c r="B101" s="11"/>
      <c r="C101" s="16"/>
      <c r="F101" s="17"/>
      <c r="G101" s="29"/>
      <c r="I101" s="88" t="s">
        <v>62</v>
      </c>
      <c r="J101" s="89" t="s">
        <v>63</v>
      </c>
      <c r="K101" s="97">
        <v>0.5</v>
      </c>
      <c r="L101" s="91">
        <v>100</v>
      </c>
      <c r="M101" s="91" t="s">
        <v>70</v>
      </c>
      <c r="N101" s="42"/>
    </row>
    <row r="102" spans="1:14">
      <c r="A102" s="10"/>
      <c r="B102" s="11"/>
      <c r="C102" s="16"/>
      <c r="F102" s="17"/>
      <c r="G102" s="29"/>
      <c r="I102" s="92"/>
      <c r="J102" s="89" t="s">
        <v>64</v>
      </c>
      <c r="K102" s="97">
        <v>0.5</v>
      </c>
      <c r="L102" s="91">
        <v>100</v>
      </c>
      <c r="M102" s="91" t="s">
        <v>70</v>
      </c>
      <c r="N102" s="42"/>
    </row>
    <row r="103" spans="1:14">
      <c r="A103" s="10"/>
      <c r="B103" s="11"/>
      <c r="C103" s="16"/>
      <c r="F103" s="17"/>
      <c r="G103" s="29"/>
      <c r="I103" s="92"/>
      <c r="J103" s="89" t="s">
        <v>65</v>
      </c>
      <c r="K103" s="97">
        <v>0.2</v>
      </c>
      <c r="L103" s="91">
        <v>100</v>
      </c>
      <c r="M103" s="91" t="s">
        <v>70</v>
      </c>
      <c r="N103" s="42"/>
    </row>
    <row r="104" spans="1:14">
      <c r="A104" s="10"/>
      <c r="B104" s="11"/>
      <c r="C104" s="50"/>
      <c r="I104" s="92"/>
      <c r="J104" s="93">
        <v>100</v>
      </c>
      <c r="K104" s="97">
        <v>0.2</v>
      </c>
      <c r="L104" s="91">
        <v>100</v>
      </c>
      <c r="M104" s="91" t="s">
        <v>70</v>
      </c>
      <c r="N104" s="42"/>
    </row>
    <row r="105" spans="1:14">
      <c r="A105" s="10"/>
      <c r="B105" s="11"/>
      <c r="C105" s="16">
        <v>10</v>
      </c>
      <c r="D105" s="1" t="s">
        <v>71</v>
      </c>
      <c r="E105" s="2">
        <v>1001</v>
      </c>
      <c r="F105" s="17">
        <f>F75*L106</f>
        <v>20</v>
      </c>
      <c r="G105" s="17" t="s">
        <v>72</v>
      </c>
      <c r="H105" s="51">
        <f>F105/5*2</f>
        <v>8</v>
      </c>
      <c r="I105" s="98" t="s">
        <v>73</v>
      </c>
      <c r="J105" s="99" t="s">
        <v>74</v>
      </c>
      <c r="K105" s="100" t="s">
        <v>75</v>
      </c>
      <c r="L105" s="100"/>
      <c r="M105" s="101"/>
      <c r="N105" s="42"/>
    </row>
    <row r="106" spans="1:17">
      <c r="A106" s="10"/>
      <c r="B106" s="11"/>
      <c r="C106" s="16"/>
      <c r="F106" s="17"/>
      <c r="G106" s="17" t="s">
        <v>76</v>
      </c>
      <c r="H106" s="51">
        <f>F105/5*3</f>
        <v>12</v>
      </c>
      <c r="I106" s="98"/>
      <c r="J106" s="102" t="s">
        <v>77</v>
      </c>
      <c r="K106" s="103">
        <v>99999</v>
      </c>
      <c r="L106" s="104">
        <v>0.02</v>
      </c>
      <c r="M106" s="105"/>
      <c r="N106" s="42"/>
      <c r="O106" s="106"/>
      <c r="P106" s="106"/>
      <c r="Q106" s="106"/>
    </row>
    <row r="107" spans="1:17">
      <c r="A107" s="10"/>
      <c r="B107" s="11"/>
      <c r="C107" s="16"/>
      <c r="D107" s="1" t="s">
        <v>78</v>
      </c>
      <c r="E107" s="2">
        <v>1002</v>
      </c>
      <c r="F107" s="17">
        <f>F77*L106</f>
        <v>40</v>
      </c>
      <c r="G107" s="17" t="s">
        <v>79</v>
      </c>
      <c r="H107" s="51">
        <f>F107/5*2</f>
        <v>16</v>
      </c>
      <c r="I107" s="98"/>
      <c r="J107" s="102"/>
      <c r="K107" s="103">
        <v>100000</v>
      </c>
      <c r="L107" s="104">
        <v>0.015</v>
      </c>
      <c r="M107" s="105"/>
      <c r="N107" s="107"/>
      <c r="O107" s="108"/>
      <c r="P107" s="109"/>
      <c r="Q107" s="121"/>
    </row>
    <row r="108" spans="1:17">
      <c r="A108" s="10"/>
      <c r="B108" s="11"/>
      <c r="C108" s="16"/>
      <c r="F108" s="17"/>
      <c r="G108" s="17" t="s">
        <v>80</v>
      </c>
      <c r="H108" s="51">
        <f>F107/5*3</f>
        <v>24</v>
      </c>
      <c r="I108" s="98"/>
      <c r="J108" s="102" t="s">
        <v>81</v>
      </c>
      <c r="K108" s="110">
        <v>2</v>
      </c>
      <c r="L108" s="110"/>
      <c r="M108" s="105"/>
      <c r="N108" s="107"/>
      <c r="O108" s="108"/>
      <c r="P108" s="109"/>
      <c r="Q108" s="121"/>
    </row>
    <row r="109" spans="1:17">
      <c r="A109" s="10"/>
      <c r="B109" s="11"/>
      <c r="C109" s="16"/>
      <c r="D109" s="52" t="s">
        <v>36</v>
      </c>
      <c r="E109" s="53">
        <v>1003</v>
      </c>
      <c r="F109" s="29" t="s">
        <v>82</v>
      </c>
      <c r="G109" s="30">
        <f>G140</f>
        <v>26.6666666666667</v>
      </c>
      <c r="I109" s="98"/>
      <c r="J109" s="102" t="s">
        <v>83</v>
      </c>
      <c r="K109" s="110">
        <v>3</v>
      </c>
      <c r="L109" s="110"/>
      <c r="M109" s="105"/>
      <c r="N109" s="111"/>
      <c r="O109" s="112"/>
      <c r="P109" s="112"/>
      <c r="Q109" s="121"/>
    </row>
    <row r="110" spans="1:17">
      <c r="A110" s="10"/>
      <c r="B110" s="11"/>
      <c r="C110" s="16"/>
      <c r="D110" s="52"/>
      <c r="E110" s="53">
        <v>1004</v>
      </c>
      <c r="F110" s="29" t="s">
        <v>84</v>
      </c>
      <c r="G110" s="30">
        <f>G141</f>
        <v>10.6666666666667</v>
      </c>
      <c r="I110" s="113"/>
      <c r="J110" s="114"/>
      <c r="K110" s="115"/>
      <c r="L110" s="115"/>
      <c r="M110" s="105"/>
      <c r="N110" s="111"/>
      <c r="O110" s="112"/>
      <c r="P110" s="112"/>
      <c r="Q110" s="121"/>
    </row>
    <row r="111" spans="1:17">
      <c r="A111" s="10"/>
      <c r="B111" s="11"/>
      <c r="C111" s="16"/>
      <c r="D111" s="52"/>
      <c r="E111" s="53">
        <v>1005</v>
      </c>
      <c r="F111" s="29" t="s">
        <v>85</v>
      </c>
      <c r="G111" s="30">
        <f>G142</f>
        <v>16</v>
      </c>
      <c r="I111" s="113"/>
      <c r="J111" s="114"/>
      <c r="K111" s="115"/>
      <c r="L111" s="115"/>
      <c r="M111" s="105"/>
      <c r="N111" s="111"/>
      <c r="O111" s="112"/>
      <c r="P111" s="112"/>
      <c r="Q111" s="121"/>
    </row>
    <row r="112" spans="1:17">
      <c r="A112" s="10"/>
      <c r="B112" s="11"/>
      <c r="C112" s="16"/>
      <c r="I112" s="113"/>
      <c r="J112" s="114"/>
      <c r="K112" s="115"/>
      <c r="L112" s="115"/>
      <c r="M112" s="105"/>
      <c r="N112" s="111"/>
      <c r="O112" s="112"/>
      <c r="P112" s="112"/>
      <c r="Q112" s="121"/>
    </row>
    <row r="113" spans="1:17">
      <c r="A113" s="10"/>
      <c r="B113" s="11"/>
      <c r="C113" s="16"/>
      <c r="M113" s="105"/>
      <c r="N113" s="111"/>
      <c r="O113" s="112"/>
      <c r="P113" s="112"/>
      <c r="Q113" s="121"/>
    </row>
    <row r="114" spans="1:14">
      <c r="A114" s="10"/>
      <c r="B114" s="11"/>
      <c r="C114" s="50"/>
      <c r="F114" s="17"/>
      <c r="N114" s="42"/>
    </row>
    <row r="115" spans="1:14">
      <c r="A115" s="10"/>
      <c r="B115" s="11"/>
      <c r="C115" s="16">
        <v>11</v>
      </c>
      <c r="D115" s="54">
        <v>1101</v>
      </c>
      <c r="E115" s="55"/>
      <c r="F115" s="56"/>
      <c r="G115" s="57" t="s">
        <v>86</v>
      </c>
      <c r="H115" s="58"/>
      <c r="I115" s="9" t="s">
        <v>87</v>
      </c>
      <c r="J115" s="9"/>
      <c r="K115" s="9"/>
      <c r="L115" s="58"/>
      <c r="N115" s="42"/>
    </row>
    <row r="116" spans="1:14">
      <c r="A116" s="10"/>
      <c r="B116" s="11"/>
      <c r="C116" s="16"/>
      <c r="D116" s="54"/>
      <c r="E116" s="55"/>
      <c r="F116" s="56"/>
      <c r="G116" s="59"/>
      <c r="H116" s="60"/>
      <c r="I116" s="16" t="s">
        <v>88</v>
      </c>
      <c r="J116" s="16" t="s">
        <v>89</v>
      </c>
      <c r="K116" s="16" t="s">
        <v>90</v>
      </c>
      <c r="L116" s="116" t="s">
        <v>91</v>
      </c>
      <c r="N116" s="42"/>
    </row>
    <row r="117" spans="1:14">
      <c r="A117" s="10"/>
      <c r="B117" s="11"/>
      <c r="C117" s="16"/>
      <c r="D117" s="54"/>
      <c r="E117" s="55"/>
      <c r="F117" s="56"/>
      <c r="G117" s="59" t="s">
        <v>92</v>
      </c>
      <c r="H117" s="60" t="s">
        <v>49</v>
      </c>
      <c r="I117" s="117">
        <v>2</v>
      </c>
      <c r="J117" s="117" t="s">
        <v>19</v>
      </c>
      <c r="K117" s="117">
        <v>1.2</v>
      </c>
      <c r="L117" s="118">
        <v>0.9</v>
      </c>
      <c r="N117" s="42"/>
    </row>
    <row r="118" spans="1:14">
      <c r="A118" s="10"/>
      <c r="B118" s="11"/>
      <c r="C118" s="16"/>
      <c r="D118" s="54"/>
      <c r="E118" s="55"/>
      <c r="F118" s="56"/>
      <c r="G118" s="59"/>
      <c r="H118" s="60" t="s">
        <v>51</v>
      </c>
      <c r="I118" s="117">
        <v>4</v>
      </c>
      <c r="J118" s="117" t="s">
        <v>19</v>
      </c>
      <c r="K118" s="117">
        <v>2</v>
      </c>
      <c r="L118" s="118">
        <v>1.2</v>
      </c>
      <c r="N118" s="42"/>
    </row>
    <row r="119" spans="1:14">
      <c r="A119" s="10"/>
      <c r="B119" s="11"/>
      <c r="C119" s="16"/>
      <c r="D119" s="54"/>
      <c r="E119" s="55"/>
      <c r="F119" s="56"/>
      <c r="G119" s="61" t="s">
        <v>93</v>
      </c>
      <c r="H119" s="60" t="s">
        <v>49</v>
      </c>
      <c r="I119" s="117">
        <v>2.5</v>
      </c>
      <c r="J119" s="117" t="s">
        <v>19</v>
      </c>
      <c r="K119" s="117">
        <v>2</v>
      </c>
      <c r="L119" s="118">
        <v>0.9</v>
      </c>
      <c r="N119" s="42"/>
    </row>
    <row r="120" spans="1:14">
      <c r="A120" s="10"/>
      <c r="B120" s="11"/>
      <c r="C120" s="16"/>
      <c r="D120" s="54"/>
      <c r="E120" s="55"/>
      <c r="F120" s="56"/>
      <c r="G120" s="61"/>
      <c r="H120" s="60" t="s">
        <v>51</v>
      </c>
      <c r="I120" s="117">
        <v>4.5</v>
      </c>
      <c r="J120" s="117" t="s">
        <v>19</v>
      </c>
      <c r="K120" s="117">
        <v>2.5</v>
      </c>
      <c r="L120" s="118">
        <v>2</v>
      </c>
      <c r="N120" s="42"/>
    </row>
    <row r="121" spans="1:14">
      <c r="A121" s="10"/>
      <c r="B121" s="11"/>
      <c r="C121" s="16"/>
      <c r="D121" s="54"/>
      <c r="E121" s="55"/>
      <c r="F121" s="56"/>
      <c r="G121" s="61" t="s">
        <v>64</v>
      </c>
      <c r="H121" s="60" t="s">
        <v>49</v>
      </c>
      <c r="I121" s="117">
        <v>4</v>
      </c>
      <c r="J121" s="117">
        <v>3</v>
      </c>
      <c r="K121" s="117">
        <v>2</v>
      </c>
      <c r="L121" s="118">
        <v>1.2</v>
      </c>
      <c r="N121" s="42"/>
    </row>
    <row r="122" spans="1:14">
      <c r="A122" s="10"/>
      <c r="B122" s="11"/>
      <c r="C122" s="16"/>
      <c r="D122" s="54"/>
      <c r="E122" s="55"/>
      <c r="F122" s="56"/>
      <c r="G122" s="61"/>
      <c r="H122" s="60" t="s">
        <v>51</v>
      </c>
      <c r="I122" s="117">
        <v>5</v>
      </c>
      <c r="J122" s="117">
        <v>4</v>
      </c>
      <c r="K122" s="117">
        <v>3</v>
      </c>
      <c r="L122" s="118">
        <v>2</v>
      </c>
      <c r="N122" s="42"/>
    </row>
    <row r="123" spans="1:14">
      <c r="A123" s="10"/>
      <c r="B123" s="11"/>
      <c r="C123" s="16"/>
      <c r="D123" s="54"/>
      <c r="E123" s="55"/>
      <c r="F123" s="56"/>
      <c r="G123" s="61" t="s">
        <v>94</v>
      </c>
      <c r="H123" s="60" t="s">
        <v>49</v>
      </c>
      <c r="I123" s="117">
        <v>4</v>
      </c>
      <c r="J123" s="117">
        <v>3</v>
      </c>
      <c r="K123" s="117">
        <v>2</v>
      </c>
      <c r="L123" s="118">
        <v>1.2</v>
      </c>
      <c r="N123" s="42"/>
    </row>
    <row r="124" spans="1:14">
      <c r="A124" s="62"/>
      <c r="B124" s="63"/>
      <c r="C124" s="64"/>
      <c r="D124" s="54"/>
      <c r="E124" s="55"/>
      <c r="F124" s="56"/>
      <c r="G124" s="65"/>
      <c r="H124" s="66" t="s">
        <v>51</v>
      </c>
      <c r="I124" s="119">
        <v>7</v>
      </c>
      <c r="J124" s="119">
        <v>4</v>
      </c>
      <c r="K124" s="119">
        <v>3</v>
      </c>
      <c r="L124" s="120">
        <v>2</v>
      </c>
      <c r="M124" s="95"/>
      <c r="N124" s="96"/>
    </row>
    <row r="125" ht="30" customHeight="1" spans="1:12">
      <c r="A125" s="17"/>
      <c r="B125" s="17"/>
      <c r="C125" s="17"/>
      <c r="F125" s="17"/>
      <c r="G125" s="17"/>
      <c r="H125" s="17"/>
      <c r="I125" s="17"/>
      <c r="J125" s="17"/>
      <c r="K125" s="17"/>
      <c r="L125" s="17"/>
    </row>
    <row r="126" spans="1:8">
      <c r="A126" s="67" t="s">
        <v>95</v>
      </c>
      <c r="B126" s="68"/>
      <c r="C126" s="9">
        <v>12</v>
      </c>
      <c r="D126" s="6" t="s">
        <v>96</v>
      </c>
      <c r="E126" s="7" t="s">
        <v>97</v>
      </c>
      <c r="F126" s="69">
        <f>1-G66-G147-G208</f>
        <v>0.846</v>
      </c>
      <c r="G126" s="69">
        <f>F126*F56</f>
        <v>50760</v>
      </c>
      <c r="H126" s="70">
        <f>F56*(1-G66)</f>
        <v>54000</v>
      </c>
    </row>
    <row r="127" spans="1:8">
      <c r="A127" s="71"/>
      <c r="B127" s="28"/>
      <c r="C127" s="16"/>
      <c r="F127" s="72"/>
      <c r="G127" s="72"/>
      <c r="H127" s="73"/>
    </row>
    <row r="128" spans="1:8">
      <c r="A128" s="71"/>
      <c r="B128" s="28"/>
      <c r="C128" s="16"/>
      <c r="F128" s="72"/>
      <c r="G128" s="72"/>
      <c r="H128" s="73"/>
    </row>
    <row r="129" spans="1:8">
      <c r="A129" s="71"/>
      <c r="B129" s="28"/>
      <c r="C129" s="16"/>
      <c r="D129" s="1" t="s">
        <v>46</v>
      </c>
      <c r="F129" s="17" t="s">
        <v>98</v>
      </c>
      <c r="G129" s="17" t="s">
        <v>99</v>
      </c>
      <c r="H129" s="33" t="s">
        <v>100</v>
      </c>
    </row>
    <row r="130" spans="1:8">
      <c r="A130" s="71"/>
      <c r="B130" s="28"/>
      <c r="C130" s="16"/>
      <c r="F130" s="16">
        <f>F71</f>
        <v>30</v>
      </c>
      <c r="G130" s="122">
        <v>45</v>
      </c>
      <c r="H130" s="60">
        <f>F72</f>
        <v>60</v>
      </c>
    </row>
    <row r="131" spans="1:8">
      <c r="A131" s="71"/>
      <c r="B131" s="28"/>
      <c r="C131" s="16"/>
      <c r="D131" s="1" t="s">
        <v>101</v>
      </c>
      <c r="F131" s="17" t="s">
        <v>102</v>
      </c>
      <c r="G131" s="17" t="s">
        <v>103</v>
      </c>
      <c r="H131" s="33" t="s">
        <v>104</v>
      </c>
    </row>
    <row r="132" spans="1:8">
      <c r="A132" s="71"/>
      <c r="B132" s="28"/>
      <c r="C132" s="16"/>
      <c r="F132" s="16">
        <f>F73</f>
        <v>150</v>
      </c>
      <c r="G132" s="122">
        <v>200</v>
      </c>
      <c r="H132" s="60">
        <f>F74</f>
        <v>250</v>
      </c>
    </row>
    <row r="133" spans="1:8">
      <c r="A133" s="71"/>
      <c r="B133" s="28"/>
      <c r="C133" s="16"/>
      <c r="D133" s="16"/>
      <c r="E133" s="117"/>
      <c r="F133" s="16"/>
      <c r="G133" s="16"/>
      <c r="H133" s="60"/>
    </row>
    <row r="134" spans="1:8">
      <c r="A134" s="71"/>
      <c r="B134" s="28"/>
      <c r="C134" s="16">
        <v>13</v>
      </c>
      <c r="D134" s="1" t="s">
        <v>105</v>
      </c>
      <c r="E134" s="2">
        <v>1301</v>
      </c>
      <c r="F134" s="1">
        <f>(F56/G130+F57/G132)</f>
        <v>1333.33333333333</v>
      </c>
      <c r="H134" s="42"/>
    </row>
    <row r="135" spans="1:8">
      <c r="A135" s="71"/>
      <c r="B135" s="28"/>
      <c r="C135" s="16"/>
      <c r="F135" s="1"/>
      <c r="H135" s="42"/>
    </row>
    <row r="136" spans="1:8">
      <c r="A136" s="71"/>
      <c r="B136" s="28"/>
      <c r="C136" s="16">
        <v>14</v>
      </c>
      <c r="D136" s="1" t="s">
        <v>54</v>
      </c>
      <c r="E136" s="2">
        <v>1401</v>
      </c>
      <c r="F136" s="17" t="s">
        <v>106</v>
      </c>
      <c r="G136">
        <f>F134*K88</f>
        <v>266.666666666667</v>
      </c>
      <c r="H136" s="42"/>
    </row>
    <row r="137" spans="1:8">
      <c r="A137" s="71"/>
      <c r="B137" s="28"/>
      <c r="C137" s="16"/>
      <c r="E137" s="2">
        <v>1402</v>
      </c>
      <c r="F137" s="17" t="s">
        <v>107</v>
      </c>
      <c r="G137">
        <f>F134*K89</f>
        <v>400</v>
      </c>
      <c r="H137" s="42"/>
    </row>
    <row r="138" spans="1:8">
      <c r="A138" s="71"/>
      <c r="B138" s="28"/>
      <c r="C138" s="16">
        <v>15</v>
      </c>
      <c r="D138" s="1" t="s">
        <v>108</v>
      </c>
      <c r="E138" s="2">
        <v>1501</v>
      </c>
      <c r="F138" s="17" t="s">
        <v>106</v>
      </c>
      <c r="G138">
        <f>G136*K90</f>
        <v>26.6666666666667</v>
      </c>
      <c r="H138" s="42"/>
    </row>
    <row r="139" spans="1:8">
      <c r="A139" s="71"/>
      <c r="B139" s="28"/>
      <c r="C139" s="16"/>
      <c r="E139" s="2">
        <v>1502</v>
      </c>
      <c r="F139" s="17" t="s">
        <v>107</v>
      </c>
      <c r="G139">
        <f>F134*K90</f>
        <v>133.333333333333</v>
      </c>
      <c r="H139" s="42"/>
    </row>
    <row r="140" spans="1:8">
      <c r="A140" s="71"/>
      <c r="B140" s="28"/>
      <c r="C140" s="16">
        <v>16</v>
      </c>
      <c r="D140" s="1" t="s">
        <v>82</v>
      </c>
      <c r="E140" s="2">
        <v>1601</v>
      </c>
      <c r="G140">
        <f>F134*L106</f>
        <v>26.6666666666667</v>
      </c>
      <c r="H140" s="42"/>
    </row>
    <row r="141" spans="1:8">
      <c r="A141" s="71"/>
      <c r="B141" s="28"/>
      <c r="C141" s="16"/>
      <c r="D141" s="1" t="s">
        <v>84</v>
      </c>
      <c r="E141" s="2">
        <v>1602</v>
      </c>
      <c r="G141">
        <f>G140/5*K108</f>
        <v>10.6666666666667</v>
      </c>
      <c r="H141" s="42"/>
    </row>
    <row r="142" spans="1:8">
      <c r="A142" s="123"/>
      <c r="B142" s="124"/>
      <c r="C142" s="64"/>
      <c r="D142" s="125" t="s">
        <v>85</v>
      </c>
      <c r="E142" s="126">
        <v>1603</v>
      </c>
      <c r="F142" s="95"/>
      <c r="G142" s="95">
        <f>G140/5*K109</f>
        <v>16</v>
      </c>
      <c r="H142" s="96"/>
    </row>
    <row r="143" spans="1:8">
      <c r="A143" s="17"/>
      <c r="B143" s="17"/>
      <c r="C143" s="17"/>
      <c r="F143" s="17"/>
      <c r="G143" s="17"/>
      <c r="H143" s="17"/>
    </row>
    <row r="144" spans="1:8">
      <c r="A144" s="127" t="s">
        <v>109</v>
      </c>
      <c r="B144" s="128" t="s">
        <v>110</v>
      </c>
      <c r="C144" s="9">
        <v>18</v>
      </c>
      <c r="D144" s="6" t="s">
        <v>39</v>
      </c>
      <c r="E144" s="7">
        <v>1801</v>
      </c>
      <c r="F144" s="129" t="s">
        <v>111</v>
      </c>
      <c r="G144" s="129">
        <v>0</v>
      </c>
      <c r="H144" s="130" t="s">
        <v>112</v>
      </c>
    </row>
    <row r="145" spans="1:8">
      <c r="A145" s="131"/>
      <c r="B145" s="132"/>
      <c r="C145" s="16"/>
      <c r="E145" s="2">
        <v>1802</v>
      </c>
      <c r="F145" t="s">
        <v>113</v>
      </c>
      <c r="G145">
        <f>SUM(G152+G158+G164+G170+G180+G186+G192+G199)</f>
        <v>2340</v>
      </c>
      <c r="H145" s="133"/>
    </row>
    <row r="146" spans="1:8">
      <c r="A146" s="131"/>
      <c r="B146" s="132"/>
      <c r="C146" s="16"/>
      <c r="E146" s="2">
        <v>1803</v>
      </c>
      <c r="F146" t="s">
        <v>114</v>
      </c>
      <c r="G146" s="134">
        <f>G61</f>
        <v>3300</v>
      </c>
      <c r="H146" s="133"/>
    </row>
    <row r="147" spans="1:8">
      <c r="A147" s="131"/>
      <c r="B147" s="132"/>
      <c r="C147" s="16"/>
      <c r="E147" s="2">
        <v>1804</v>
      </c>
      <c r="F147" t="s">
        <v>38</v>
      </c>
      <c r="G147">
        <f>G145/F56</f>
        <v>0.039</v>
      </c>
      <c r="H147" s="133"/>
    </row>
    <row r="148" spans="1:8">
      <c r="A148" s="131"/>
      <c r="B148" s="132"/>
      <c r="C148" s="16"/>
      <c r="E148" s="2">
        <v>1805</v>
      </c>
      <c r="F148" t="s">
        <v>110</v>
      </c>
      <c r="H148" s="133"/>
    </row>
    <row r="149" spans="1:8">
      <c r="A149" s="131"/>
      <c r="B149" s="132"/>
      <c r="C149" s="16"/>
      <c r="E149" s="2">
        <v>1806</v>
      </c>
      <c r="F149" t="s">
        <v>115</v>
      </c>
      <c r="H149" s="133"/>
    </row>
    <row r="150" spans="1:8">
      <c r="A150" s="131"/>
      <c r="B150" s="132"/>
      <c r="C150" s="16"/>
      <c r="H150" s="133"/>
    </row>
    <row r="151" spans="1:8">
      <c r="A151" s="131"/>
      <c r="B151" s="132"/>
      <c r="C151" s="16"/>
      <c r="H151" s="135">
        <f>G146-(G152+G158+G164+G170+G180+G186+G192+G199)</f>
        <v>960</v>
      </c>
    </row>
    <row r="152" spans="1:8">
      <c r="A152" s="131"/>
      <c r="B152" s="132"/>
      <c r="C152" s="16">
        <v>19</v>
      </c>
      <c r="D152" s="1" t="s">
        <v>116</v>
      </c>
      <c r="E152" s="2">
        <v>1901</v>
      </c>
      <c r="G152">
        <f>SUM(G155:G156)</f>
        <v>40</v>
      </c>
      <c r="H152" s="135"/>
    </row>
    <row r="153" spans="1:8">
      <c r="A153" s="131"/>
      <c r="B153" s="132"/>
      <c r="C153" s="16"/>
      <c r="E153" s="2">
        <v>1905</v>
      </c>
      <c r="F153" t="s">
        <v>117</v>
      </c>
      <c r="G153">
        <f>G152/F56</f>
        <v>0.000666666666666667</v>
      </c>
      <c r="H153" s="135"/>
    </row>
    <row r="154" spans="1:8">
      <c r="A154" s="131"/>
      <c r="B154" s="132"/>
      <c r="C154" s="16"/>
      <c r="D154" s="1" t="s">
        <v>118</v>
      </c>
      <c r="E154" s="2">
        <v>1902</v>
      </c>
      <c r="F154" s="167" t="s">
        <v>119</v>
      </c>
      <c r="G154">
        <v>2</v>
      </c>
      <c r="H154" s="135"/>
    </row>
    <row r="155" spans="1:8">
      <c r="A155" s="131"/>
      <c r="B155" s="132"/>
      <c r="C155" s="16"/>
      <c r="D155" s="1" t="s">
        <v>120</v>
      </c>
      <c r="E155" s="2">
        <v>1903</v>
      </c>
      <c r="F155" t="s">
        <v>121</v>
      </c>
      <c r="G155" s="136">
        <v>20</v>
      </c>
      <c r="H155" s="135"/>
    </row>
    <row r="156" spans="1:8">
      <c r="A156" s="131"/>
      <c r="B156" s="132"/>
      <c r="C156" s="16"/>
      <c r="D156" s="1" t="s">
        <v>122</v>
      </c>
      <c r="E156" s="2">
        <v>1904</v>
      </c>
      <c r="F156" t="s">
        <v>121</v>
      </c>
      <c r="G156" s="136">
        <v>20</v>
      </c>
      <c r="H156" s="135"/>
    </row>
    <row r="157" spans="1:8">
      <c r="A157" s="131"/>
      <c r="B157" s="132"/>
      <c r="C157" s="16"/>
      <c r="D157" s="16"/>
      <c r="E157" s="117"/>
      <c r="F157" s="16"/>
      <c r="G157" s="16"/>
      <c r="H157" s="135"/>
    </row>
    <row r="158" spans="1:8">
      <c r="A158" s="131"/>
      <c r="B158" s="132"/>
      <c r="C158" s="16">
        <v>20</v>
      </c>
      <c r="D158" s="1" t="s">
        <v>123</v>
      </c>
      <c r="E158" s="2">
        <v>2001</v>
      </c>
      <c r="G158">
        <f>SUM(G161:G162)</f>
        <v>500</v>
      </c>
      <c r="H158" s="135"/>
    </row>
    <row r="159" spans="1:8">
      <c r="A159" s="131"/>
      <c r="B159" s="132"/>
      <c r="C159" s="16"/>
      <c r="E159" s="2">
        <v>2002</v>
      </c>
      <c r="F159" t="s">
        <v>117</v>
      </c>
      <c r="H159" s="135"/>
    </row>
    <row r="160" spans="1:8">
      <c r="A160" s="131"/>
      <c r="B160" s="132"/>
      <c r="C160" s="16"/>
      <c r="D160" s="1" t="s">
        <v>124</v>
      </c>
      <c r="E160" s="2">
        <v>2003</v>
      </c>
      <c r="F160" s="167" t="s">
        <v>125</v>
      </c>
      <c r="G160">
        <v>2</v>
      </c>
      <c r="H160" s="135"/>
    </row>
    <row r="161" spans="1:8">
      <c r="A161" s="131"/>
      <c r="B161" s="132"/>
      <c r="C161" s="16"/>
      <c r="D161" s="1" t="s">
        <v>126</v>
      </c>
      <c r="E161" s="2">
        <v>2004</v>
      </c>
      <c r="F161" t="s">
        <v>121</v>
      </c>
      <c r="G161" s="136">
        <v>200</v>
      </c>
      <c r="H161" s="135"/>
    </row>
    <row r="162" spans="1:8">
      <c r="A162" s="131"/>
      <c r="B162" s="132"/>
      <c r="C162" s="16"/>
      <c r="D162" s="1" t="s">
        <v>127</v>
      </c>
      <c r="E162" s="2">
        <v>2005</v>
      </c>
      <c r="F162" t="s">
        <v>121</v>
      </c>
      <c r="G162" s="136">
        <v>300</v>
      </c>
      <c r="H162" s="135"/>
    </row>
    <row r="163" spans="1:8">
      <c r="A163" s="131"/>
      <c r="B163" s="132"/>
      <c r="C163" s="50"/>
      <c r="H163" s="135"/>
    </row>
    <row r="164" spans="1:8">
      <c r="A164" s="131"/>
      <c r="B164" s="132"/>
      <c r="C164" s="16">
        <v>21</v>
      </c>
      <c r="D164" s="1" t="s">
        <v>128</v>
      </c>
      <c r="E164" s="2">
        <v>2101</v>
      </c>
      <c r="G164">
        <f>SUM(G167:G169)</f>
        <v>300</v>
      </c>
      <c r="H164" s="135"/>
    </row>
    <row r="165" spans="1:8">
      <c r="A165" s="131"/>
      <c r="B165" s="132"/>
      <c r="C165" s="16"/>
      <c r="E165" s="2">
        <v>2102</v>
      </c>
      <c r="H165" s="135"/>
    </row>
    <row r="166" spans="1:8">
      <c r="A166" s="131"/>
      <c r="B166" s="132"/>
      <c r="C166" s="16"/>
      <c r="D166" s="1" t="s">
        <v>129</v>
      </c>
      <c r="E166" s="2">
        <v>2103</v>
      </c>
      <c r="F166" s="167" t="s">
        <v>125</v>
      </c>
      <c r="G166">
        <v>2</v>
      </c>
      <c r="H166" s="135"/>
    </row>
    <row r="167" spans="1:8">
      <c r="A167" s="131"/>
      <c r="B167" s="132"/>
      <c r="C167" s="16"/>
      <c r="D167" s="1" t="s">
        <v>130</v>
      </c>
      <c r="E167" s="2">
        <v>2104</v>
      </c>
      <c r="F167" t="s">
        <v>121</v>
      </c>
      <c r="G167" s="136">
        <v>150</v>
      </c>
      <c r="H167" s="135"/>
    </row>
    <row r="168" spans="1:8">
      <c r="A168" s="131"/>
      <c r="B168" s="132"/>
      <c r="C168" s="16"/>
      <c r="D168" s="1" t="s">
        <v>131</v>
      </c>
      <c r="E168" s="2">
        <v>2105</v>
      </c>
      <c r="F168" t="s">
        <v>121</v>
      </c>
      <c r="G168" s="136">
        <v>150</v>
      </c>
      <c r="H168" s="135"/>
    </row>
    <row r="169" spans="1:8">
      <c r="A169" s="131"/>
      <c r="B169" s="137"/>
      <c r="H169" s="135"/>
    </row>
    <row r="170" spans="1:8">
      <c r="A170" s="131"/>
      <c r="B170" s="132" t="s">
        <v>115</v>
      </c>
      <c r="C170" s="16">
        <v>22</v>
      </c>
      <c r="D170" s="1" t="s">
        <v>73</v>
      </c>
      <c r="E170" s="2">
        <v>2201</v>
      </c>
      <c r="G170">
        <f>G175+G177</f>
        <v>300</v>
      </c>
      <c r="H170" s="135"/>
    </row>
    <row r="171" spans="1:8">
      <c r="A171" s="131"/>
      <c r="B171" s="132"/>
      <c r="C171" s="16"/>
      <c r="E171" s="2">
        <v>2209</v>
      </c>
      <c r="F171" t="s">
        <v>117</v>
      </c>
      <c r="G171">
        <f>G170/F56</f>
        <v>0.005</v>
      </c>
      <c r="H171" s="135"/>
    </row>
    <row r="172" spans="1:8">
      <c r="A172" s="131"/>
      <c r="B172" s="132"/>
      <c r="C172" s="16"/>
      <c r="E172" s="2">
        <v>2202</v>
      </c>
      <c r="F172" t="s">
        <v>132</v>
      </c>
      <c r="G172">
        <f>F56/(3.14*250*250)</f>
        <v>0.305732484076433</v>
      </c>
      <c r="H172" s="135"/>
    </row>
    <row r="173" spans="1:8">
      <c r="A173" s="131"/>
      <c r="B173" s="132"/>
      <c r="C173" s="16"/>
      <c r="E173" s="2">
        <v>2203</v>
      </c>
      <c r="F173" t="s">
        <v>77</v>
      </c>
      <c r="G173">
        <f>G176+G178</f>
        <v>45.3333333333334</v>
      </c>
      <c r="H173" s="135"/>
    </row>
    <row r="174" spans="1:8">
      <c r="A174" s="131"/>
      <c r="B174" s="132"/>
      <c r="C174" s="16"/>
      <c r="D174" s="1" t="s">
        <v>133</v>
      </c>
      <c r="E174" s="2">
        <v>2204</v>
      </c>
      <c r="F174" s="167" t="s">
        <v>134</v>
      </c>
      <c r="G174" s="138">
        <v>2</v>
      </c>
      <c r="H174" s="135"/>
    </row>
    <row r="175" spans="1:8">
      <c r="A175" s="131"/>
      <c r="B175" s="132"/>
      <c r="C175" s="16"/>
      <c r="D175" s="1" t="s">
        <v>135</v>
      </c>
      <c r="E175" s="2">
        <v>2205</v>
      </c>
      <c r="F175" t="s">
        <v>121</v>
      </c>
      <c r="G175" s="136">
        <v>150</v>
      </c>
      <c r="H175" s="135"/>
    </row>
    <row r="176" spans="1:8">
      <c r="A176" s="131"/>
      <c r="B176" s="132"/>
      <c r="C176" s="16"/>
      <c r="E176" s="2">
        <v>2206</v>
      </c>
      <c r="F176" t="s">
        <v>77</v>
      </c>
      <c r="G176">
        <f>(G175-14)/6</f>
        <v>22.6666666666667</v>
      </c>
      <c r="H176" s="135"/>
    </row>
    <row r="177" spans="1:8">
      <c r="A177" s="131"/>
      <c r="B177" s="132"/>
      <c r="C177" s="16"/>
      <c r="D177" s="1" t="s">
        <v>136</v>
      </c>
      <c r="E177" s="2">
        <v>2207</v>
      </c>
      <c r="F177" t="s">
        <v>121</v>
      </c>
      <c r="G177" s="136">
        <v>150</v>
      </c>
      <c r="H177" s="135"/>
    </row>
    <row r="178" spans="1:8">
      <c r="A178" s="131"/>
      <c r="B178" s="132"/>
      <c r="C178" s="16"/>
      <c r="E178" s="2">
        <v>2208</v>
      </c>
      <c r="F178" t="s">
        <v>77</v>
      </c>
      <c r="G178">
        <f>(G177-14)/6</f>
        <v>22.6666666666667</v>
      </c>
      <c r="H178" s="135"/>
    </row>
    <row r="179" spans="1:8">
      <c r="A179" s="131"/>
      <c r="B179" s="132"/>
      <c r="C179" s="50"/>
      <c r="H179" s="135"/>
    </row>
    <row r="180" spans="1:8">
      <c r="A180" s="131"/>
      <c r="B180" s="132"/>
      <c r="C180" s="16">
        <v>23</v>
      </c>
      <c r="D180" s="1" t="s">
        <v>137</v>
      </c>
      <c r="E180" s="2">
        <v>2301</v>
      </c>
      <c r="G180">
        <f>SUM(G183:G184)</f>
        <v>300</v>
      </c>
      <c r="H180" s="135"/>
    </row>
    <row r="181" spans="1:8">
      <c r="A181" s="131"/>
      <c r="B181" s="132"/>
      <c r="C181" s="16"/>
      <c r="E181" s="2">
        <v>2302</v>
      </c>
      <c r="F181" t="s">
        <v>117</v>
      </c>
      <c r="H181" s="135"/>
    </row>
    <row r="182" spans="1:8">
      <c r="A182" s="131"/>
      <c r="B182" s="132"/>
      <c r="C182" s="16"/>
      <c r="D182" s="1" t="s">
        <v>138</v>
      </c>
      <c r="E182" s="2">
        <v>2303</v>
      </c>
      <c r="F182" s="167" t="s">
        <v>139</v>
      </c>
      <c r="G182">
        <v>2</v>
      </c>
      <c r="H182" s="135"/>
    </row>
    <row r="183" spans="1:8">
      <c r="A183" s="131"/>
      <c r="B183" s="132"/>
      <c r="C183" s="16"/>
      <c r="D183" s="1" t="s">
        <v>140</v>
      </c>
      <c r="E183" s="2">
        <v>2304</v>
      </c>
      <c r="F183" t="s">
        <v>121</v>
      </c>
      <c r="G183" s="136">
        <v>100</v>
      </c>
      <c r="H183" s="135"/>
    </row>
    <row r="184" spans="1:8">
      <c r="A184" s="131"/>
      <c r="B184" s="132"/>
      <c r="C184" s="16"/>
      <c r="D184" s="1" t="s">
        <v>141</v>
      </c>
      <c r="E184" s="2">
        <v>2305</v>
      </c>
      <c r="F184" t="s">
        <v>121</v>
      </c>
      <c r="G184" s="136">
        <v>200</v>
      </c>
      <c r="H184" s="135"/>
    </row>
    <row r="185" spans="1:8">
      <c r="A185" s="131"/>
      <c r="B185" s="132"/>
      <c r="C185" s="139"/>
      <c r="H185" s="135"/>
    </row>
    <row r="186" spans="1:8">
      <c r="A186" s="131"/>
      <c r="B186" s="132"/>
      <c r="C186" s="16">
        <v>24</v>
      </c>
      <c r="D186" s="1" t="s">
        <v>142</v>
      </c>
      <c r="E186" s="2">
        <v>2401</v>
      </c>
      <c r="G186">
        <f>SUM(G189:G190)</f>
        <v>300</v>
      </c>
      <c r="H186" s="135"/>
    </row>
    <row r="187" spans="1:8">
      <c r="A187" s="131"/>
      <c r="B187" s="132"/>
      <c r="C187" s="16"/>
      <c r="E187" s="2">
        <v>2402</v>
      </c>
      <c r="F187" t="s">
        <v>117</v>
      </c>
      <c r="G187">
        <f>G186/F56</f>
        <v>0.005</v>
      </c>
      <c r="H187" s="135"/>
    </row>
    <row r="188" spans="1:8">
      <c r="A188" s="131"/>
      <c r="B188" s="132"/>
      <c r="C188" s="16"/>
      <c r="D188" s="1" t="s">
        <v>143</v>
      </c>
      <c r="E188" s="2">
        <v>2403</v>
      </c>
      <c r="F188" s="167" t="s">
        <v>144</v>
      </c>
      <c r="G188">
        <v>2</v>
      </c>
      <c r="H188" s="135"/>
    </row>
    <row r="189" spans="1:8">
      <c r="A189" s="131"/>
      <c r="B189" s="132"/>
      <c r="C189" s="16"/>
      <c r="D189" s="1" t="s">
        <v>145</v>
      </c>
      <c r="E189" s="2">
        <v>2404</v>
      </c>
      <c r="F189" t="s">
        <v>121</v>
      </c>
      <c r="G189" s="136">
        <v>100</v>
      </c>
      <c r="H189" s="135"/>
    </row>
    <row r="190" spans="1:8">
      <c r="A190" s="131"/>
      <c r="B190" s="132"/>
      <c r="C190" s="16"/>
      <c r="D190" s="1" t="s">
        <v>146</v>
      </c>
      <c r="E190" s="2">
        <v>2405</v>
      </c>
      <c r="F190" t="s">
        <v>121</v>
      </c>
      <c r="G190" s="136">
        <v>200</v>
      </c>
      <c r="H190" s="135"/>
    </row>
    <row r="191" spans="1:8">
      <c r="A191" s="131"/>
      <c r="B191" s="132"/>
      <c r="C191" s="50"/>
      <c r="H191" s="135"/>
    </row>
    <row r="192" spans="1:8">
      <c r="A192" s="131"/>
      <c r="B192" s="132"/>
      <c r="C192" s="16">
        <v>25</v>
      </c>
      <c r="D192" s="1" t="s">
        <v>147</v>
      </c>
      <c r="E192" s="2">
        <v>2501</v>
      </c>
      <c r="G192">
        <f>SUM(G195:G196)</f>
        <v>300</v>
      </c>
      <c r="H192" s="135"/>
    </row>
    <row r="193" spans="1:8">
      <c r="A193" s="131"/>
      <c r="B193" s="132"/>
      <c r="C193" s="16"/>
      <c r="E193" s="2">
        <v>2502</v>
      </c>
      <c r="F193" t="s">
        <v>117</v>
      </c>
      <c r="H193" s="135"/>
    </row>
    <row r="194" spans="1:8">
      <c r="A194" s="131"/>
      <c r="B194" s="132"/>
      <c r="C194" s="16"/>
      <c r="D194" s="1" t="s">
        <v>148</v>
      </c>
      <c r="E194" s="2">
        <v>2503</v>
      </c>
      <c r="F194" s="167" t="s">
        <v>149</v>
      </c>
      <c r="G194">
        <v>2</v>
      </c>
      <c r="H194" s="135"/>
    </row>
    <row r="195" spans="1:8">
      <c r="A195" s="131"/>
      <c r="B195" s="132"/>
      <c r="C195" s="16"/>
      <c r="D195" s="1" t="s">
        <v>150</v>
      </c>
      <c r="E195" s="2">
        <v>2504</v>
      </c>
      <c r="F195" t="s">
        <v>121</v>
      </c>
      <c r="G195" s="136">
        <v>100</v>
      </c>
      <c r="H195" s="135"/>
    </row>
    <row r="196" spans="1:8">
      <c r="A196" s="131"/>
      <c r="B196" s="132"/>
      <c r="C196" s="16"/>
      <c r="D196" s="1" t="s">
        <v>151</v>
      </c>
      <c r="E196" s="2">
        <v>2505</v>
      </c>
      <c r="F196" t="s">
        <v>121</v>
      </c>
      <c r="G196" s="136">
        <v>200</v>
      </c>
      <c r="H196" s="135"/>
    </row>
    <row r="197" spans="1:8">
      <c r="A197" s="131"/>
      <c r="B197" s="132"/>
      <c r="C197" s="50"/>
      <c r="H197" s="135"/>
    </row>
    <row r="198" spans="1:8">
      <c r="A198" s="131"/>
      <c r="B198" s="132"/>
      <c r="C198" s="50"/>
      <c r="H198" s="135"/>
    </row>
    <row r="199" spans="1:8">
      <c r="A199" s="131"/>
      <c r="B199" s="132"/>
      <c r="C199" s="16">
        <v>26</v>
      </c>
      <c r="D199" s="1" t="s">
        <v>152</v>
      </c>
      <c r="E199" s="2">
        <v>2601</v>
      </c>
      <c r="G199">
        <f>SUM(G202:G203)</f>
        <v>300</v>
      </c>
      <c r="H199" s="135"/>
    </row>
    <row r="200" spans="1:8">
      <c r="A200" s="131"/>
      <c r="B200" s="132"/>
      <c r="C200" s="16"/>
      <c r="E200" s="2">
        <v>2602</v>
      </c>
      <c r="F200" t="s">
        <v>117</v>
      </c>
      <c r="H200" s="135"/>
    </row>
    <row r="201" spans="1:8">
      <c r="A201" s="131"/>
      <c r="B201" s="132"/>
      <c r="C201" s="16"/>
      <c r="D201" s="1" t="s">
        <v>153</v>
      </c>
      <c r="E201" s="2">
        <v>2603</v>
      </c>
      <c r="F201" s="167" t="s">
        <v>154</v>
      </c>
      <c r="G201">
        <v>2</v>
      </c>
      <c r="H201" s="135"/>
    </row>
    <row r="202" spans="1:8">
      <c r="A202" s="131"/>
      <c r="B202" s="132"/>
      <c r="C202" s="16"/>
      <c r="D202" s="1" t="s">
        <v>155</v>
      </c>
      <c r="E202" s="2">
        <v>2604</v>
      </c>
      <c r="F202" t="s">
        <v>121</v>
      </c>
      <c r="G202" s="136">
        <v>100</v>
      </c>
      <c r="H202" s="135"/>
    </row>
    <row r="203" spans="1:8">
      <c r="A203" s="140"/>
      <c r="B203" s="141"/>
      <c r="C203" s="64"/>
      <c r="D203" s="125" t="s">
        <v>156</v>
      </c>
      <c r="E203" s="126">
        <v>2605</v>
      </c>
      <c r="F203" s="95" t="s">
        <v>121</v>
      </c>
      <c r="G203" s="142">
        <v>200</v>
      </c>
      <c r="H203" s="143"/>
    </row>
    <row r="204" spans="1:8">
      <c r="A204" s="17"/>
      <c r="B204" s="17"/>
      <c r="C204" s="17"/>
      <c r="F204" s="17"/>
      <c r="G204" s="17"/>
      <c r="H204" s="17"/>
    </row>
    <row r="205" spans="1:8">
      <c r="A205" s="144" t="s">
        <v>20</v>
      </c>
      <c r="B205" s="145"/>
      <c r="C205" s="9">
        <v>27</v>
      </c>
      <c r="D205" s="6" t="s">
        <v>157</v>
      </c>
      <c r="E205" s="7">
        <v>2701</v>
      </c>
      <c r="F205" s="129" t="s">
        <v>111</v>
      </c>
      <c r="G205" s="129">
        <v>0</v>
      </c>
      <c r="H205" s="146">
        <v>2700</v>
      </c>
    </row>
    <row r="206" spans="1:8">
      <c r="A206" s="147"/>
      <c r="B206" s="148"/>
      <c r="C206" s="16"/>
      <c r="E206" s="2">
        <v>2702</v>
      </c>
      <c r="F206" t="s">
        <v>113</v>
      </c>
      <c r="G206">
        <f>G210+G216+G222</f>
        <v>900</v>
      </c>
      <c r="H206" s="149" t="s">
        <v>158</v>
      </c>
    </row>
    <row r="207" spans="1:8">
      <c r="A207" s="147"/>
      <c r="B207" s="148"/>
      <c r="C207" s="16"/>
      <c r="E207" s="2">
        <v>2703</v>
      </c>
      <c r="F207" t="s">
        <v>114</v>
      </c>
      <c r="G207" s="134">
        <f>G63</f>
        <v>900</v>
      </c>
      <c r="H207" s="150"/>
    </row>
    <row r="208" spans="1:8">
      <c r="A208" s="147"/>
      <c r="B208" s="148"/>
      <c r="C208" s="16"/>
      <c r="E208" s="2">
        <v>2704</v>
      </c>
      <c r="F208" t="s">
        <v>38</v>
      </c>
      <c r="G208">
        <f>G206/F56</f>
        <v>0.015</v>
      </c>
      <c r="H208" s="150"/>
    </row>
    <row r="209" spans="1:8">
      <c r="A209" s="147"/>
      <c r="B209" s="148"/>
      <c r="C209" s="16"/>
      <c r="D209" s="16"/>
      <c r="E209" s="117"/>
      <c r="F209" s="16"/>
      <c r="G209" s="16"/>
      <c r="H209" s="60"/>
    </row>
    <row r="210" spans="1:8">
      <c r="A210" s="147"/>
      <c r="B210" s="148"/>
      <c r="C210" s="16">
        <v>28</v>
      </c>
      <c r="D210" s="1" t="s">
        <v>159</v>
      </c>
      <c r="E210" s="2">
        <v>2801</v>
      </c>
      <c r="G210">
        <f>SUM(G213:G214)</f>
        <v>300</v>
      </c>
      <c r="H210" s="150">
        <f>G206-(G210+G216+G222)</f>
        <v>0</v>
      </c>
    </row>
    <row r="211" spans="1:8">
      <c r="A211" s="147"/>
      <c r="B211" s="148"/>
      <c r="C211" s="16"/>
      <c r="E211" s="2">
        <v>2802</v>
      </c>
      <c r="F211" s="2" t="s">
        <v>117</v>
      </c>
      <c r="G211">
        <f>G210/F56</f>
        <v>0.005</v>
      </c>
      <c r="H211" s="150"/>
    </row>
    <row r="212" spans="1:8">
      <c r="A212" s="147"/>
      <c r="B212" s="148"/>
      <c r="C212" s="16"/>
      <c r="D212" s="1" t="s">
        <v>160</v>
      </c>
      <c r="E212" s="2">
        <v>2803</v>
      </c>
      <c r="F212" s="167" t="s">
        <v>161</v>
      </c>
      <c r="G212">
        <v>2</v>
      </c>
      <c r="H212" s="150"/>
    </row>
    <row r="213" spans="1:8">
      <c r="A213" s="147"/>
      <c r="B213" s="148"/>
      <c r="C213" s="16"/>
      <c r="D213" s="1" t="s">
        <v>162</v>
      </c>
      <c r="E213" s="2">
        <v>2804</v>
      </c>
      <c r="F213" t="s">
        <v>121</v>
      </c>
      <c r="G213" s="136">
        <v>100</v>
      </c>
      <c r="H213" s="150"/>
    </row>
    <row r="214" spans="1:8">
      <c r="A214" s="147"/>
      <c r="B214" s="148"/>
      <c r="C214" s="16"/>
      <c r="D214" s="1" t="s">
        <v>163</v>
      </c>
      <c r="E214" s="2">
        <v>2805</v>
      </c>
      <c r="F214" t="s">
        <v>121</v>
      </c>
      <c r="G214" s="136">
        <v>200</v>
      </c>
      <c r="H214" s="150"/>
    </row>
    <row r="215" spans="1:8">
      <c r="A215" s="147"/>
      <c r="B215" s="148"/>
      <c r="C215" s="50"/>
      <c r="H215" s="150"/>
    </row>
    <row r="216" spans="1:8">
      <c r="A216" s="147"/>
      <c r="B216" s="148"/>
      <c r="C216" s="16">
        <v>29</v>
      </c>
      <c r="D216" s="1" t="s">
        <v>164</v>
      </c>
      <c r="E216" s="2">
        <v>2901</v>
      </c>
      <c r="G216">
        <f>SUM(G219:G220)</f>
        <v>300</v>
      </c>
      <c r="H216" s="150"/>
    </row>
    <row r="217" spans="1:8">
      <c r="A217" s="147"/>
      <c r="B217" s="148"/>
      <c r="C217" s="16"/>
      <c r="E217" s="2">
        <v>2902</v>
      </c>
      <c r="F217" s="2" t="s">
        <v>117</v>
      </c>
      <c r="H217" s="150"/>
    </row>
    <row r="218" spans="1:8">
      <c r="A218" s="147"/>
      <c r="B218" s="148"/>
      <c r="C218" s="16"/>
      <c r="D218" s="1" t="s">
        <v>165</v>
      </c>
      <c r="E218" s="2">
        <v>2903</v>
      </c>
      <c r="F218" s="167" t="s">
        <v>166</v>
      </c>
      <c r="G218">
        <v>2</v>
      </c>
      <c r="H218" s="150"/>
    </row>
    <row r="219" spans="1:8">
      <c r="A219" s="147"/>
      <c r="B219" s="148"/>
      <c r="C219" s="16"/>
      <c r="D219" s="1" t="s">
        <v>167</v>
      </c>
      <c r="E219" s="2">
        <v>2904</v>
      </c>
      <c r="F219" t="s">
        <v>121</v>
      </c>
      <c r="G219" s="136">
        <v>100</v>
      </c>
      <c r="H219" s="150"/>
    </row>
    <row r="220" spans="1:8">
      <c r="A220" s="147"/>
      <c r="B220" s="148"/>
      <c r="C220" s="16"/>
      <c r="D220" s="1" t="s">
        <v>168</v>
      </c>
      <c r="E220" s="2">
        <v>2905</v>
      </c>
      <c r="F220" t="s">
        <v>121</v>
      </c>
      <c r="G220" s="136">
        <v>200</v>
      </c>
      <c r="H220" s="150"/>
    </row>
    <row r="221" spans="1:8">
      <c r="A221" s="147"/>
      <c r="B221" s="148"/>
      <c r="C221" s="139"/>
      <c r="H221" s="150"/>
    </row>
    <row r="222" spans="1:8">
      <c r="A222" s="147"/>
      <c r="B222" s="148"/>
      <c r="C222" s="16">
        <v>30</v>
      </c>
      <c r="D222" s="1" t="s">
        <v>169</v>
      </c>
      <c r="E222" s="2">
        <v>3001</v>
      </c>
      <c r="G222">
        <f>SUM(G225:G226)</f>
        <v>300</v>
      </c>
      <c r="H222" s="150"/>
    </row>
    <row r="223" spans="1:8">
      <c r="A223" s="147"/>
      <c r="B223" s="148"/>
      <c r="C223" s="16"/>
      <c r="E223" s="2">
        <v>3002</v>
      </c>
      <c r="F223" s="2" t="s">
        <v>117</v>
      </c>
      <c r="H223" s="150"/>
    </row>
    <row r="224" spans="1:8">
      <c r="A224" s="147"/>
      <c r="B224" s="148"/>
      <c r="C224" s="16"/>
      <c r="D224" s="1" t="s">
        <v>170</v>
      </c>
      <c r="E224" s="2">
        <v>3003</v>
      </c>
      <c r="F224" s="167" t="s">
        <v>171</v>
      </c>
      <c r="G224">
        <v>2</v>
      </c>
      <c r="H224" s="150"/>
    </row>
    <row r="225" spans="1:8">
      <c r="A225" s="147"/>
      <c r="B225" s="148"/>
      <c r="C225" s="16"/>
      <c r="D225" s="1" t="s">
        <v>172</v>
      </c>
      <c r="E225" s="2">
        <v>3004</v>
      </c>
      <c r="F225" t="s">
        <v>121</v>
      </c>
      <c r="G225" s="136">
        <v>100</v>
      </c>
      <c r="H225" s="150"/>
    </row>
    <row r="226" spans="1:8">
      <c r="A226" s="151"/>
      <c r="B226" s="152"/>
      <c r="C226" s="64"/>
      <c r="D226" s="125" t="s">
        <v>173</v>
      </c>
      <c r="E226" s="126">
        <v>3005</v>
      </c>
      <c r="F226" s="95" t="s">
        <v>121</v>
      </c>
      <c r="G226" s="142">
        <v>200</v>
      </c>
      <c r="H226" s="153"/>
    </row>
    <row r="227" spans="1:8">
      <c r="A227" s="17"/>
      <c r="B227" s="17"/>
      <c r="C227" s="17"/>
      <c r="F227" s="17"/>
      <c r="G227" s="17"/>
      <c r="H227" s="17"/>
    </row>
    <row r="228" spans="1:8">
      <c r="A228" s="17"/>
      <c r="B228" s="17"/>
      <c r="C228" s="17"/>
      <c r="F228" s="17"/>
      <c r="G228" s="17"/>
      <c r="H228" s="17"/>
    </row>
    <row r="229" spans="1:8">
      <c r="A229" s="17"/>
      <c r="B229" s="17"/>
      <c r="C229" s="17">
        <v>35</v>
      </c>
      <c r="D229" s="1" t="s">
        <v>174</v>
      </c>
      <c r="E229" s="2">
        <v>3501</v>
      </c>
      <c r="F229" s="17"/>
      <c r="G229" s="17">
        <f>G236+G239</f>
        <v>10900</v>
      </c>
      <c r="H229" s="17"/>
    </row>
    <row r="230" spans="1:8">
      <c r="A230" s="17"/>
      <c r="B230" s="17"/>
      <c r="C230" s="17"/>
      <c r="D230" s="1" t="s">
        <v>117</v>
      </c>
      <c r="E230" s="2">
        <v>3502</v>
      </c>
      <c r="F230" s="17"/>
      <c r="G230" s="17">
        <f>G229/F56</f>
        <v>0.181666666666667</v>
      </c>
      <c r="H230" s="17"/>
    </row>
    <row r="231" spans="1:8">
      <c r="A231" s="17"/>
      <c r="B231" s="17"/>
      <c r="C231" s="17"/>
      <c r="D231" s="1" t="s">
        <v>175</v>
      </c>
      <c r="E231" s="2">
        <v>3503</v>
      </c>
      <c r="F231" s="17"/>
      <c r="G231" s="17">
        <f>G65</f>
        <v>6000</v>
      </c>
      <c r="H231" s="17"/>
    </row>
    <row r="232" spans="1:8">
      <c r="A232" s="17"/>
      <c r="B232" s="17"/>
      <c r="C232" s="17"/>
      <c r="D232" s="1" t="s">
        <v>176</v>
      </c>
      <c r="E232" s="2">
        <v>3504</v>
      </c>
      <c r="F232" s="17"/>
      <c r="G232" s="17">
        <f>G67</f>
        <v>15000</v>
      </c>
      <c r="H232" s="17"/>
    </row>
    <row r="233" spans="1:8">
      <c r="A233" s="17"/>
      <c r="B233" s="17"/>
      <c r="C233" s="17"/>
      <c r="F233" s="17"/>
      <c r="G233" s="17"/>
      <c r="H233" s="17"/>
    </row>
    <row r="234" spans="1:8">
      <c r="A234" s="17"/>
      <c r="B234" s="17"/>
      <c r="C234" s="17"/>
      <c r="F234" s="17"/>
      <c r="G234" s="17"/>
      <c r="H234" s="17"/>
    </row>
    <row r="235" spans="1:8">
      <c r="A235" s="154" t="s">
        <v>177</v>
      </c>
      <c r="B235" s="155"/>
      <c r="C235" s="9">
        <v>31</v>
      </c>
      <c r="D235" s="6" t="s">
        <v>178</v>
      </c>
      <c r="E235" s="7">
        <v>3101</v>
      </c>
      <c r="F235" s="129" t="s">
        <v>111</v>
      </c>
      <c r="G235" s="129">
        <f>G244+G255+G264</f>
        <v>900</v>
      </c>
      <c r="H235" s="156" t="s">
        <v>158</v>
      </c>
    </row>
    <row r="236" spans="1:8">
      <c r="A236" s="157"/>
      <c r="B236" s="158"/>
      <c r="C236" s="16"/>
      <c r="E236" s="2">
        <v>3102</v>
      </c>
      <c r="F236" t="s">
        <v>113</v>
      </c>
      <c r="G236">
        <f>G244+G255+G264</f>
        <v>900</v>
      </c>
      <c r="H236" s="159"/>
    </row>
    <row r="237" spans="1:8">
      <c r="A237" s="157"/>
      <c r="B237" s="158"/>
      <c r="C237" s="16"/>
      <c r="E237" s="2">
        <v>3103</v>
      </c>
      <c r="F237" t="s">
        <v>114</v>
      </c>
      <c r="G237" s="134">
        <f>G67</f>
        <v>15000</v>
      </c>
      <c r="H237" s="159"/>
    </row>
    <row r="238" spans="1:8">
      <c r="A238" s="157"/>
      <c r="B238" s="158"/>
      <c r="C238" s="16"/>
      <c r="E238" s="2">
        <v>3104</v>
      </c>
      <c r="F238" t="s">
        <v>38</v>
      </c>
      <c r="G238">
        <f>G236/F56</f>
        <v>0.015</v>
      </c>
      <c r="H238" s="159"/>
    </row>
    <row r="239" spans="1:8">
      <c r="A239" s="157"/>
      <c r="B239" s="158"/>
      <c r="C239" s="16"/>
      <c r="D239" s="160" t="s">
        <v>179</v>
      </c>
      <c r="E239" s="161">
        <v>3105</v>
      </c>
      <c r="F239" s="137" t="s">
        <v>180</v>
      </c>
      <c r="G239" s="137">
        <v>10000</v>
      </c>
      <c r="H239" s="159"/>
    </row>
    <row r="240" spans="1:8">
      <c r="A240" s="157"/>
      <c r="B240" s="158"/>
      <c r="C240" s="16"/>
      <c r="D240" s="160"/>
      <c r="E240" s="161"/>
      <c r="F240" s="137"/>
      <c r="G240" s="137"/>
      <c r="H240" s="159"/>
    </row>
    <row r="241" spans="1:8">
      <c r="A241" s="157"/>
      <c r="B241" s="158"/>
      <c r="C241" s="16"/>
      <c r="D241" s="160"/>
      <c r="E241" s="161"/>
      <c r="F241" s="137"/>
      <c r="G241" s="137"/>
      <c r="H241" s="159"/>
    </row>
    <row r="242" spans="1:8">
      <c r="A242" s="157"/>
      <c r="B242" s="158"/>
      <c r="C242" s="16"/>
      <c r="D242" s="160"/>
      <c r="E242" s="162"/>
      <c r="F242" s="137"/>
      <c r="G242" s="137"/>
      <c r="H242" s="159"/>
    </row>
    <row r="243" spans="1:8">
      <c r="A243" s="157"/>
      <c r="B243" s="158"/>
      <c r="C243" s="17"/>
      <c r="F243" s="17"/>
      <c r="G243" s="17"/>
      <c r="H243" s="33"/>
    </row>
    <row r="244" spans="1:8">
      <c r="A244" s="157"/>
      <c r="B244" s="158"/>
      <c r="C244" s="16">
        <v>32</v>
      </c>
      <c r="D244" s="1" t="s">
        <v>181</v>
      </c>
      <c r="E244" s="2">
        <v>3201</v>
      </c>
      <c r="F244" t="s">
        <v>7</v>
      </c>
      <c r="G244">
        <f>G248+G251</f>
        <v>300</v>
      </c>
      <c r="H244" s="159">
        <f>G237-G244-G255-G264</f>
        <v>14100</v>
      </c>
    </row>
    <row r="245" spans="1:8">
      <c r="A245" s="157"/>
      <c r="B245" s="158"/>
      <c r="C245" s="16"/>
      <c r="E245" s="2">
        <v>3202</v>
      </c>
      <c r="F245" t="s">
        <v>117</v>
      </c>
      <c r="H245" s="159"/>
    </row>
    <row r="246" spans="1:8">
      <c r="A246" s="157"/>
      <c r="B246" s="158"/>
      <c r="C246" s="16"/>
      <c r="E246" s="2">
        <v>3203</v>
      </c>
      <c r="F246" t="s">
        <v>182</v>
      </c>
      <c r="G246">
        <f>G249+G253</f>
        <v>10</v>
      </c>
      <c r="H246" s="159"/>
    </row>
    <row r="247" spans="1:8">
      <c r="A247" s="157"/>
      <c r="B247" s="158"/>
      <c r="C247" s="16"/>
      <c r="E247" s="2">
        <v>3204</v>
      </c>
      <c r="F247" s="51" t="s">
        <v>183</v>
      </c>
      <c r="G247" s="138">
        <f>2</f>
        <v>2</v>
      </c>
      <c r="H247" s="159"/>
    </row>
    <row r="248" spans="1:8">
      <c r="A248" s="157"/>
      <c r="B248" s="158"/>
      <c r="C248" s="16"/>
      <c r="D248" s="1" t="s">
        <v>184</v>
      </c>
      <c r="E248" s="2">
        <v>3205</v>
      </c>
      <c r="F248" t="s">
        <v>121</v>
      </c>
      <c r="G248" s="136">
        <v>150</v>
      </c>
      <c r="H248" s="159"/>
    </row>
    <row r="249" spans="1:8">
      <c r="A249" s="157"/>
      <c r="B249" s="158"/>
      <c r="C249" s="16"/>
      <c r="F249" t="s">
        <v>182</v>
      </c>
      <c r="G249">
        <f>G248/30</f>
        <v>5</v>
      </c>
      <c r="H249" s="159"/>
    </row>
    <row r="250" spans="1:8">
      <c r="A250" s="157"/>
      <c r="B250" s="158"/>
      <c r="C250" s="16"/>
      <c r="F250" t="s">
        <v>66</v>
      </c>
      <c r="G250">
        <v>1</v>
      </c>
      <c r="H250" s="159"/>
    </row>
    <row r="251" spans="1:8">
      <c r="A251" s="157"/>
      <c r="B251" s="158"/>
      <c r="C251" s="16"/>
      <c r="D251" s="1" t="s">
        <v>185</v>
      </c>
      <c r="E251" s="2">
        <v>3207</v>
      </c>
      <c r="F251" t="s">
        <v>121</v>
      </c>
      <c r="G251" s="136">
        <v>150</v>
      </c>
      <c r="H251" s="159"/>
    </row>
    <row r="252" spans="1:8">
      <c r="A252" s="157"/>
      <c r="B252" s="158"/>
      <c r="C252" s="16"/>
      <c r="F252" t="s">
        <v>66</v>
      </c>
      <c r="G252" s="136">
        <v>1</v>
      </c>
      <c r="H252" s="159"/>
    </row>
    <row r="253" spans="1:8">
      <c r="A253" s="157"/>
      <c r="B253" s="158"/>
      <c r="C253" s="16"/>
      <c r="F253" t="s">
        <v>182</v>
      </c>
      <c r="G253">
        <f>G251/30</f>
        <v>5</v>
      </c>
      <c r="H253" s="159"/>
    </row>
    <row r="254" spans="1:8">
      <c r="A254" s="157"/>
      <c r="B254" s="158"/>
      <c r="C254" s="17"/>
      <c r="F254" s="17"/>
      <c r="G254" s="17"/>
      <c r="H254" s="159"/>
    </row>
    <row r="255" spans="1:8">
      <c r="A255" s="157"/>
      <c r="B255" s="158"/>
      <c r="C255" s="16">
        <v>33</v>
      </c>
      <c r="D255" s="1" t="s">
        <v>186</v>
      </c>
      <c r="E255" s="2">
        <v>3301</v>
      </c>
      <c r="F255" s="51" t="s">
        <v>7</v>
      </c>
      <c r="G255" s="47">
        <f>G259+G261</f>
        <v>300</v>
      </c>
      <c r="H255" s="159"/>
    </row>
    <row r="256" spans="1:8">
      <c r="A256" s="157"/>
      <c r="B256" s="158"/>
      <c r="C256" s="16"/>
      <c r="F256" s="51"/>
      <c r="G256" s="47"/>
      <c r="H256" s="159"/>
    </row>
    <row r="257" spans="1:8">
      <c r="A257" s="157"/>
      <c r="B257" s="158"/>
      <c r="C257" s="16"/>
      <c r="E257" s="2">
        <v>3302</v>
      </c>
      <c r="F257" s="51" t="s">
        <v>117</v>
      </c>
      <c r="G257" s="47">
        <f>G255/F56</f>
        <v>0.005</v>
      </c>
      <c r="H257" s="159"/>
    </row>
    <row r="258" spans="1:8">
      <c r="A258" s="157"/>
      <c r="B258" s="158"/>
      <c r="C258" s="16"/>
      <c r="D258" s="1" t="s">
        <v>187</v>
      </c>
      <c r="E258" s="2">
        <v>3303</v>
      </c>
      <c r="F258" t="s">
        <v>188</v>
      </c>
      <c r="G258" s="138">
        <v>2</v>
      </c>
      <c r="H258" s="159"/>
    </row>
    <row r="259" spans="1:8">
      <c r="A259" s="157"/>
      <c r="B259" s="158"/>
      <c r="C259" s="16"/>
      <c r="D259" s="1" t="s">
        <v>189</v>
      </c>
      <c r="E259" s="2">
        <v>3304</v>
      </c>
      <c r="F259" t="s">
        <v>121</v>
      </c>
      <c r="G259" s="136">
        <v>150</v>
      </c>
      <c r="H259" s="159"/>
    </row>
    <row r="260" spans="1:8">
      <c r="A260" s="157"/>
      <c r="B260" s="158"/>
      <c r="C260" s="16"/>
      <c r="F260" t="s">
        <v>182</v>
      </c>
      <c r="G260">
        <f>G259/1.7</f>
        <v>88.2352941176471</v>
      </c>
      <c r="H260" s="159"/>
    </row>
    <row r="261" spans="1:8">
      <c r="A261" s="157"/>
      <c r="B261" s="158"/>
      <c r="C261" s="16"/>
      <c r="D261" s="1" t="s">
        <v>190</v>
      </c>
      <c r="E261" s="2">
        <v>3305</v>
      </c>
      <c r="F261" t="s">
        <v>121</v>
      </c>
      <c r="G261" s="136">
        <v>150</v>
      </c>
      <c r="H261" s="159"/>
    </row>
    <row r="262" spans="1:8">
      <c r="A262" s="157"/>
      <c r="B262" s="158"/>
      <c r="C262" s="16"/>
      <c r="F262" t="s">
        <v>182</v>
      </c>
      <c r="G262">
        <f>G261/1.7</f>
        <v>88.2352941176471</v>
      </c>
      <c r="H262" s="159"/>
    </row>
    <row r="263" spans="1:8">
      <c r="A263" s="157"/>
      <c r="B263" s="158"/>
      <c r="C263" s="17"/>
      <c r="F263" s="17"/>
      <c r="G263" s="17"/>
      <c r="H263" s="159"/>
    </row>
    <row r="264" spans="1:8">
      <c r="A264" s="157"/>
      <c r="B264" s="158"/>
      <c r="C264" s="16">
        <v>34</v>
      </c>
      <c r="D264" s="1" t="s">
        <v>191</v>
      </c>
      <c r="E264" s="2">
        <v>3401</v>
      </c>
      <c r="F264" t="s">
        <v>7</v>
      </c>
      <c r="G264">
        <f>SUM(G267:G268)</f>
        <v>300</v>
      </c>
      <c r="H264" s="159"/>
    </row>
    <row r="265" spans="1:8">
      <c r="A265" s="157"/>
      <c r="B265" s="158"/>
      <c r="C265" s="16"/>
      <c r="E265" s="2">
        <v>3402</v>
      </c>
      <c r="F265" t="s">
        <v>192</v>
      </c>
      <c r="G265">
        <f>G264/F56</f>
        <v>0.005</v>
      </c>
      <c r="H265" s="159"/>
    </row>
    <row r="266" spans="1:8">
      <c r="A266" s="157"/>
      <c r="B266" s="158"/>
      <c r="C266" s="16"/>
      <c r="D266" s="1" t="s">
        <v>193</v>
      </c>
      <c r="E266" s="2">
        <v>3403</v>
      </c>
      <c r="F266" s="167" t="s">
        <v>194</v>
      </c>
      <c r="G266">
        <v>2</v>
      </c>
      <c r="H266" s="159"/>
    </row>
    <row r="267" spans="1:8">
      <c r="A267" s="157"/>
      <c r="B267" s="158"/>
      <c r="C267" s="16"/>
      <c r="D267" s="1" t="s">
        <v>195</v>
      </c>
      <c r="E267" s="55">
        <v>3404</v>
      </c>
      <c r="F267" t="s">
        <v>121</v>
      </c>
      <c r="G267" s="136">
        <v>100</v>
      </c>
      <c r="H267" s="159"/>
    </row>
    <row r="268" spans="1:8">
      <c r="A268" s="163"/>
      <c r="B268" s="164"/>
      <c r="C268" s="64"/>
      <c r="D268" s="125" t="s">
        <v>196</v>
      </c>
      <c r="E268" s="165">
        <v>3405</v>
      </c>
      <c r="F268" s="95" t="s">
        <v>121</v>
      </c>
      <c r="G268" s="142">
        <v>200</v>
      </c>
      <c r="H268" s="166"/>
    </row>
    <row r="275" spans="6:7">
      <c r="F275" t="s">
        <v>49</v>
      </c>
      <c r="G275" t="s">
        <v>51</v>
      </c>
    </row>
    <row r="276" spans="7:7">
      <c r="G276" s="17"/>
    </row>
    <row r="277" ht="11" customHeight="1" spans="3:6">
      <c r="C277" s="1" t="s">
        <v>179</v>
      </c>
      <c r="D277" s="2" t="s">
        <v>197</v>
      </c>
      <c r="F277" s="14"/>
    </row>
    <row r="278" spans="3:6">
      <c r="C278" s="1"/>
      <c r="D278" s="2"/>
      <c r="F278" s="14"/>
    </row>
    <row r="279" spans="3:6">
      <c r="C279" s="1"/>
      <c r="D279" s="2"/>
      <c r="F279" s="14"/>
    </row>
    <row r="280" spans="3:6">
      <c r="C280" s="1"/>
      <c r="D280" s="2"/>
      <c r="F280" s="14"/>
    </row>
    <row r="281" spans="3:6">
      <c r="C281" s="1"/>
      <c r="D281" s="2"/>
      <c r="F281" s="14"/>
    </row>
    <row r="282" spans="3:7">
      <c r="C282" s="1" t="s">
        <v>198</v>
      </c>
      <c r="D282" s="2" t="s">
        <v>199</v>
      </c>
      <c r="E282" s="2" t="s">
        <v>200</v>
      </c>
      <c r="F282" s="14" t="s">
        <v>201</v>
      </c>
      <c r="G282" t="s">
        <v>202</v>
      </c>
    </row>
    <row r="283" spans="3:7">
      <c r="C283" s="1"/>
      <c r="D283" s="2"/>
      <c r="E283" s="2" t="s">
        <v>203</v>
      </c>
      <c r="F283" s="14">
        <v>0</v>
      </c>
      <c r="G283" t="s">
        <v>204</v>
      </c>
    </row>
    <row r="284" spans="3:6">
      <c r="C284" s="1"/>
      <c r="D284" s="2"/>
      <c r="F284" s="14"/>
    </row>
    <row r="285" spans="3:6">
      <c r="C285" s="1"/>
      <c r="D285" s="2"/>
      <c r="F285" s="14"/>
    </row>
    <row r="286" spans="3:6">
      <c r="C286" s="1"/>
      <c r="D286" s="2"/>
      <c r="F286" s="14"/>
    </row>
    <row r="290" spans="3:3">
      <c r="C290" s="17" t="s">
        <v>205</v>
      </c>
    </row>
    <row r="291" spans="3:3">
      <c r="C291" s="17"/>
    </row>
    <row r="292" spans="3:3">
      <c r="C292" s="17"/>
    </row>
  </sheetData>
  <mergeCells count="200">
    <mergeCell ref="F2:G2"/>
    <mergeCell ref="F3:G3"/>
    <mergeCell ref="F4:G4"/>
    <mergeCell ref="F5:G5"/>
    <mergeCell ref="J8:L8"/>
    <mergeCell ref="F55:G55"/>
    <mergeCell ref="F56:G56"/>
    <mergeCell ref="F57:G57"/>
    <mergeCell ref="D58:G58"/>
    <mergeCell ref="H58:J58"/>
    <mergeCell ref="I97:L97"/>
    <mergeCell ref="K105:M105"/>
    <mergeCell ref="K108:L108"/>
    <mergeCell ref="K109:L109"/>
    <mergeCell ref="O109:P109"/>
    <mergeCell ref="O113:P113"/>
    <mergeCell ref="I115:L115"/>
    <mergeCell ref="A125:L125"/>
    <mergeCell ref="C133:H133"/>
    <mergeCell ref="A143:H143"/>
    <mergeCell ref="C157:G157"/>
    <mergeCell ref="A204:H204"/>
    <mergeCell ref="C209:H209"/>
    <mergeCell ref="A227:H227"/>
    <mergeCell ref="C243:H243"/>
    <mergeCell ref="C254:G254"/>
    <mergeCell ref="C263:G263"/>
    <mergeCell ref="A126:A142"/>
    <mergeCell ref="A144:A203"/>
    <mergeCell ref="B126:B142"/>
    <mergeCell ref="B144:B168"/>
    <mergeCell ref="B170:B203"/>
    <mergeCell ref="B229:B234"/>
    <mergeCell ref="C2:C5"/>
    <mergeCell ref="C6:C54"/>
    <mergeCell ref="C56:C57"/>
    <mergeCell ref="C58:C68"/>
    <mergeCell ref="C69:C86"/>
    <mergeCell ref="C87:C90"/>
    <mergeCell ref="C92:C98"/>
    <mergeCell ref="C100:C103"/>
    <mergeCell ref="C105:C113"/>
    <mergeCell ref="C115:C124"/>
    <mergeCell ref="C126:C132"/>
    <mergeCell ref="C134:C135"/>
    <mergeCell ref="C136:C137"/>
    <mergeCell ref="C138:C139"/>
    <mergeCell ref="C140:C142"/>
    <mergeCell ref="C144:C151"/>
    <mergeCell ref="C152:C156"/>
    <mergeCell ref="C158:C162"/>
    <mergeCell ref="C164:C168"/>
    <mergeCell ref="C170:C178"/>
    <mergeCell ref="C180:C184"/>
    <mergeCell ref="C186:C190"/>
    <mergeCell ref="C192:C196"/>
    <mergeCell ref="C199:C203"/>
    <mergeCell ref="C205:C208"/>
    <mergeCell ref="C210:C214"/>
    <mergeCell ref="C216:C220"/>
    <mergeCell ref="C222:C226"/>
    <mergeCell ref="C229:C234"/>
    <mergeCell ref="C235:C242"/>
    <mergeCell ref="C244:C253"/>
    <mergeCell ref="C255:C262"/>
    <mergeCell ref="C264:C268"/>
    <mergeCell ref="C277:C281"/>
    <mergeCell ref="C282:C286"/>
    <mergeCell ref="C290:C292"/>
    <mergeCell ref="D2:D3"/>
    <mergeCell ref="D4:D5"/>
    <mergeCell ref="D6:D54"/>
    <mergeCell ref="D59:D60"/>
    <mergeCell ref="D61:D62"/>
    <mergeCell ref="D63:D64"/>
    <mergeCell ref="D65:D66"/>
    <mergeCell ref="D67:D68"/>
    <mergeCell ref="D69:D70"/>
    <mergeCell ref="D75:D76"/>
    <mergeCell ref="D77:D78"/>
    <mergeCell ref="D89:D90"/>
    <mergeCell ref="D93:D95"/>
    <mergeCell ref="D96:D98"/>
    <mergeCell ref="D100:D103"/>
    <mergeCell ref="D105:D106"/>
    <mergeCell ref="D107:D108"/>
    <mergeCell ref="D109:D111"/>
    <mergeCell ref="D126:D128"/>
    <mergeCell ref="D129:D130"/>
    <mergeCell ref="D131:D132"/>
    <mergeCell ref="D134:D135"/>
    <mergeCell ref="D136:D137"/>
    <mergeCell ref="D138:D139"/>
    <mergeCell ref="D144:D149"/>
    <mergeCell ref="D170:D173"/>
    <mergeCell ref="D175:D176"/>
    <mergeCell ref="D177:D178"/>
    <mergeCell ref="D205:D208"/>
    <mergeCell ref="D235:D238"/>
    <mergeCell ref="D239:D242"/>
    <mergeCell ref="D244:D247"/>
    <mergeCell ref="D248:D250"/>
    <mergeCell ref="D251:D253"/>
    <mergeCell ref="D255:D256"/>
    <mergeCell ref="D259:D260"/>
    <mergeCell ref="D261:D262"/>
    <mergeCell ref="D277:D281"/>
    <mergeCell ref="D282:D286"/>
    <mergeCell ref="D290:D292"/>
    <mergeCell ref="E6:E54"/>
    <mergeCell ref="E75:E76"/>
    <mergeCell ref="E77:E78"/>
    <mergeCell ref="E89:E90"/>
    <mergeCell ref="E93:E95"/>
    <mergeCell ref="E96:E98"/>
    <mergeCell ref="E100:E103"/>
    <mergeCell ref="E105:E106"/>
    <mergeCell ref="E107:E108"/>
    <mergeCell ref="E126:E128"/>
    <mergeCell ref="E134:E135"/>
    <mergeCell ref="E255:E256"/>
    <mergeCell ref="F8:F9"/>
    <mergeCell ref="F10:F14"/>
    <mergeCell ref="F15:F19"/>
    <mergeCell ref="F20:F24"/>
    <mergeCell ref="F25:F29"/>
    <mergeCell ref="F30:F34"/>
    <mergeCell ref="F35:F39"/>
    <mergeCell ref="F40:F44"/>
    <mergeCell ref="F45:F49"/>
    <mergeCell ref="F50:F54"/>
    <mergeCell ref="F69:F70"/>
    <mergeCell ref="F75:F76"/>
    <mergeCell ref="F77:F78"/>
    <mergeCell ref="F89:F90"/>
    <mergeCell ref="F93:F95"/>
    <mergeCell ref="F96:F98"/>
    <mergeCell ref="F100:F103"/>
    <mergeCell ref="F105:F106"/>
    <mergeCell ref="F107:F108"/>
    <mergeCell ref="F126:F128"/>
    <mergeCell ref="F134:F135"/>
    <mergeCell ref="F255:F256"/>
    <mergeCell ref="G13:G14"/>
    <mergeCell ref="G18:G19"/>
    <mergeCell ref="G23:G24"/>
    <mergeCell ref="G28:G29"/>
    <mergeCell ref="G33:G34"/>
    <mergeCell ref="G38:G39"/>
    <mergeCell ref="G43:G44"/>
    <mergeCell ref="G48:G49"/>
    <mergeCell ref="G53:G54"/>
    <mergeCell ref="G69:G70"/>
    <mergeCell ref="G89:G90"/>
    <mergeCell ref="G93:G95"/>
    <mergeCell ref="G96:G98"/>
    <mergeCell ref="G100:G103"/>
    <mergeCell ref="G117:G118"/>
    <mergeCell ref="G119:G120"/>
    <mergeCell ref="G121:G122"/>
    <mergeCell ref="G123:G124"/>
    <mergeCell ref="G126:G128"/>
    <mergeCell ref="G255:G256"/>
    <mergeCell ref="H74:H75"/>
    <mergeCell ref="H76:H77"/>
    <mergeCell ref="H78:H79"/>
    <mergeCell ref="H80:H81"/>
    <mergeCell ref="H83:H86"/>
    <mergeCell ref="H126:H128"/>
    <mergeCell ref="H144:H147"/>
    <mergeCell ref="H151:H203"/>
    <mergeCell ref="H206:H208"/>
    <mergeCell ref="H210:H226"/>
    <mergeCell ref="H235:H238"/>
    <mergeCell ref="H244:H268"/>
    <mergeCell ref="I84:I86"/>
    <mergeCell ref="I88:I90"/>
    <mergeCell ref="I93:I96"/>
    <mergeCell ref="I98:I99"/>
    <mergeCell ref="I101:I104"/>
    <mergeCell ref="I105:I109"/>
    <mergeCell ref="J72:J73"/>
    <mergeCell ref="J84:J86"/>
    <mergeCell ref="J106:J107"/>
    <mergeCell ref="K69:K71"/>
    <mergeCell ref="K72:K73"/>
    <mergeCell ref="K74:K75"/>
    <mergeCell ref="K76:K78"/>
    <mergeCell ref="A2:B124"/>
    <mergeCell ref="H72:I73"/>
    <mergeCell ref="F6:N7"/>
    <mergeCell ref="J50:N54"/>
    <mergeCell ref="H69:J71"/>
    <mergeCell ref="D79:G86"/>
    <mergeCell ref="G115:H116"/>
    <mergeCell ref="D115:F124"/>
    <mergeCell ref="I2:N5"/>
    <mergeCell ref="H55:N57"/>
    <mergeCell ref="A205:B226"/>
    <mergeCell ref="A235:B2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输入面积页面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Jac酱</cp:lastModifiedBy>
  <dcterms:created xsi:type="dcterms:W3CDTF">2020-06-12T12:16:00Z</dcterms:created>
  <dcterms:modified xsi:type="dcterms:W3CDTF">2020-06-26T17:48:07Z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