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各模型测试集_oka特征重组后_智能群" sheetId="9" r:id="rId1"/>
    <sheet name="各模型测试集_oka特征重组后_融合最优智能群" sheetId="7" state="hidden" r:id="rId2"/>
    <sheet name="Sheet3" sheetId="3" r:id="rId3"/>
  </sheets>
  <definedNames>
    <definedName name="_xlnm._FilterDatabase" localSheetId="2" hidden="1">Sheet3!$C$1:$H$11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<sst xmlns="http://schemas.openxmlformats.org/spreadsheetml/2006/main" count="160" uniqueCount="73">
  <si>
    <r>
      <rPr>
        <sz val="24"/>
        <color theme="1"/>
        <rFont val="Times New Roman"/>
        <charset val="134"/>
      </rPr>
      <t>ga</t>
    </r>
    <r>
      <rPr>
        <sz val="24"/>
        <color theme="1"/>
        <rFont val="宋体"/>
        <charset val="134"/>
      </rPr>
      <t>算法优化参数</t>
    </r>
  </si>
  <si>
    <t>智能群算法尽量参数一样吧，不一定都是各自最好的</t>
  </si>
  <si>
    <t>先按照最少的参数找吧</t>
  </si>
  <si>
    <t>模型</t>
  </si>
  <si>
    <t>优化后参数</t>
  </si>
  <si>
    <t>测试集指标</t>
  </si>
  <si>
    <t>备注</t>
  </si>
  <si>
    <r>
      <rPr>
        <strike/>
        <sz val="11"/>
        <rFont val="Times New Roman"/>
        <charset val="134"/>
      </rPr>
      <t>RF</t>
    </r>
    <r>
      <rPr>
        <strike/>
        <sz val="11"/>
        <rFont val="宋体"/>
        <charset val="134"/>
      </rPr>
      <t>再多调节几个参数吧，不然优化的效果都一样</t>
    </r>
  </si>
  <si>
    <t>MAE</t>
  </si>
  <si>
    <t>MSE</t>
  </si>
  <si>
    <t>RMSE</t>
  </si>
  <si>
    <r>
      <rPr>
        <sz val="20"/>
        <rFont val="Times New Roman"/>
        <charset val="134"/>
      </rPr>
      <t>MAPE</t>
    </r>
    <r>
      <rPr>
        <sz val="20"/>
        <rFont val="宋体"/>
        <charset val="134"/>
      </rPr>
      <t>（</t>
    </r>
    <r>
      <rPr>
        <sz val="20"/>
        <rFont val="Times New Roman"/>
        <charset val="134"/>
      </rPr>
      <t>%</t>
    </r>
    <r>
      <rPr>
        <sz val="20"/>
        <rFont val="宋体"/>
        <charset val="134"/>
      </rPr>
      <t>）</t>
    </r>
  </si>
  <si>
    <t>R2</t>
  </si>
  <si>
    <t>EV</t>
  </si>
  <si>
    <t>RF</t>
  </si>
  <si>
    <r>
      <rPr>
        <sz val="11"/>
        <color rgb="FF0000FF"/>
        <rFont val="Times New Roman"/>
        <charset val="134"/>
      </rPr>
      <t xml:space="preserve">RandomForestRegressor(
n_estimators=73,
max_depth=10, 
</t>
    </r>
    <r>
      <rPr>
        <strike/>
        <sz val="11"/>
        <color rgb="FF0000FF"/>
        <rFont val="Times New Roman"/>
        <charset val="134"/>
      </rPr>
      <t>max_features='auto',
min_samples_leaf=1,
min_samples_split=2,</t>
    </r>
    <r>
      <rPr>
        <sz val="11"/>
        <color rgb="FF0000FF"/>
        <rFont val="Times New Roman"/>
        <charset val="134"/>
      </rPr>
      <t xml:space="preserve">
random_state=42)</t>
    </r>
  </si>
  <si>
    <r>
      <rPr>
        <sz val="11"/>
        <rFont val="Times New Roman"/>
        <charset val="134"/>
      </rPr>
      <t>def train_rf(x):
    n_estimators,max_depth = x
    clf = RandomForestRegressor(
                            n_estimators=int(n_estimators),
                            max_depth=int(max_depth),
                            random_state=</t>
    </r>
    <r>
      <rPr>
        <sz val="11"/>
        <color rgb="FFFF0000"/>
        <rFont val="Times New Roman"/>
        <charset val="134"/>
      </rPr>
      <t>42</t>
    </r>
    <r>
      <rPr>
        <sz val="11"/>
        <rFont val="Times New Roman"/>
        <charset val="134"/>
      </rPr>
      <t>)
    clf.fit(x_train,y_train)
    y_pred = clf.predict(x_test)
    score = metrics.r2_score(y_test,y_pred)
    return -score
ga = GA(func=train_rf, n_dim=2,size_pop=200, max_iter=400, prob_mut=0.01,lb=[1,1], ub=[100,20], precision=1e-5)</t>
    </r>
  </si>
  <si>
    <t>''
-42-42
best_x: [73.05033487 10.59552316] 
 best_y: 0.9642886897601298
best_x[0]: 73
best_x[1]: 10
MAE_train: 0.0006340289236790628
MSE_train: 8.772009420846697e-07
RMSE_train: 0.0009365900608508878
MAPE_train: 0.8744803329356741
r2_score_train: 0.9833217227406164
EV_train: 0.9833307313161904
-------------------
MAE_test: 0.001108497270058709
MSE_test: 1.990597932968152e-06
RMSE_test: 0.0014108855137707496
MAPE_test: 0.7803022275403363
r2_score_test: 0.9642886897601298
EV_test: 0.9673811502051305
-------------------
Duration is  1:31:57.048070
'''</t>
  </si>
  <si>
    <t>DT</t>
  </si>
  <si>
    <t>DecisionTreeRegressor(
max_depth=13,
max_features=6,
min_samples_leaf=2,
min_samples_split=5, 
random_state=100)</t>
  </si>
  <si>
    <t>def train_dt(x):
    max_depth,max_features,min_samples_leaf,min_samples_split = x
    regressor = DecisionTreeRegressor(
                            max_depth=int(max_depth),
                            max_features=int(max_features),
                            min_samples_leaf=int(min_samples_leaf),
                            min_samples_split=int(min_samples_split), 
                            random_state=100)
    regressor.fit(x_train,y_train)
    y_pred = regressor.predict(x_test)
    score = metrics.r2_score(y_test,y_pred)
    return -score
ga = GA(func=train_dt, n_dim=4,size_pop=200, max_iter=400, prob_mut=0.01,lb=[1,1,1,2], ub=[15,11,10,10], precision=1e-5)</t>
  </si>
  <si>
    <t>''
best_x: [7.87979359 3.60612736] 
 best_y: 0.9403788205821425
MAE_train: 0.0003072916666666666
MSE_train: 4.122892113095238e-07
RMSE_train: 0.0006420975091911849
MAPE_train: 0.043631134270459934
r2_score_train: 0.9921611190237309
EV_train: 0.9921611190237309
-------------------
MAE_test: 0.0013388021428571428
MSE_test: 3.323367182921429e-06
RMSE_test: 0.001823010472521052
MAPE_test: 0.6434625968078025
r2_score_test: 0.9403788205821425
EV_test: 0.9419034984645887
-------------------
Duration is  0:01:00.785053
'''</t>
  </si>
  <si>
    <t>best_x: [13.86430591  6.16783253  2.97083757  5.70947619] 
 best_y: 0.9804181076618754
best_x[0]: 13
best_x[1]: 6
best_x[2]: 2
best_x[3]: 5
MAE_train: 0.0012176481547619047
MSE_train: 3.3542183093721725e-06
RMSE_train: 0.0018314525135455116
MAPE_train: 0.7679479162730988
r2_score_train: 0.9362260341179497
EV_train: 0.9362260341179497
-------------------
MAE_test: 0.000853135059523809
MSE_test: 1.0915218217996517e-06
RMSE_test: 0.0010447592171403187
MAPE_test: 0.3910523317332793
r2_score_test: 0.9804181076618754
EV_test: 0.9814430156539368
-------------------
Duration is  0:01:03.784952</t>
  </si>
  <si>
    <t>MLP</t>
  </si>
  <si>
    <t>MLPRegressor(
alpha=0.00591282587300013,
hidden_layer_sizes=1,
activation='tanh',
solver='lbfgs',
random_state=90)</t>
  </si>
  <si>
    <t>activation_functions = ['tanh','relu']
def train_MLP(x):
    alpha, hidden_layer_sizes, activation_index = x
    activation = activation_functions[int(activation_index)]
    clf = MLPRegressor(
                        alpha=alpha,
                        hidden_layer_sizes=int(hidden_layer_sizes),
                        activation=activation,
                        solver='lbfgs',
                        random_state=90)
    clf.fit(x_train, y_train)
    y_pred = clf.predict(x_test)
    score = metrics.r2_score(y_test, y_pred)
    return -score
ga = GA(func=train_MLP, n_dim=3, size_pop=200, max_iter=400, prob_mut=0.01, lb=[0, 5, 0], ub=[1, 14, len(activation_functions) - 1], precision=1e-5)</t>
  </si>
  <si>
    <t>best_x: [5.91282587e-03 1.10191832e+01 9.40749670e-01] 
 best_y: 0.9381769823346885
best_x[0]: 0.00591282587300013
best_x[1]: 11
best_x[2]_activation: tanh
MAE_train: 0.0024038936359727396
MSE_train: 9.505515178882747e-06
RMSE_train: 0.003083101551827761
MAPE_train: 3.615807019034398
r2_score_train: 0.819271035813156
--------------------------------
MAE_test: 0.0014402487492231146
MSE_test: 3.446100698848796e-06
RMSE_test: 0.0018563676087587815
MAPE_test: 2.9174475295908584
r2_score_test: 0.9381769823346885
EV_test: 0.9405549636212107
Duration is  0:20:40.835384</t>
  </si>
  <si>
    <r>
      <rPr>
        <sz val="24"/>
        <color theme="1"/>
        <rFont val="Times New Roman"/>
        <charset val="134"/>
      </rPr>
      <t>pso</t>
    </r>
    <r>
      <rPr>
        <sz val="24"/>
        <color theme="1"/>
        <rFont val="宋体"/>
        <charset val="134"/>
      </rPr>
      <t>算法优化参数</t>
    </r>
  </si>
  <si>
    <r>
      <rPr>
        <sz val="11"/>
        <rFont val="Times New Roman"/>
        <charset val="134"/>
      </rPr>
      <t xml:space="preserve">RandomForestRegressor(
n_estimators=29,
max_depth=10, 
</t>
    </r>
    <r>
      <rPr>
        <strike/>
        <sz val="11"/>
        <rFont val="Times New Roman"/>
        <charset val="134"/>
      </rPr>
      <t>max_features='auto',
min_samples_leaf=1,
min_samples_split=2,</t>
    </r>
    <r>
      <rPr>
        <sz val="11"/>
        <rFont val="Times New Roman"/>
        <charset val="134"/>
      </rPr>
      <t xml:space="preserve">
random_state=42)</t>
    </r>
  </si>
  <si>
    <r>
      <rPr>
        <sz val="11"/>
        <rFont val="Times New Roman"/>
        <charset val="134"/>
      </rPr>
      <t>def train_rf(x):
    n_estimators,max_depth = x
    clf = RandomForestRegressor(
                            n_estimators=int(n_estimators),
                            max_depth=int(max_depth),
                            random_state=</t>
    </r>
    <r>
      <rPr>
        <sz val="11"/>
        <color rgb="FFFF0000"/>
        <rFont val="Times New Roman"/>
        <charset val="134"/>
      </rPr>
      <t>42</t>
    </r>
    <r>
      <rPr>
        <sz val="11"/>
        <rFont val="Times New Roman"/>
        <charset val="134"/>
      </rPr>
      <t>)
    clf.fit(x_train,y_train)
    y_pred = clf.predict(x_test)
    score = metrics.r2_score(y_test,y_pred)
    return -score
pso=PSO(func=train_rf,dim=2, pop=200, max_iter=400, lb=[1,1], ub=[100,20],w=1,c1=2,c2=2)</t>
    </r>
  </si>
  <si>
    <t>''
best_x: [29.29962484 10.25098242] 
 best_y: -0.9693521392233893
best_x[0]: 29
best_x[1]: 10
MAE_train: 0.0006668061145320196
MSE_train: 8.445741751582454e-07
RMSE_train: 0.0009190071681756598
MAPE_train: 0.9593543699649264
r2_score_train: 0.9839420575336719
EV_train: 0.9839581127810084
-------------------
MAE_test: 0.0012004475862068971
MSE_test: 2.3993009242234105e-06
RMSE_test: 0.001548967696313713
MAPE_test: 0.8907683669379837
r2_score_test: 0.9569565615211958
EV_test: 0.9617655723724133
'''</t>
  </si>
  <si>
    <t>DecisionTreeRegressor(
max_depth=7,
max_features=6,
min_samples_leaf=1,
min_samples_split=5, 
random_state=100)</t>
  </si>
  <si>
    <t>def train_dt(x):
    max_depth,max_features,min_samples_leaf,min_samples_split = x
    regressor = DecisionTreeRegressor(
                            max_depth=int(max_depth),
                            max_features=int(max_features),
                            min_samples_leaf=int(min_samples_leaf),
                            min_samples_split=int(min_samples_split), 
                            random_state=100)
    regressor.fit(x_train,y_train)
    y_pred = regressor.predict(x_test)
    score = metrics.r2_score(y_test,y_pred)
    return -scorepso=PSO(func=train_dt,dim=4, pop=200, max_iter=400, lb=[1,1,1,2], ub=[15,11,10,10],w=1,c1=2,c2=2)</t>
  </si>
  <si>
    <t>best_x: [7.00319448 3.48281358] 
 best_y: -0.9403788205821425
best_x[0]: 7
best_x[1]: 3
MAE_train: 0.0003072916666666666
MSE_train: 4.122892113095238e-07
RMSE_train: 0.0006420975091911849
MAPE_train: 0.043631134270459934
r2_score_train: 0.9921611190237309
EV_train: 0.9921611190237309
-------------------
MAE_test: 0.0013388021428571428
MSE_test: 3.323367182921429e-06
RMSE_test: 0.001823010472521052
MAPE_test: 0.6434625968078025
r2_score_test: 0.9403788205821425
EV_test: 0.9419034984645887
-------------------
Duration is  0:00:59.071673</t>
  </si>
  <si>
    <t>best_x: [7.59556807 6.01993078 1.         5.4194255 ] 
 best_y: -0.9679825741816297
best_x[0]: 7
best_x[1]: 6
best_x[2]: 1
best_x[3]: 5
MAE_train: 0.001193012738095238
MSE_train: 3.275601429833482e-06
RMSE_train: 0.0018098622681943183
MAPE_train: 0.688900504686511
r2_score_train: 0.9377207818448476
EV_train: 0.9377207818448476
-------------------
MAE_test: 0.00108166244047619
MSE_test: 1.7846956951429059e-06
RMSE_test: 0.0013359250335040907
MAPE_test: 0.21397288955428698
r2_score_test: 0.9679825741816297
EV_test: 0.9682901987390513
-------------------
Duration is  0:01:03.371883</t>
  </si>
  <si>
    <t>MLPRegressor(
alpha=0.0009748187999339585,
hidden_layer_sizes=5,
activation='relu',
solver='lbfgs',
random_state=90)</t>
  </si>
  <si>
    <t>activation_functions = ['tanh','relu']
def train_MLP(x):
    alpha, hidden_layer_sizes, activation_index = x
    activation = activation_functions[int(activation_index)]
    clf = MLPRegressor(
                        alpha=alpha,
                        hidden_layer_sizes=int(hidden_layer_sizes),
                        activation=activation,
                        solver='lbfgs',
                        random_state=90)
    clf.fit(x_train, y_train)
    y_pred = clf.predict(x_test)
    score = metrics.r2_score(y_test, y_pred)
    return -score
pso=PSO(func=train_MLP,dim=3,pop=200,max_iter=400,lb=[0, 5, 0], ub=[1, 14, len(activation_functions) - 1],w=1,c1=2,c2=2)</t>
  </si>
  <si>
    <t>best_x: [9.748188e-04 5.000000e+00 1.000000e+00] 
 best_y: -0.9382668395483041
best_x[0]: 0.0009748187999339585
best_x[1]: 5
best_x[2]_activation: relu
MAE_train: 0.0014453604511452767
MSE_train: 4.249755543401659e-06
RMSE_train: 0.002061493522522363
MAPE_train: 2.237221551983363
r2_score_train: 0.9191991277745184
EV_train: 0.9192471668282968
-------------------
MAE_test: 0.0015242028025141958
MSE_test: 3.441091933208886e-06
RMSE_test: 0.0018550180412084639
MAPE_test: 1.25767685701715
r2_score_test: 0.9382668395483041
EV_test: 0.9408199639619603
-------------------
Duration is  0:11:31.306104</t>
  </si>
  <si>
    <r>
      <rPr>
        <sz val="24"/>
        <color theme="1"/>
        <rFont val="Times New Roman"/>
        <charset val="134"/>
      </rPr>
      <t>de</t>
    </r>
    <r>
      <rPr>
        <sz val="24"/>
        <color theme="1"/>
        <rFont val="宋体"/>
        <charset val="134"/>
      </rPr>
      <t>算法优化参数</t>
    </r>
  </si>
  <si>
    <r>
      <rPr>
        <sz val="11"/>
        <rFont val="Times New Roman"/>
        <charset val="134"/>
      </rPr>
      <t xml:space="preserve">RandomForestRegressor(
n_estimators=27,
max_depth=7, 
</t>
    </r>
    <r>
      <rPr>
        <strike/>
        <sz val="11"/>
        <rFont val="Times New Roman"/>
        <charset val="134"/>
      </rPr>
      <t>max_features='auto',
min_samples_leaf=1,
min_samples_split=2,</t>
    </r>
    <r>
      <rPr>
        <sz val="11"/>
        <rFont val="Times New Roman"/>
        <charset val="134"/>
      </rPr>
      <t xml:space="preserve">
random_state=42)</t>
    </r>
  </si>
  <si>
    <r>
      <rPr>
        <sz val="11"/>
        <rFont val="Times New Roman"/>
        <charset val="134"/>
      </rPr>
      <t>def train_rf(x):
    n_estimators,max_depth = x
    clf = RandomForestRegressor(
                            n_estimators=int(n_estimators),
                            max_depth=int(max_depth),
                            random_state=42)
    clf.fit(x_train,y_train)
    y_pred = clf.predict(x_test)
    score = metrics.r2_score(y_test,y_pred)
    return -score
A_DE = DE(func=train_rf, n_dim=2, size_pop=200, max_iter=400,prob_mut=0.7,lb=[1,1], ub=[</t>
    </r>
    <r>
      <rPr>
        <sz val="11"/>
        <color rgb="FFFF0000"/>
        <rFont val="Times New Roman"/>
        <charset val="134"/>
      </rPr>
      <t>30</t>
    </r>
    <r>
      <rPr>
        <sz val="11"/>
        <rFont val="Times New Roman"/>
        <charset val="134"/>
      </rPr>
      <t xml:space="preserve">,20])
</t>
    </r>
  </si>
  <si>
    <t>''
best_x: [27.09304137  7.21189913] 
 best_y: [-0.95825684]
best_x[0]: 27
best_x[1]: 7
MAE_train: 0.000691699832105064
MSE_train: 8.469579600005043e-07
RMSE_train: 0.0009203031891721903
MAPE_train: 1.044424807000384
r2_score_train: 0.9838967344809727
EV_train: 0.9839221542484272
-------------------
MAE_test: 0.001186797139833712
MSE_test: 2.3268213222741028e-06
RMSE_test: 0.0015253921863816213
MAPE_test: 0.9593987914051713
r2_score_test: 0.9582568449729196
EV_test: 0.9617467088712618
-------------------
Duration is  1:07:46.279209
'''</t>
  </si>
  <si>
    <t>DecisionTreeRegressor(
max_depth=8,
max_features=6,
min_samples_leaf=2,
min_samples_split=5,
random_state=100)</t>
  </si>
  <si>
    <t>def train_dt(x):
    max_depth,max_features,min_samples_leaf,min_samples_split = x
    regressor = DecisionTreeRegressor(
                            max_depth=int(max_depth),
                            max_features=int(max_features),
                            min_samples_leaf=int(min_samples_leaf),
                            min_samples_split=int(min_samples_split), 
                            random_state=100)
    regressor.fit(x_train,y_train)
    y_pred = regressor.predict(x_test)
    score = metrics.r2_score(y_test,y_pred)
    return -score
A_DE = DE(func=train_dt, n_dim=4, size_pop=200, max_iter=400,prob_mut=0.7,lb=[1,1,1,2], ub=[15,11,10,10])</t>
  </si>
  <si>
    <t>best_x: [7.1169137  3.66042468] 
 best_y: [-0.94037882]
best_x[0]: 7
best_x[1]: 3
MAE_train: 0.0003072916666666666
MSE_train: 4.122892113095238e-07
RMSE_train: 0.0006420975091911849
MAPE_train: 0.043631134270459934
r2_score_train: 0.9921611190237309
EV_train: 0.9921611190237309
-------------------
MAE_test: 0.0013388021428571428
MSE_test: 3.323367182921429e-06
RMSE_test: 0.001823010472521052
MAPE_test: 0.6434625968078025
r2_score_test: 0.9403788205821425
EV_test: 0.9419034984645887
-------------------
Duration is  0:01:59.729552</t>
  </si>
  <si>
    <t>best_x: [8.57302655 6.70700308 2.17893236 5.44966893] 
 best_y: [-0.98041811]
best_x[0]: 8
best_x[1]: 6
best_x[2]: 2
best_x[3]: 5
MAE_train: 0.0012176481547619047
MSE_train: 3.3542183093721725e-06
RMSE_train: 0.0018314525135455116
MAPE_train: 0.7679479162730988
r2_score_train: 0.9362260341179497
EV_train: 0.9362260341179497
-------------------
MAE_test: 0.000853135059523809
MSE_test: 1.0915218217996517e-06
RMSE_test: 0.0010447592171403187
MAPE_test: 0.3910523317332793
r2_score_test: 0.9804181076618754
EV_test: 0.9814430156539368
-------------------
Duration is  0:01:59.437977</t>
  </si>
  <si>
    <t>MLPRegressor(
alpha=0.005423798452377173,
hidden_layer_sizes=1,
activation='tanh',
solver='lbfgs',
random_state=90)</t>
  </si>
  <si>
    <t>activation_functions = ['tanh','relu']
def train_MLP(x):
    alpha, hidden_layer_sizes, activation_index = x
    activation = activation_functions[int(activation_index)]
    clf = MLPRegressor(
                        alpha=alpha,
                        hidden_layer_sizes=int(hidden_layer_sizes),
                        activation=activation,
                        solver='lbfgs',
                        random_state=90)
    clf.fit(x_train, y_train)
    y_pred = clf.predict(x_test)
    score = metrics.r2_score(y_test, y_pred)
    return -score
A_DE = DE(func=train_MLP, n_dim=3, size_pop=200, max_iter=400,prob_mut=0.7,lb=[0, 5, 0], ub=[1, 14, len(activation_functions) - 1])</t>
  </si>
  <si>
    <t>best_x: [5.42379845e-03 1.17712036e+01 7.82762779e-01] 
 best_y: [-0.96353674]
best_x[0]: 0.005423798452377173
best_x[1]: 11
best_x[2]_activation: tanh
MAE_train: 0.00173568112787501
MSE_train: 5.075867360304051e-06
RMSE_train: 0.002252968566204165
MAPE_train: 3.421241385368205
r2_score_train: 0.9034922112990214
EV_train: 0.9035370437728483
-------------------
MAE_test: 0.0009340685061996502
MSE_test: 2.0325128831177446e-06
RMSE_test: 0.0014256622612378238
MAPE_test: 1.5223944058206396
r2_score_test: 0.963536735905617
EV_test: 0.9662958838721204
-------------------
Duration is  0:51:16.041442</t>
  </si>
  <si>
    <t>最优智能群的特征重组后的测试集指标</t>
  </si>
  <si>
    <t>GA-RF</t>
  </si>
  <si>
    <t>DE-SVR</t>
  </si>
  <si>
    <t>PSO-MLP</t>
  </si>
  <si>
    <t>融合算法</t>
  </si>
  <si>
    <t>Stacking</t>
  </si>
  <si>
    <t>都差了</t>
  </si>
  <si>
    <t>Blending</t>
  </si>
  <si>
    <t>DE-SVR+GA-RF+LR</t>
  </si>
  <si>
    <t>PSO-MLP+GA-RF+LR</t>
  </si>
  <si>
    <t>DE-SVR+PSO-MLP+LR</t>
  </si>
  <si>
    <t>DE-SVR+PSO-MLP+GA-RF+LR</t>
  </si>
  <si>
    <t>软投票</t>
  </si>
  <si>
    <r>
      <rPr>
        <sz val="11"/>
        <color theme="1"/>
        <rFont val="宋体"/>
        <charset val="134"/>
      </rPr>
      <t>不如</t>
    </r>
    <r>
      <rPr>
        <sz val="11"/>
        <color theme="1"/>
        <rFont val="Times New Roman"/>
        <charset val="134"/>
      </rPr>
      <t>Blending</t>
    </r>
  </si>
  <si>
    <r>
      <rPr>
        <sz val="10"/>
        <rFont val="Times New Roman"/>
        <charset val="134"/>
      </rPr>
      <t>MAPE</t>
    </r>
    <r>
      <rPr>
        <sz val="10"/>
        <rFont val="宋体"/>
        <charset val="134"/>
      </rPr>
      <t>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</si>
  <si>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t>GA-HDM-RF</t>
  </si>
  <si>
    <t>RandomForestRegressor(
n_estimators=73,
max_depth=10, 
max_features='auto',
min_samples_leaf=1,
min_samples_split=2,
random_state=42)</t>
  </si>
  <si>
    <t>PSO-HDM-RF</t>
  </si>
  <si>
    <t>RandomForestRegressor(
n_estimators=29,
max_depth=10, 
max_features='auto',
min_samples_leaf=1,
min_samples_split=2,
random_state=42)</t>
  </si>
  <si>
    <t>DE-HDM-RF</t>
  </si>
  <si>
    <t>RandomForestRegressor(
n_estimators=27,
max_depth=7, 
max_features='auto',
min_samples_leaf=1,
min_samples_split=2,
random_state=42)</t>
  </si>
  <si>
    <t>GA-HDM-DT</t>
  </si>
  <si>
    <t>PSO-HDM-DT</t>
  </si>
  <si>
    <t>DE-HDM-DT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</si>
</sst>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_ "/>
    <numFmt numFmtId="177" formatCode="0.000000_ "/>
    <numFmt numFmtId="178" formatCode="0.0000_ "/>
    <numFmt numFmtId="179" formatCode="0.0000E+00"/>
  </numFmts>
  <fonts count="4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Times New Roman"/>
      <charset val="134"/>
    </font>
    <font>
      <sz val="10"/>
      <color rgb="FF0000FF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2"/>
      <color rgb="FF000000"/>
      <name val="Times New Roman"/>
      <charset val="134"/>
    </font>
    <font>
      <b/>
      <sz val="11"/>
      <name val="Times New Roman"/>
      <charset val="134"/>
    </font>
    <font>
      <b/>
      <sz val="12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b/>
      <sz val="11"/>
      <color theme="1"/>
      <name val="Times New Roman"/>
      <charset val="134"/>
    </font>
    <font>
      <strike/>
      <sz val="11"/>
      <color rgb="FF0000FF"/>
      <name val="Times New Roman"/>
      <charset val="134"/>
    </font>
    <font>
      <strike/>
      <sz val="11"/>
      <color theme="1"/>
      <name val="Times New Roman"/>
      <charset val="134"/>
    </font>
    <font>
      <sz val="24"/>
      <color theme="1"/>
      <name val="Times New Roman"/>
      <charset val="134"/>
    </font>
    <font>
      <sz val="20"/>
      <color theme="1"/>
      <name val="宋体"/>
      <charset val="134"/>
    </font>
    <font>
      <sz val="20"/>
      <color theme="1"/>
      <name val="Times New Roman"/>
      <charset val="134"/>
    </font>
    <font>
      <sz val="20"/>
      <name val="Times New Roman"/>
      <charset val="134"/>
    </font>
    <font>
      <sz val="11"/>
      <color rgb="FF0000FF"/>
      <name val="Times New Roman"/>
      <charset val="134"/>
    </font>
    <font>
      <strike/>
      <sz val="11"/>
      <name val="Times New Roman"/>
      <charset val="134"/>
    </font>
    <font>
      <b/>
      <strike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4"/>
      <color theme="1"/>
      <name val="宋体"/>
      <charset val="134"/>
    </font>
    <font>
      <strike/>
      <sz val="11"/>
      <name val="宋体"/>
      <charset val="134"/>
    </font>
    <font>
      <sz val="2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2" fillId="6" borderId="8" applyNumberFormat="0" applyAlignment="0" applyProtection="0">
      <alignment vertical="center"/>
    </xf>
    <xf numFmtId="0" fontId="33" fillId="6" borderId="7" applyNumberFormat="0" applyAlignment="0" applyProtection="0">
      <alignment vertical="center"/>
    </xf>
    <xf numFmtId="0" fontId="34" fillId="7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8" fontId="13" fillId="3" borderId="1" xfId="0" applyNumberFormat="1" applyFont="1" applyFill="1" applyBorder="1" applyAlignment="1">
      <alignment horizontal="center" vertical="center"/>
    </xf>
    <xf numFmtId="179" fontId="6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79" fontId="13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 applyFill="1">
      <alignment vertical="center"/>
    </xf>
    <xf numFmtId="0" fontId="15" fillId="0" borderId="0" xfId="0" applyFont="1">
      <alignment vertical="center"/>
    </xf>
    <xf numFmtId="0" fontId="5" fillId="0" borderId="0" xfId="0" applyFont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justify" vertical="center" wrapText="1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justify" vertical="center" wrapText="1"/>
    </xf>
    <xf numFmtId="178" fontId="1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178" fontId="5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77" fontId="5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2" fillId="0" borderId="0" xfId="0" applyFont="1" applyFill="1" applyBorder="1">
      <alignment vertical="center"/>
    </xf>
    <xf numFmtId="0" fontId="15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 quotePrefix="1">
      <alignment vertical="center" wrapText="1"/>
    </xf>
    <xf numFmtId="0" fontId="5" fillId="0" borderId="1" xfId="0" applyFont="1" applyBorder="1" applyAlignment="1" quotePrefix="1">
      <alignment vertical="center" wrapText="1"/>
    </xf>
    <xf numFmtId="0" fontId="6" fillId="0" borderId="3" xfId="0" applyFont="1" applyBorder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zoomScale="70" zoomScaleNormal="70" topLeftCell="B4" workbookViewId="0">
      <selection activeCell="J5" sqref="J5"/>
    </sheetView>
  </sheetViews>
  <sheetFormatPr defaultColWidth="9" defaultRowHeight="13.8"/>
  <cols>
    <col min="1" max="1" width="9.44444444444444" style="15" customWidth="1"/>
    <col min="2" max="2" width="27.2222222222222" style="15" customWidth="1"/>
    <col min="3" max="3" width="14.3333333333333" style="15"/>
    <col min="4" max="4" width="12.8888888888889" style="15"/>
    <col min="5" max="5" width="14.3333333333333" style="15"/>
    <col min="6" max="6" width="23" style="15" customWidth="1"/>
    <col min="7" max="8" width="14.3333333333333" style="15"/>
    <col min="9" max="9" width="61.037037037037" style="15" customWidth="1"/>
    <col min="10" max="10" width="52.4444444444444" style="43" customWidth="1"/>
    <col min="11" max="11" width="48.1111111111111" style="15" customWidth="1"/>
    <col min="12" max="16384" width="9" style="15"/>
  </cols>
  <sheetData>
    <row r="1" ht="30.6" spans="1:1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61" t="s">
        <v>1</v>
      </c>
      <c r="L1" s="28" t="s">
        <v>2</v>
      </c>
    </row>
    <row r="2" ht="25.8" spans="1:10">
      <c r="A2" s="45" t="s">
        <v>3</v>
      </c>
      <c r="B2" s="45" t="s">
        <v>4</v>
      </c>
      <c r="C2" s="45" t="s">
        <v>5</v>
      </c>
      <c r="D2" s="46"/>
      <c r="E2" s="46"/>
      <c r="F2" s="46"/>
      <c r="G2" s="46"/>
      <c r="H2" s="46"/>
      <c r="I2" s="45" t="s">
        <v>6</v>
      </c>
      <c r="J2" s="62" t="s">
        <v>7</v>
      </c>
    </row>
    <row r="3" ht="25.8" spans="1:9">
      <c r="A3" s="46"/>
      <c r="B3" s="46"/>
      <c r="C3" s="46" t="s">
        <v>8</v>
      </c>
      <c r="D3" s="46" t="s">
        <v>9</v>
      </c>
      <c r="E3" s="46" t="s">
        <v>10</v>
      </c>
      <c r="F3" s="47" t="s">
        <v>11</v>
      </c>
      <c r="G3" s="46" t="s">
        <v>12</v>
      </c>
      <c r="H3" s="46" t="s">
        <v>13</v>
      </c>
      <c r="I3" s="46"/>
    </row>
    <row r="4" s="40" customFormat="1" ht="303.6" spans="1:11">
      <c r="A4" s="29" t="s">
        <v>14</v>
      </c>
      <c r="B4" s="48" t="s">
        <v>15</v>
      </c>
      <c r="C4" s="49">
        <v>0.0011084972700587</v>
      </c>
      <c r="D4" s="49">
        <v>1.99059793296815e-6</v>
      </c>
      <c r="E4" s="49">
        <v>0.00141088551377074</v>
      </c>
      <c r="F4" s="49">
        <v>78.0302227540336</v>
      </c>
      <c r="G4" s="49">
        <v>0.964288689760129</v>
      </c>
      <c r="H4" s="49">
        <v>0.96738115020513</v>
      </c>
      <c r="I4" s="63" t="s">
        <v>16</v>
      </c>
      <c r="J4" s="72" t="s">
        <v>17</v>
      </c>
      <c r="K4" s="65"/>
    </row>
    <row r="5" ht="303.6" spans="1:11">
      <c r="A5" s="29" t="s">
        <v>18</v>
      </c>
      <c r="B5" s="48" t="s">
        <v>19</v>
      </c>
      <c r="C5" s="50">
        <v>0.000853135059523809</v>
      </c>
      <c r="D5" s="50">
        <v>1.09152182179965e-6</v>
      </c>
      <c r="E5" s="50">
        <v>0.00104475921714031</v>
      </c>
      <c r="F5" s="50">
        <v>39.1052331733279</v>
      </c>
      <c r="G5" s="50">
        <v>0.980418107661875</v>
      </c>
      <c r="H5" s="50">
        <v>0.981443015653936</v>
      </c>
      <c r="I5" s="63" t="s">
        <v>20</v>
      </c>
      <c r="J5" s="73" t="s">
        <v>21</v>
      </c>
      <c r="K5" s="58" t="s">
        <v>22</v>
      </c>
    </row>
    <row r="6" ht="276" spans="1:11">
      <c r="A6" s="29" t="s">
        <v>23</v>
      </c>
      <c r="B6" s="51" t="s">
        <v>24</v>
      </c>
      <c r="C6" s="49">
        <v>0.00144024874922311</v>
      </c>
      <c r="D6" s="49">
        <v>3.44610069884879e-6</v>
      </c>
      <c r="E6" s="49">
        <v>0.00185636760875878</v>
      </c>
      <c r="F6" s="49">
        <v>291.744752959085</v>
      </c>
      <c r="G6" s="49">
        <v>0.938176982334688</v>
      </c>
      <c r="H6" s="49">
        <v>0.94055496362121</v>
      </c>
      <c r="I6" s="63" t="s">
        <v>25</v>
      </c>
      <c r="J6" s="58" t="s">
        <v>26</v>
      </c>
      <c r="K6" s="58"/>
    </row>
    <row r="7" spans="1:11">
      <c r="A7" s="52"/>
      <c r="B7" s="53"/>
      <c r="C7" s="54"/>
      <c r="D7" s="54"/>
      <c r="E7" s="54"/>
      <c r="F7" s="54"/>
      <c r="G7" s="54"/>
      <c r="H7" s="54"/>
      <c r="I7" s="66"/>
      <c r="J7" s="56"/>
      <c r="K7" s="67"/>
    </row>
    <row r="8" spans="1:9">
      <c r="A8" s="55"/>
      <c r="B8" s="56"/>
      <c r="C8" s="57"/>
      <c r="D8" s="57"/>
      <c r="E8" s="57"/>
      <c r="F8" s="57"/>
      <c r="G8" s="57"/>
      <c r="H8" s="57"/>
      <c r="I8" s="43"/>
    </row>
    <row r="9" ht="30.6" spans="1:9">
      <c r="A9" s="44" t="s">
        <v>27</v>
      </c>
      <c r="B9" s="44"/>
      <c r="C9" s="44"/>
      <c r="D9" s="44"/>
      <c r="E9" s="44"/>
      <c r="F9" s="44"/>
      <c r="G9" s="44"/>
      <c r="H9" s="44"/>
      <c r="I9" s="44"/>
    </row>
    <row r="10" ht="25.8" spans="1:9">
      <c r="A10" s="45" t="s">
        <v>3</v>
      </c>
      <c r="B10" s="45" t="s">
        <v>4</v>
      </c>
      <c r="C10" s="45" t="s">
        <v>5</v>
      </c>
      <c r="D10" s="46"/>
      <c r="E10" s="46"/>
      <c r="F10" s="46"/>
      <c r="G10" s="46"/>
      <c r="H10" s="46"/>
      <c r="I10" s="45" t="s">
        <v>6</v>
      </c>
    </row>
    <row r="11" s="41" customFormat="1" ht="25.8" spans="1:10">
      <c r="A11" s="46"/>
      <c r="B11" s="46"/>
      <c r="C11" s="46" t="s">
        <v>8</v>
      </c>
      <c r="D11" s="46" t="s">
        <v>9</v>
      </c>
      <c r="E11" s="46" t="s">
        <v>10</v>
      </c>
      <c r="F11" s="47" t="s">
        <v>11</v>
      </c>
      <c r="G11" s="46" t="s">
        <v>12</v>
      </c>
      <c r="H11" s="46" t="s">
        <v>13</v>
      </c>
      <c r="I11" s="46"/>
      <c r="J11" s="68"/>
    </row>
    <row r="12" s="42" customFormat="1" ht="276" spans="1:11">
      <c r="A12" s="29" t="s">
        <v>14</v>
      </c>
      <c r="B12" s="51" t="s">
        <v>28</v>
      </c>
      <c r="C12" s="49">
        <v>0.00120044758620689</v>
      </c>
      <c r="D12" s="49">
        <v>2.39930092422341e-6</v>
      </c>
      <c r="E12" s="49">
        <v>0.00154896769631371</v>
      </c>
      <c r="F12" s="49">
        <v>89.0768366937983</v>
      </c>
      <c r="G12" s="49">
        <v>0.956956561521195</v>
      </c>
      <c r="H12" s="49">
        <v>0.961765572372413</v>
      </c>
      <c r="I12" s="63" t="s">
        <v>29</v>
      </c>
      <c r="J12" s="73" t="s">
        <v>30</v>
      </c>
      <c r="K12" s="69"/>
    </row>
    <row r="13" ht="289.8" spans="1:11">
      <c r="A13" s="18" t="s">
        <v>18</v>
      </c>
      <c r="B13" s="58" t="s">
        <v>31</v>
      </c>
      <c r="C13" s="50">
        <v>0.00108166244047619</v>
      </c>
      <c r="D13" s="50">
        <f>0.0000017846956951429</f>
        <v>1.7846956951429e-6</v>
      </c>
      <c r="E13" s="50">
        <f>0.00133592503350409</f>
        <v>0.00133592503350409</v>
      </c>
      <c r="F13" s="50">
        <f>21.3972889554286</f>
        <v>21.3972889554286</v>
      </c>
      <c r="G13" s="50">
        <f>0.967982574181629</f>
        <v>0.967982574181629</v>
      </c>
      <c r="H13" s="50">
        <f>0.968290198739051</f>
        <v>0.968290198739051</v>
      </c>
      <c r="I13" s="58" t="s">
        <v>32</v>
      </c>
      <c r="J13" s="58" t="s">
        <v>33</v>
      </c>
      <c r="K13" s="58" t="s">
        <v>34</v>
      </c>
    </row>
    <row r="14" ht="276" spans="1:11">
      <c r="A14" s="18" t="s">
        <v>23</v>
      </c>
      <c r="B14" s="58" t="s">
        <v>35</v>
      </c>
      <c r="C14" s="59">
        <f>0.00152420280251419</f>
        <v>0.00152420280251419</v>
      </c>
      <c r="D14" s="59">
        <f>3.44109193320888E-06</f>
        <v>3.44109193320888e-6</v>
      </c>
      <c r="E14" s="59">
        <f>0.00185501804120846</f>
        <v>0.00185501804120846</v>
      </c>
      <c r="F14" s="59">
        <f>125.767685701715</f>
        <v>125.767685701715</v>
      </c>
      <c r="G14" s="59">
        <f>0.938266839548304</f>
        <v>0.938266839548304</v>
      </c>
      <c r="H14" s="59">
        <f>0.94081996396196</f>
        <v>0.94081996396196</v>
      </c>
      <c r="I14" s="58" t="s">
        <v>36</v>
      </c>
      <c r="J14" s="58" t="s">
        <v>37</v>
      </c>
      <c r="K14" s="70"/>
    </row>
    <row r="15" spans="1:1">
      <c r="A15" s="27"/>
    </row>
    <row r="16" ht="30.6" spans="1:9">
      <c r="A16" s="44" t="s">
        <v>38</v>
      </c>
      <c r="B16" s="44"/>
      <c r="C16" s="44"/>
      <c r="D16" s="44"/>
      <c r="E16" s="44"/>
      <c r="F16" s="44"/>
      <c r="G16" s="44"/>
      <c r="H16" s="44"/>
      <c r="I16" s="44"/>
    </row>
    <row r="17" ht="25.8" spans="1:9">
      <c r="A17" s="45" t="s">
        <v>3</v>
      </c>
      <c r="B17" s="45" t="s">
        <v>4</v>
      </c>
      <c r="C17" s="45" t="s">
        <v>5</v>
      </c>
      <c r="D17" s="46"/>
      <c r="E17" s="46"/>
      <c r="F17" s="46"/>
      <c r="G17" s="46"/>
      <c r="H17" s="46"/>
      <c r="I17" s="45" t="s">
        <v>6</v>
      </c>
    </row>
    <row r="18" ht="25.8" spans="1:9">
      <c r="A18" s="46"/>
      <c r="B18" s="46"/>
      <c r="C18" s="46" t="s">
        <v>8</v>
      </c>
      <c r="D18" s="46" t="s">
        <v>9</v>
      </c>
      <c r="E18" s="46" t="s">
        <v>10</v>
      </c>
      <c r="F18" s="47" t="s">
        <v>11</v>
      </c>
      <c r="G18" s="46" t="s">
        <v>12</v>
      </c>
      <c r="H18" s="46" t="s">
        <v>13</v>
      </c>
      <c r="I18" s="46"/>
    </row>
    <row r="19" s="40" customFormat="1" ht="289.8" spans="1:11">
      <c r="A19" s="29" t="s">
        <v>14</v>
      </c>
      <c r="B19" s="51" t="s">
        <v>39</v>
      </c>
      <c r="C19" s="49">
        <v>0.00118679713983371</v>
      </c>
      <c r="D19" s="49">
        <v>2.3268213222741e-6</v>
      </c>
      <c r="E19" s="49">
        <v>0.00152539218638162</v>
      </c>
      <c r="F19" s="49">
        <v>95.9398791405171</v>
      </c>
      <c r="G19" s="49">
        <v>0.958256844972919</v>
      </c>
      <c r="H19" s="49">
        <v>0.961746708871261</v>
      </c>
      <c r="I19" s="63" t="s">
        <v>40</v>
      </c>
      <c r="J19" s="74" t="s">
        <v>41</v>
      </c>
      <c r="K19" s="63"/>
    </row>
    <row r="20" ht="317" customHeight="1" spans="1:11">
      <c r="A20" s="18" t="s">
        <v>18</v>
      </c>
      <c r="B20" s="58" t="s">
        <v>42</v>
      </c>
      <c r="C20" s="59">
        <f>0.000853135059523809</f>
        <v>0.000853135059523809</v>
      </c>
      <c r="D20" s="59">
        <f>1.09152182179965E-06</f>
        <v>1.09152182179965e-6</v>
      </c>
      <c r="E20" s="59">
        <f>0.00104475921714031</f>
        <v>0.00104475921714031</v>
      </c>
      <c r="F20" s="59">
        <f>39.1052331733279</f>
        <v>39.1052331733279</v>
      </c>
      <c r="G20" s="59">
        <f>0.980418107661875</f>
        <v>0.980418107661875</v>
      </c>
      <c r="H20" s="59">
        <f>0.981443015653936</f>
        <v>0.981443015653936</v>
      </c>
      <c r="I20" s="58" t="s">
        <v>43</v>
      </c>
      <c r="J20" s="58" t="s">
        <v>44</v>
      </c>
      <c r="K20" s="58" t="s">
        <v>45</v>
      </c>
    </row>
    <row r="21" ht="276" spans="1:11">
      <c r="A21" s="18" t="s">
        <v>23</v>
      </c>
      <c r="B21" s="60" t="s">
        <v>46</v>
      </c>
      <c r="C21" s="59">
        <f>0.00093406850619965</f>
        <v>0.00093406850619965</v>
      </c>
      <c r="D21" s="59">
        <f>2.03251288311774E-06</f>
        <v>2.03251288311774e-6</v>
      </c>
      <c r="E21" s="59">
        <f>0.00142566226123782</f>
        <v>0.00142566226123782</v>
      </c>
      <c r="F21" s="59">
        <f>152.239440582063</f>
        <v>152.239440582063</v>
      </c>
      <c r="G21" s="59">
        <f>0.963536735905617</f>
        <v>0.963536735905617</v>
      </c>
      <c r="H21" s="59">
        <f>0.96629588387212</f>
        <v>0.96629588387212</v>
      </c>
      <c r="I21" s="58" t="s">
        <v>47</v>
      </c>
      <c r="J21" s="58" t="s">
        <v>48</v>
      </c>
      <c r="K21" s="70"/>
    </row>
  </sheetData>
  <mergeCells count="15">
    <mergeCell ref="A1:I1"/>
    <mergeCell ref="C2:H2"/>
    <mergeCell ref="A9:I9"/>
    <mergeCell ref="C10:H10"/>
    <mergeCell ref="A16:I16"/>
    <mergeCell ref="C17:H17"/>
    <mergeCell ref="A2:A3"/>
    <mergeCell ref="A10:A11"/>
    <mergeCell ref="A17:A18"/>
    <mergeCell ref="B2:B3"/>
    <mergeCell ref="B10:B11"/>
    <mergeCell ref="B17:B18"/>
    <mergeCell ref="I2:I3"/>
    <mergeCell ref="I10:I11"/>
    <mergeCell ref="I17:I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15" zoomScaleNormal="115" topLeftCell="A14" workbookViewId="0">
      <selection activeCell="G6" sqref="G6"/>
    </sheetView>
  </sheetViews>
  <sheetFormatPr defaultColWidth="9" defaultRowHeight="13.8" outlineLevelCol="6"/>
  <cols>
    <col min="1" max="1" width="24.7777777777778" style="15" customWidth="1"/>
    <col min="2" max="2" width="12.9444444444444" style="15" customWidth="1"/>
    <col min="3" max="3" width="11.2222222222222" style="15" customWidth="1"/>
    <col min="4" max="4" width="15.1759259259259" style="15" customWidth="1"/>
    <col min="5" max="6" width="22.5092592592593" style="15" customWidth="1"/>
    <col min="7" max="7" width="42.3333333333333" style="15" customWidth="1"/>
    <col min="8" max="16384" width="9" style="15"/>
  </cols>
  <sheetData>
    <row r="1" ht="32" customHeight="1" spans="1:6">
      <c r="A1" s="17" t="s">
        <v>3</v>
      </c>
      <c r="B1" s="17" t="s">
        <v>49</v>
      </c>
      <c r="C1" s="18"/>
      <c r="D1" s="18"/>
      <c r="E1" s="18"/>
      <c r="F1" s="19"/>
    </row>
    <row r="2" spans="1:6">
      <c r="A2" s="18"/>
      <c r="B2" s="18" t="s">
        <v>8</v>
      </c>
      <c r="C2" s="18" t="s">
        <v>9</v>
      </c>
      <c r="D2" s="18" t="s">
        <v>10</v>
      </c>
      <c r="E2" s="18" t="s">
        <v>12</v>
      </c>
      <c r="F2" s="19"/>
    </row>
    <row r="3" s="15" customFormat="1" ht="15.6" spans="1:6">
      <c r="A3" s="18" t="s">
        <v>50</v>
      </c>
      <c r="B3" s="20">
        <v>0.0193</v>
      </c>
      <c r="C3" s="20">
        <v>0.0012</v>
      </c>
      <c r="D3" s="20">
        <v>0.0345</v>
      </c>
      <c r="E3" s="21">
        <v>0.9282</v>
      </c>
      <c r="F3" s="22"/>
    </row>
    <row r="4" s="16" customFormat="1" ht="15.6" spans="1:6">
      <c r="A4" s="23" t="s">
        <v>51</v>
      </c>
      <c r="B4" s="24">
        <v>0.0068</v>
      </c>
      <c r="C4" s="24">
        <v>0.0001</v>
      </c>
      <c r="D4" s="24">
        <v>0.0105</v>
      </c>
      <c r="E4" s="24">
        <v>0.9934</v>
      </c>
      <c r="F4" s="25"/>
    </row>
    <row r="5" ht="15.6" spans="1:6">
      <c r="A5" s="18" t="s">
        <v>52</v>
      </c>
      <c r="B5" s="20">
        <v>0.0143</v>
      </c>
      <c r="C5" s="20">
        <v>0.0006</v>
      </c>
      <c r="D5" s="20">
        <v>0.0246</v>
      </c>
      <c r="E5" s="20">
        <v>0.9635</v>
      </c>
      <c r="F5" s="26"/>
    </row>
    <row r="8" spans="1:1">
      <c r="A8" s="27"/>
    </row>
    <row r="9" ht="14.4" spans="1:1">
      <c r="A9" s="28"/>
    </row>
    <row r="10" ht="14.4" spans="1:7">
      <c r="A10" s="17" t="s">
        <v>53</v>
      </c>
      <c r="B10" s="17" t="s">
        <v>5</v>
      </c>
      <c r="C10" s="18"/>
      <c r="D10" s="18"/>
      <c r="E10" s="18"/>
      <c r="F10" s="18"/>
      <c r="G10" s="17" t="s">
        <v>6</v>
      </c>
    </row>
    <row r="11" spans="1:7">
      <c r="A11" s="18"/>
      <c r="B11" s="18" t="s">
        <v>8</v>
      </c>
      <c r="C11" s="18" t="s">
        <v>9</v>
      </c>
      <c r="D11" s="18" t="s">
        <v>10</v>
      </c>
      <c r="E11" s="18" t="s">
        <v>12</v>
      </c>
      <c r="F11" s="18" t="s">
        <v>13</v>
      </c>
      <c r="G11" s="17"/>
    </row>
    <row r="12" ht="14.4" spans="1:7">
      <c r="A12" s="18" t="s">
        <v>54</v>
      </c>
      <c r="B12" s="21"/>
      <c r="C12" s="21"/>
      <c r="D12" s="21"/>
      <c r="E12" s="21"/>
      <c r="F12" s="21"/>
      <c r="G12" s="17" t="s">
        <v>55</v>
      </c>
    </row>
    <row r="13" spans="1:7">
      <c r="A13" s="29" t="s">
        <v>56</v>
      </c>
      <c r="B13" s="30">
        <v>0.00608643034278441</v>
      </c>
      <c r="C13" s="30">
        <v>8.7432554834863e-5</v>
      </c>
      <c r="D13" s="30">
        <v>0.00935053767624424</v>
      </c>
      <c r="E13" s="30">
        <v>0.994721064197237</v>
      </c>
      <c r="F13" s="30"/>
      <c r="G13" s="18" t="s">
        <v>57</v>
      </c>
    </row>
    <row r="14" spans="1:7">
      <c r="A14" s="29"/>
      <c r="B14" s="31">
        <v>0.0112482052725882</v>
      </c>
      <c r="C14" s="31">
        <v>0.000267605938382199</v>
      </c>
      <c r="D14" s="31">
        <v>0.0163586655440533</v>
      </c>
      <c r="E14" s="31">
        <v>0.983842693698864</v>
      </c>
      <c r="F14" s="31"/>
      <c r="G14" s="18" t="s">
        <v>58</v>
      </c>
    </row>
    <row r="15" spans="1:7">
      <c r="A15" s="32"/>
      <c r="B15" s="30">
        <v>0.0067177780949916</v>
      </c>
      <c r="C15" s="30">
        <v>9.94008853484149e-5</v>
      </c>
      <c r="D15" s="30">
        <v>0.00996999926521637</v>
      </c>
      <c r="E15" s="30">
        <v>0.99399844950793</v>
      </c>
      <c r="F15" s="30"/>
      <c r="G15" s="29" t="s">
        <v>59</v>
      </c>
    </row>
    <row r="16" spans="1:7">
      <c r="A16" s="29"/>
      <c r="B16" s="33">
        <v>0.00559850462977241</v>
      </c>
      <c r="C16" s="33">
        <v>7.7960329055327e-5</v>
      </c>
      <c r="D16" s="33">
        <v>0.00882951465570599</v>
      </c>
      <c r="E16" s="33">
        <v>0.995292970987492</v>
      </c>
      <c r="F16" s="33"/>
      <c r="G16" s="23" t="s">
        <v>60</v>
      </c>
    </row>
    <row r="17" ht="14.4" spans="1:7">
      <c r="A17" s="17" t="s">
        <v>61</v>
      </c>
      <c r="B17" s="18"/>
      <c r="C17" s="18"/>
      <c r="D17" s="18"/>
      <c r="E17" s="18"/>
      <c r="F17" s="18"/>
      <c r="G17" s="17" t="s">
        <v>62</v>
      </c>
    </row>
    <row r="21" ht="14.4" spans="1:7">
      <c r="A21" s="17" t="s">
        <v>53</v>
      </c>
      <c r="B21" s="17" t="s">
        <v>5</v>
      </c>
      <c r="C21" s="18"/>
      <c r="D21" s="18"/>
      <c r="E21" s="18"/>
      <c r="F21" s="18"/>
      <c r="G21" s="17" t="s">
        <v>6</v>
      </c>
    </row>
    <row r="22" spans="1:7">
      <c r="A22" s="18"/>
      <c r="B22" s="18" t="s">
        <v>8</v>
      </c>
      <c r="C22" s="18" t="s">
        <v>9</v>
      </c>
      <c r="D22" s="18" t="s">
        <v>10</v>
      </c>
      <c r="E22" s="18" t="s">
        <v>12</v>
      </c>
      <c r="F22" s="18"/>
      <c r="G22" s="17"/>
    </row>
    <row r="23" ht="14.4" spans="1:7">
      <c r="A23" s="18" t="s">
        <v>54</v>
      </c>
      <c r="B23" s="21"/>
      <c r="C23" s="21"/>
      <c r="D23" s="21"/>
      <c r="E23" s="21"/>
      <c r="F23" s="21"/>
      <c r="G23" s="17" t="s">
        <v>55</v>
      </c>
    </row>
    <row r="24" spans="1:7">
      <c r="A24" s="29" t="s">
        <v>56</v>
      </c>
      <c r="B24" s="30">
        <v>0.00608643034278441</v>
      </c>
      <c r="C24" s="34">
        <v>8.7432554834863e-5</v>
      </c>
      <c r="D24" s="30">
        <v>0.00935053767624424</v>
      </c>
      <c r="E24" s="30">
        <v>0.994721064197237</v>
      </c>
      <c r="F24" s="30"/>
      <c r="G24" s="18" t="s">
        <v>57</v>
      </c>
    </row>
    <row r="25" spans="1:7">
      <c r="A25" s="29"/>
      <c r="B25" s="31">
        <v>0.0112482052725882</v>
      </c>
      <c r="C25" s="35">
        <v>0.000267605938382199</v>
      </c>
      <c r="D25" s="31">
        <v>0.0163586655440533</v>
      </c>
      <c r="E25" s="31">
        <v>0.983842693698864</v>
      </c>
      <c r="F25" s="31"/>
      <c r="G25" s="18" t="s">
        <v>58</v>
      </c>
    </row>
    <row r="26" spans="1:7">
      <c r="A26" s="32"/>
      <c r="B26" s="30">
        <v>0.0067177780949916</v>
      </c>
      <c r="C26" s="34">
        <v>9.94008853484149e-5</v>
      </c>
      <c r="D26" s="30">
        <v>0.00996999926521637</v>
      </c>
      <c r="E26" s="30">
        <v>0.99399844950793</v>
      </c>
      <c r="F26" s="30"/>
      <c r="G26" s="29" t="s">
        <v>59</v>
      </c>
    </row>
    <row r="27" spans="1:7">
      <c r="A27" s="29"/>
      <c r="B27" s="33">
        <v>0.00559850462977241</v>
      </c>
      <c r="C27" s="36">
        <v>7.7960329055327e-5</v>
      </c>
      <c r="D27" s="33">
        <v>0.00882951465570599</v>
      </c>
      <c r="E27" s="33">
        <v>0.995292970987492</v>
      </c>
      <c r="F27" s="33"/>
      <c r="G27" s="23" t="s">
        <v>60</v>
      </c>
    </row>
    <row r="28" ht="14.4" spans="1:7">
      <c r="A28" s="17" t="s">
        <v>61</v>
      </c>
      <c r="B28" s="18"/>
      <c r="C28" s="18"/>
      <c r="D28" s="18"/>
      <c r="E28" s="18"/>
      <c r="F28" s="18"/>
      <c r="G28" s="17" t="s">
        <v>62</v>
      </c>
    </row>
    <row r="33" ht="14.4" spans="1:7">
      <c r="A33" s="17" t="s">
        <v>53</v>
      </c>
      <c r="B33" s="17" t="s">
        <v>5</v>
      </c>
      <c r="C33" s="18"/>
      <c r="D33" s="18"/>
      <c r="E33" s="18"/>
      <c r="F33" s="18"/>
      <c r="G33" s="17" t="s">
        <v>6</v>
      </c>
    </row>
    <row r="34" spans="1:7">
      <c r="A34" s="18"/>
      <c r="B34" s="18" t="s">
        <v>8</v>
      </c>
      <c r="C34" s="18" t="s">
        <v>9</v>
      </c>
      <c r="D34" s="18" t="s">
        <v>10</v>
      </c>
      <c r="E34" s="18" t="s">
        <v>12</v>
      </c>
      <c r="F34" s="18"/>
      <c r="G34" s="17"/>
    </row>
    <row r="35" ht="14.4" spans="1:7">
      <c r="A35" s="18" t="s">
        <v>54</v>
      </c>
      <c r="B35" s="21"/>
      <c r="C35" s="21"/>
      <c r="D35" s="21"/>
      <c r="E35" s="21"/>
      <c r="F35" s="21"/>
      <c r="G35" s="17" t="s">
        <v>55</v>
      </c>
    </row>
    <row r="36" spans="1:7">
      <c r="A36" s="29" t="s">
        <v>56</v>
      </c>
      <c r="B36" s="37">
        <v>0.00608643034278441</v>
      </c>
      <c r="C36" s="37">
        <v>8.7432554834863e-5</v>
      </c>
      <c r="D36" s="37">
        <v>0.00935053767624424</v>
      </c>
      <c r="E36" s="37">
        <v>0.994721064197237</v>
      </c>
      <c r="F36" s="37"/>
      <c r="G36" s="18" t="s">
        <v>57</v>
      </c>
    </row>
    <row r="37" spans="1:7">
      <c r="A37" s="29"/>
      <c r="B37" s="38">
        <v>0.0112482052725882</v>
      </c>
      <c r="C37" s="38">
        <v>0.000267605938382199</v>
      </c>
      <c r="D37" s="38">
        <v>0.0163586655440533</v>
      </c>
      <c r="E37" s="38">
        <v>0.983842693698864</v>
      </c>
      <c r="F37" s="38"/>
      <c r="G37" s="18" t="s">
        <v>58</v>
      </c>
    </row>
    <row r="38" spans="1:7">
      <c r="A38" s="32"/>
      <c r="B38" s="37">
        <v>0.0067177780949916</v>
      </c>
      <c r="C38" s="37">
        <v>9.94008853484149e-5</v>
      </c>
      <c r="D38" s="37">
        <v>0.00996999926521637</v>
      </c>
      <c r="E38" s="37">
        <v>0.99399844950793</v>
      </c>
      <c r="F38" s="37"/>
      <c r="G38" s="29" t="s">
        <v>59</v>
      </c>
    </row>
    <row r="39" spans="1:7">
      <c r="A39" s="29"/>
      <c r="B39" s="39">
        <v>0.00559850462977241</v>
      </c>
      <c r="C39" s="39">
        <v>7.7960329055327e-5</v>
      </c>
      <c r="D39" s="39">
        <v>0.00882951465570599</v>
      </c>
      <c r="E39" s="39">
        <v>0.995292970987492</v>
      </c>
      <c r="F39" s="39"/>
      <c r="G39" s="23" t="s">
        <v>60</v>
      </c>
    </row>
    <row r="40" ht="14.4" spans="1:7">
      <c r="A40" s="17" t="s">
        <v>61</v>
      </c>
      <c r="B40" s="18"/>
      <c r="C40" s="18"/>
      <c r="D40" s="18"/>
      <c r="E40" s="18"/>
      <c r="F40" s="18"/>
      <c r="G40" s="17" t="s">
        <v>62</v>
      </c>
    </row>
  </sheetData>
  <mergeCells count="14">
    <mergeCell ref="B1:E1"/>
    <mergeCell ref="B10:E10"/>
    <mergeCell ref="B21:E21"/>
    <mergeCell ref="B33:E33"/>
    <mergeCell ref="A1:A2"/>
    <mergeCell ref="A10:A11"/>
    <mergeCell ref="A13:A16"/>
    <mergeCell ref="A21:A22"/>
    <mergeCell ref="A24:A27"/>
    <mergeCell ref="A33:A34"/>
    <mergeCell ref="A36:A39"/>
    <mergeCell ref="G10:G11"/>
    <mergeCell ref="G21:G22"/>
    <mergeCell ref="G33:G3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opLeftCell="A4" workbookViewId="0">
      <selection activeCell="A6" sqref="A6:H6"/>
    </sheetView>
  </sheetViews>
  <sheetFormatPr defaultColWidth="9" defaultRowHeight="14.4" outlineLevelCol="7"/>
  <cols>
    <col min="1" max="1" width="13.5555555555556" customWidth="1"/>
    <col min="2" max="2" width="28.8888888888889" customWidth="1"/>
    <col min="3" max="5" width="10.8888888888889"/>
    <col min="6" max="6" width="16.4444444444444" customWidth="1"/>
    <col min="7" max="8" width="10.8888888888889"/>
  </cols>
  <sheetData>
    <row r="1" spans="1:8">
      <c r="A1" s="1" t="s">
        <v>3</v>
      </c>
      <c r="B1" s="1" t="s">
        <v>4</v>
      </c>
      <c r="C1" s="2" t="s">
        <v>5</v>
      </c>
      <c r="D1" s="2"/>
      <c r="E1" s="2"/>
      <c r="F1" s="2"/>
      <c r="G1" s="2"/>
      <c r="H1" s="2"/>
    </row>
    <row r="2" spans="1:8">
      <c r="A2" s="3"/>
      <c r="B2" s="3"/>
      <c r="C2" s="3" t="s">
        <v>8</v>
      </c>
      <c r="D2" s="3" t="s">
        <v>9</v>
      </c>
      <c r="E2" s="3" t="s">
        <v>10</v>
      </c>
      <c r="F2" s="3" t="s">
        <v>63</v>
      </c>
      <c r="G2" s="3" t="s">
        <v>12</v>
      </c>
      <c r="H2" s="3" t="s">
        <v>13</v>
      </c>
    </row>
    <row r="3" ht="92.4" spans="1:8">
      <c r="A3" s="3" t="s">
        <v>64</v>
      </c>
      <c r="B3" s="4" t="s">
        <v>65</v>
      </c>
      <c r="C3" s="5">
        <v>0.0011084972700587</v>
      </c>
      <c r="D3" s="5">
        <v>1.99059793296815e-6</v>
      </c>
      <c r="E3" s="5">
        <v>0.00141088551377074</v>
      </c>
      <c r="F3" s="5">
        <v>78.0302227540336</v>
      </c>
      <c r="G3" s="5">
        <v>0.964288689760129</v>
      </c>
      <c r="H3" s="5">
        <v>0.96738115020513</v>
      </c>
    </row>
    <row r="4" ht="92.4" spans="1:8">
      <c r="A4" s="3" t="s">
        <v>66</v>
      </c>
      <c r="B4" s="4" t="s">
        <v>67</v>
      </c>
      <c r="C4" s="5">
        <v>0.00120044758620689</v>
      </c>
      <c r="D4" s="5">
        <v>2.39930092422341e-6</v>
      </c>
      <c r="E4" s="5">
        <v>0.00154896769631371</v>
      </c>
      <c r="F4" s="5">
        <v>89.0768366937983</v>
      </c>
      <c r="G4" s="5">
        <v>0.956956561521195</v>
      </c>
      <c r="H4" s="5">
        <v>0.961765572372413</v>
      </c>
    </row>
    <row r="5" ht="92.4" spans="1:8">
      <c r="A5" s="3" t="s">
        <v>68</v>
      </c>
      <c r="B5" s="4" t="s">
        <v>69</v>
      </c>
      <c r="C5" s="5">
        <v>0.00118679713983371</v>
      </c>
      <c r="D5" s="5">
        <v>2.3268213222741e-6</v>
      </c>
      <c r="E5" s="5">
        <v>0.00152539218638162</v>
      </c>
      <c r="F5" s="5">
        <v>95.9398791405171</v>
      </c>
      <c r="G5" s="5">
        <v>0.958256844972919</v>
      </c>
      <c r="H5" s="5">
        <v>0.961746708871261</v>
      </c>
    </row>
    <row r="6" ht="79.2" spans="1:8">
      <c r="A6" s="6" t="s">
        <v>70</v>
      </c>
      <c r="B6" s="7" t="s">
        <v>19</v>
      </c>
      <c r="C6" s="8">
        <v>0.000853135059523809</v>
      </c>
      <c r="D6" s="8">
        <v>1.09152182179965e-6</v>
      </c>
      <c r="E6" s="8">
        <v>0.00104475921714031</v>
      </c>
      <c r="F6" s="8">
        <v>39.1052331733279</v>
      </c>
      <c r="G6" s="8">
        <v>0.980418107661875</v>
      </c>
      <c r="H6" s="8">
        <v>0.981443015653936</v>
      </c>
    </row>
    <row r="7" ht="79.2" spans="1:8">
      <c r="A7" s="9" t="s">
        <v>71</v>
      </c>
      <c r="B7" s="10" t="s">
        <v>31</v>
      </c>
      <c r="C7" s="11">
        <v>0.00108166244047619</v>
      </c>
      <c r="D7" s="11">
        <f>0.0000017846956951429</f>
        <v>1.7846956951429e-6</v>
      </c>
      <c r="E7" s="11">
        <f>0.00133592503350409</f>
        <v>0.00133592503350409</v>
      </c>
      <c r="F7" s="11">
        <f>21.3972889554286</f>
        <v>21.3972889554286</v>
      </c>
      <c r="G7" s="11">
        <f>0.967982574181629</f>
        <v>0.967982574181629</v>
      </c>
      <c r="H7" s="11">
        <f>0.968290198739051</f>
        <v>0.968290198739051</v>
      </c>
    </row>
    <row r="8" ht="79.2" spans="1:8">
      <c r="A8" s="3" t="s">
        <v>72</v>
      </c>
      <c r="B8" s="4" t="s">
        <v>42</v>
      </c>
      <c r="C8" s="12">
        <f>0.000853135059523809</f>
        <v>0.000853135059523809</v>
      </c>
      <c r="D8" s="12">
        <f>1.09152182179965E-06</f>
        <v>1.09152182179965e-6</v>
      </c>
      <c r="E8" s="12">
        <f>0.00104475921714031</f>
        <v>0.00104475921714031</v>
      </c>
      <c r="F8" s="12">
        <f>39.1052331733279</f>
        <v>39.1052331733279</v>
      </c>
      <c r="G8" s="12">
        <f>0.980418107661875</f>
        <v>0.980418107661875</v>
      </c>
      <c r="H8" s="12">
        <f>0.981443015653936</f>
        <v>0.981443015653936</v>
      </c>
    </row>
    <row r="9" ht="79.2" spans="1:8">
      <c r="A9" s="3" t="s">
        <v>23</v>
      </c>
      <c r="B9" s="13" t="s">
        <v>24</v>
      </c>
      <c r="C9" s="5">
        <v>0.00144024874922311</v>
      </c>
      <c r="D9" s="5">
        <v>3.44610069884879e-6</v>
      </c>
      <c r="E9" s="5">
        <v>0.00185636760875878</v>
      </c>
      <c r="F9" s="5">
        <v>291.744752959085</v>
      </c>
      <c r="G9" s="5">
        <v>0.938176982334688</v>
      </c>
      <c r="H9" s="5">
        <v>0.94055496362121</v>
      </c>
    </row>
    <row r="10" ht="79.2" spans="1:8">
      <c r="A10" s="3" t="s">
        <v>23</v>
      </c>
      <c r="B10" s="14" t="s">
        <v>35</v>
      </c>
      <c r="C10" s="12">
        <f>0.00152420280251419</f>
        <v>0.00152420280251419</v>
      </c>
      <c r="D10" s="12">
        <f>3.44109193320888E-06</f>
        <v>3.44109193320888e-6</v>
      </c>
      <c r="E10" s="12">
        <f>0.00185501804120846</f>
        <v>0.00185501804120846</v>
      </c>
      <c r="F10" s="12">
        <f>125.767685701715</f>
        <v>125.767685701715</v>
      </c>
      <c r="G10" s="12">
        <f>0.938266839548304</f>
        <v>0.938266839548304</v>
      </c>
      <c r="H10" s="12">
        <f>0.94081996396196</f>
        <v>0.94081996396196</v>
      </c>
    </row>
    <row r="11" ht="79.2" spans="1:8">
      <c r="A11" s="3" t="s">
        <v>23</v>
      </c>
      <c r="B11" s="14" t="s">
        <v>46</v>
      </c>
      <c r="C11" s="12">
        <f>0.00093406850619965</f>
        <v>0.00093406850619965</v>
      </c>
      <c r="D11" s="12">
        <f>2.03251288311774E-06</f>
        <v>2.03251288311774e-6</v>
      </c>
      <c r="E11" s="12">
        <f>0.00142566226123782</f>
        <v>0.00142566226123782</v>
      </c>
      <c r="F11" s="12">
        <f>152.239440582063</f>
        <v>152.239440582063</v>
      </c>
      <c r="G11" s="12">
        <f>0.963536735905617</f>
        <v>0.963536735905617</v>
      </c>
      <c r="H11" s="12">
        <f>0.96629588387212</f>
        <v>0.96629588387212</v>
      </c>
    </row>
  </sheetData>
  <autoFilter xmlns:etc="http://www.wps.cn/officeDocument/2017/etCustomData" ref="C1:H11" etc:filterBottomFollowUsedRange="0">
    <extLst/>
  </autoFilter>
  <mergeCells count="3">
    <mergeCell ref="C1:H1"/>
    <mergeCell ref="A1:A2"/>
    <mergeCell ref="B1:B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各模型测试集_oka特征重组后_智能群</vt:lpstr>
      <vt:lpstr>各模型测试集_oka特征重组后_融合最优智能群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岑笑</cp:lastModifiedBy>
  <dcterms:created xsi:type="dcterms:W3CDTF">2023-05-12T11:15:00Z</dcterms:created>
  <dcterms:modified xsi:type="dcterms:W3CDTF">2025-04-21T14:18:42Z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27396857688A4158BC76F0BC16EB752F_12</vt:lpwstr>
  </property>
</Properties>
</file>