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Lab Biofisica\Experiment 1\"/>
    </mc:Choice>
  </mc:AlternateContent>
  <xr:revisionPtr revIDLastSave="0" documentId="13_ncr:1_{D35D7344-5FC2-4297-BDDC-00A49A861305}" xr6:coauthVersionLast="45" xr6:coauthVersionMax="45" xr10:uidLastSave="{00000000-0000-0000-0000-000000000000}"/>
  <bookViews>
    <workbookView xWindow="-120" yWindow="-120" windowWidth="20730" windowHeight="11160" xr2:uid="{5168A589-A6E3-4E91-880B-4F8EAFE7CF1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5" i="1" l="1"/>
  <c r="L76" i="1" s="1"/>
  <c r="L77" i="1" s="1"/>
  <c r="L78" i="1" s="1"/>
  <c r="L79" i="1" s="1"/>
  <c r="L80" i="1" s="1"/>
  <c r="L81" i="1" s="1"/>
  <c r="L82" i="1" s="1"/>
  <c r="L74" i="1"/>
  <c r="M82" i="1"/>
  <c r="M81" i="1"/>
  <c r="M80" i="1"/>
  <c r="M79" i="1"/>
  <c r="M78" i="1"/>
  <c r="M77" i="1"/>
  <c r="M76" i="1"/>
  <c r="M75" i="1"/>
  <c r="M74" i="1"/>
  <c r="M73" i="1"/>
  <c r="I75" i="1"/>
  <c r="I81" i="1"/>
  <c r="I87" i="1"/>
  <c r="I93" i="1"/>
  <c r="I99" i="1"/>
  <c r="I105" i="1"/>
  <c r="I111" i="1"/>
  <c r="I117" i="1"/>
  <c r="I123" i="1"/>
  <c r="I129" i="1"/>
  <c r="I31" i="1" l="1"/>
  <c r="I25" i="1"/>
  <c r="I37" i="1"/>
  <c r="I43" i="1"/>
  <c r="I49" i="1"/>
  <c r="I55" i="1"/>
  <c r="I61" i="1"/>
  <c r="I67" i="1"/>
  <c r="I9" i="1"/>
  <c r="I19" i="1"/>
  <c r="J19" i="1"/>
  <c r="L12" i="1" l="1"/>
  <c r="G9" i="1"/>
  <c r="D6" i="1"/>
  <c r="E6" i="1" s="1"/>
  <c r="D7" i="1"/>
  <c r="E7" i="1" s="1"/>
  <c r="F7" i="1" s="1"/>
  <c r="D8" i="1"/>
  <c r="E8" i="1" s="1"/>
  <c r="F8" i="1" s="1"/>
  <c r="D2" i="1"/>
  <c r="E2" i="1" s="1"/>
  <c r="D3" i="1"/>
  <c r="E3" i="1" s="1"/>
  <c r="F3" i="1" s="1"/>
  <c r="D1" i="1"/>
  <c r="E1" i="1" s="1"/>
  <c r="F1" i="1" s="1"/>
  <c r="I4" i="1"/>
  <c r="G4" i="1"/>
  <c r="K7" i="1" l="1"/>
  <c r="J9" i="1" s="1"/>
  <c r="F6" i="1"/>
  <c r="H9" i="1"/>
  <c r="K2" i="1"/>
  <c r="J4" i="1" s="1"/>
  <c r="F2" i="1"/>
  <c r="H4" i="1"/>
  <c r="M12" i="1" l="1"/>
</calcChain>
</file>

<file path=xl/sharedStrings.xml><?xml version="1.0" encoding="utf-8"?>
<sst xmlns="http://schemas.openxmlformats.org/spreadsheetml/2006/main" count="87" uniqueCount="22">
  <si>
    <t>vertice</t>
  </si>
  <si>
    <t>x</t>
  </si>
  <si>
    <t>err x</t>
  </si>
  <si>
    <t>y</t>
  </si>
  <si>
    <t>err y</t>
  </si>
  <si>
    <t>C</t>
  </si>
  <si>
    <t>B</t>
  </si>
  <si>
    <t>A</t>
  </si>
  <si>
    <t>stokes shift</t>
  </si>
  <si>
    <t>err</t>
  </si>
  <si>
    <t xml:space="preserve">Abs 0,5 </t>
  </si>
  <si>
    <t>abs 0,4</t>
  </si>
  <si>
    <t xml:space="preserve">A </t>
  </si>
  <si>
    <t>abs 0,3</t>
  </si>
  <si>
    <t>abs 0,2</t>
  </si>
  <si>
    <t>abs 0,1</t>
  </si>
  <si>
    <t>abs 0,08</t>
  </si>
  <si>
    <t>abs 0,06</t>
  </si>
  <si>
    <t>abs 0,04</t>
  </si>
  <si>
    <t>abs 0,02</t>
  </si>
  <si>
    <t>abs 0,01</t>
  </si>
  <si>
    <t>Guadagno Fototubo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</si>
</sst>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8C9D6-52B7-4B5F-ACEB-78773D64FA3B}">
  <dimension ref="A1:M183"/>
  <sheetViews>
    <sheetView tabSelected="1" topLeftCell="A101" workbookViewId="0">
      <selection activeCell="L85" sqref="L85"/>
    </sheetView>
  </sheetViews>
  <sheetFormatPr defaultRowHeight="15" x14ac:dyDescent="0.25"/>
  <cols>
    <col min="2" max="2" width="10.85546875" customWidth="1"/>
    <col min="6" max="6" width="12" bestFit="1" customWidth="1"/>
    <col min="9" max="9" width="11.7109375" customWidth="1"/>
    <col min="10" max="10" width="12.140625" customWidth="1"/>
    <col min="12" max="12" width="14.7109375" customWidth="1"/>
    <col min="13" max="13" width="12" bestFit="1" customWidth="1"/>
  </cols>
  <sheetData>
    <row r="1" spans="1:13" x14ac:dyDescent="0.25">
      <c r="A1" t="s">
        <v>5</v>
      </c>
      <c r="B1">
        <v>-359860</v>
      </c>
      <c r="C1">
        <v>1370</v>
      </c>
      <c r="D1">
        <f>(C1/B1)</f>
        <v>-3.8070360695826155E-3</v>
      </c>
      <c r="E1">
        <f>-D1</f>
        <v>3.8070360695826155E-3</v>
      </c>
      <c r="F1">
        <f>E1*E1</f>
        <v>1.449352363510305E-5</v>
      </c>
    </row>
    <row r="2" spans="1:13" ht="15.75" thickBot="1" x14ac:dyDescent="0.3">
      <c r="A2" t="s">
        <v>6</v>
      </c>
      <c r="B2">
        <v>1297.3</v>
      </c>
      <c r="C2">
        <v>49.4</v>
      </c>
      <c r="D2">
        <f t="shared" ref="D2:D8" si="0">(C2/B2)</f>
        <v>3.807908733523472E-2</v>
      </c>
      <c r="E2">
        <f>D2</f>
        <v>3.807908733523472E-2</v>
      </c>
      <c r="F2">
        <f t="shared" ref="F2:F8" si="1">E2*E2</f>
        <v>1.4500168922844331E-3</v>
      </c>
      <c r="G2" t="s">
        <v>0</v>
      </c>
      <c r="K2">
        <f>2*E2+4*E3</f>
        <v>0.22859458813283134</v>
      </c>
    </row>
    <row r="3" spans="1:13" ht="15.75" thickBot="1" x14ac:dyDescent="0.3">
      <c r="A3" t="s">
        <v>7</v>
      </c>
      <c r="B3">
        <v>-1.1677</v>
      </c>
      <c r="C3">
        <v>4.4499999999999998E-2</v>
      </c>
      <c r="D3">
        <f t="shared" si="0"/>
        <v>-3.810910336559048E-2</v>
      </c>
      <c r="E3">
        <f>-D3</f>
        <v>3.810910336559048E-2</v>
      </c>
      <c r="F3">
        <f t="shared" si="1"/>
        <v>1.4523037593292597E-3</v>
      </c>
      <c r="G3" s="7" t="s">
        <v>1</v>
      </c>
      <c r="H3" s="8" t="s">
        <v>2</v>
      </c>
      <c r="I3" s="8" t="s">
        <v>3</v>
      </c>
      <c r="J3" s="9" t="s">
        <v>4</v>
      </c>
    </row>
    <row r="4" spans="1:13" ht="15.75" thickBot="1" x14ac:dyDescent="0.3">
      <c r="G4" s="4">
        <f>-B2/(2*B3)</f>
        <v>555.49370557506211</v>
      </c>
      <c r="H4" s="5">
        <f>((E2^2+E3^2)^(0.5))*G4/2</f>
        <v>14.963109103173004</v>
      </c>
      <c r="I4" s="5">
        <f>-(B2*B2-4*B1*B3)/(4*B3)</f>
        <v>460.99212126398385</v>
      </c>
      <c r="J4" s="6">
        <f>((K2*K2+F3)^(0.5))*I4/4</f>
        <v>26.708663140688987</v>
      </c>
      <c r="M4" t="s">
        <v>10</v>
      </c>
    </row>
    <row r="5" spans="1:13" x14ac:dyDescent="0.25">
      <c r="G5" s="1"/>
      <c r="H5" s="1"/>
      <c r="I5" s="1"/>
      <c r="J5" s="1"/>
    </row>
    <row r="6" spans="1:13" x14ac:dyDescent="0.25">
      <c r="A6" t="s">
        <v>5</v>
      </c>
      <c r="B6">
        <v>-83094</v>
      </c>
      <c r="C6">
        <v>4519</v>
      </c>
      <c r="D6">
        <f t="shared" si="0"/>
        <v>-5.4384191397694175E-2</v>
      </c>
      <c r="E6">
        <f t="shared" ref="E6:E8" si="2">-D6</f>
        <v>5.4384191397694175E-2</v>
      </c>
      <c r="F6">
        <f t="shared" si="1"/>
        <v>2.9576402739810333E-3</v>
      </c>
      <c r="G6" s="1"/>
      <c r="H6" s="1"/>
      <c r="I6" s="1"/>
      <c r="J6" s="1"/>
    </row>
    <row r="7" spans="1:13" ht="15.75" thickBot="1" x14ac:dyDescent="0.3">
      <c r="A7" t="s">
        <v>6</v>
      </c>
      <c r="B7">
        <v>316.83999999999997</v>
      </c>
      <c r="C7">
        <v>17.149999999999999</v>
      </c>
      <c r="D7">
        <f t="shared" si="0"/>
        <v>5.4128266633000882E-2</v>
      </c>
      <c r="E7">
        <f t="shared" si="2"/>
        <v>-5.4128266633000882E-2</v>
      </c>
      <c r="F7">
        <f t="shared" si="1"/>
        <v>2.9298692486932365E-3</v>
      </c>
      <c r="G7" s="1" t="s">
        <v>0</v>
      </c>
      <c r="H7" s="1"/>
      <c r="I7" s="1"/>
      <c r="J7" s="1"/>
      <c r="K7">
        <f t="shared" ref="K7" si="3">2*E7+4*E8</f>
        <v>0.10863661887894893</v>
      </c>
    </row>
    <row r="8" spans="1:13" ht="15.75" thickBot="1" x14ac:dyDescent="0.3">
      <c r="A8" t="s">
        <v>7</v>
      </c>
      <c r="B8">
        <v>-0.30024000000000001</v>
      </c>
      <c r="C8">
        <v>1.6279999999999999E-2</v>
      </c>
      <c r="D8">
        <f t="shared" si="0"/>
        <v>-5.4223288036237674E-2</v>
      </c>
      <c r="E8">
        <f t="shared" si="2"/>
        <v>5.4223288036237674E-2</v>
      </c>
      <c r="F8">
        <f t="shared" si="1"/>
        <v>2.9401649654607958E-3</v>
      </c>
      <c r="G8" s="4" t="s">
        <v>1</v>
      </c>
      <c r="H8" s="5" t="s">
        <v>2</v>
      </c>
      <c r="I8" s="5" t="s">
        <v>3</v>
      </c>
      <c r="J8" s="6" t="s">
        <v>4</v>
      </c>
    </row>
    <row r="9" spans="1:13" ht="15.75" thickBot="1" x14ac:dyDescent="0.3">
      <c r="G9" s="3">
        <f>-B7/(2*B8)</f>
        <v>527.64455102584589</v>
      </c>
      <c r="H9" s="10">
        <f>((E7^2+E8^2)^(0.5))*G9/2</f>
        <v>20.213046643781034</v>
      </c>
      <c r="I9" s="4">
        <f>-(B7*B7-4*B6*B8)/(4*B8)</f>
        <v>495.44977351451365</v>
      </c>
      <c r="J9" s="6">
        <f>((K7*K7+F8)^(0.5))*I9/4</f>
        <v>15.039002226476097</v>
      </c>
    </row>
    <row r="10" spans="1:13" x14ac:dyDescent="0.25">
      <c r="I10" s="1"/>
      <c r="J10" s="1"/>
    </row>
    <row r="11" spans="1:13" x14ac:dyDescent="0.25">
      <c r="I11" s="1"/>
      <c r="J11" s="1"/>
      <c r="L11" s="2" t="s">
        <v>8</v>
      </c>
      <c r="M11" s="2" t="s">
        <v>9</v>
      </c>
    </row>
    <row r="12" spans="1:13" x14ac:dyDescent="0.25">
      <c r="I12" s="1"/>
      <c r="J12" s="1"/>
      <c r="L12" s="2">
        <f>G4-G9</f>
        <v>27.849154549216223</v>
      </c>
      <c r="M12" s="2">
        <f>(H4^2+H9^2)^(0.5)</f>
        <v>25.14879497425526</v>
      </c>
    </row>
    <row r="13" spans="1:13" x14ac:dyDescent="0.25">
      <c r="I13" s="1"/>
      <c r="J13" s="1"/>
    </row>
    <row r="14" spans="1:13" x14ac:dyDescent="0.25">
      <c r="I14" s="1"/>
      <c r="J14" s="1"/>
    </row>
    <row r="15" spans="1:13" x14ac:dyDescent="0.25">
      <c r="A15" t="s">
        <v>11</v>
      </c>
      <c r="I15" s="1"/>
      <c r="J15" s="1"/>
    </row>
    <row r="16" spans="1:13" x14ac:dyDescent="0.25">
      <c r="A16" t="s">
        <v>5</v>
      </c>
      <c r="B16" s="11">
        <v>-590693</v>
      </c>
      <c r="I16" s="1"/>
      <c r="J16" s="1"/>
    </row>
    <row r="17" spans="1:10" x14ac:dyDescent="0.25">
      <c r="A17" t="s">
        <v>6</v>
      </c>
      <c r="B17" s="11">
        <v>2138.79</v>
      </c>
      <c r="I17" s="1"/>
      <c r="J17" s="1"/>
    </row>
    <row r="18" spans="1:10" x14ac:dyDescent="0.25">
      <c r="A18" t="s">
        <v>12</v>
      </c>
      <c r="B18" s="11">
        <v>-1.9329400000000001</v>
      </c>
      <c r="G18" s="1"/>
      <c r="I18" s="1"/>
      <c r="J18" s="1"/>
    </row>
    <row r="19" spans="1:10" x14ac:dyDescent="0.25">
      <c r="I19" s="1">
        <f>-(B17*B17-4*B16*B18)/(4*B18)</f>
        <v>947.54032975668792</v>
      </c>
      <c r="J19" s="1">
        <f t="shared" ref="J19" si="4">((K17*K17+F18)^(0.5))*I19/4</f>
        <v>0</v>
      </c>
    </row>
    <row r="20" spans="1:10" x14ac:dyDescent="0.25">
      <c r="I20" s="1"/>
      <c r="J20" s="1"/>
    </row>
    <row r="21" spans="1:10" x14ac:dyDescent="0.25">
      <c r="A21" t="s">
        <v>13</v>
      </c>
      <c r="I21" s="1"/>
      <c r="J21" s="1"/>
    </row>
    <row r="22" spans="1:10" x14ac:dyDescent="0.25">
      <c r="A22" t="s">
        <v>5</v>
      </c>
      <c r="B22">
        <v>-446947</v>
      </c>
      <c r="I22" s="1"/>
    </row>
    <row r="23" spans="1:10" x14ac:dyDescent="0.25">
      <c r="A23" t="s">
        <v>6</v>
      </c>
      <c r="B23">
        <v>1619.74</v>
      </c>
      <c r="I23" s="1"/>
    </row>
    <row r="24" spans="1:10" x14ac:dyDescent="0.25">
      <c r="A24" t="s">
        <v>12</v>
      </c>
      <c r="B24">
        <v>-1.46519</v>
      </c>
      <c r="I24" s="1"/>
    </row>
    <row r="25" spans="1:10" x14ac:dyDescent="0.25">
      <c r="I25" s="1">
        <f t="shared" ref="I25:I88" si="5">-(B23*B23-4*B22*B24)/(4*B24)</f>
        <v>701.02988008380953</v>
      </c>
    </row>
    <row r="26" spans="1:10" x14ac:dyDescent="0.25">
      <c r="I26" s="1"/>
    </row>
    <row r="27" spans="1:10" x14ac:dyDescent="0.25">
      <c r="A27" t="s">
        <v>14</v>
      </c>
      <c r="I27" s="1"/>
    </row>
    <row r="28" spans="1:10" x14ac:dyDescent="0.25">
      <c r="A28" t="s">
        <v>5</v>
      </c>
      <c r="B28">
        <v>-362300</v>
      </c>
      <c r="I28" s="1"/>
    </row>
    <row r="29" spans="1:10" x14ac:dyDescent="0.25">
      <c r="A29" t="s">
        <v>6</v>
      </c>
      <c r="B29">
        <v>1314.18</v>
      </c>
      <c r="I29" s="1"/>
    </row>
    <row r="30" spans="1:10" x14ac:dyDescent="0.25">
      <c r="A30" t="s">
        <v>12</v>
      </c>
      <c r="B30">
        <v>-1.1897500000000001</v>
      </c>
      <c r="I30" s="1"/>
    </row>
    <row r="31" spans="1:10" x14ac:dyDescent="0.25">
      <c r="I31" s="1">
        <f>-(B29*B29-4*B28*B30)/(4*B30)</f>
        <v>605.8777894515639</v>
      </c>
    </row>
    <row r="32" spans="1:10" x14ac:dyDescent="0.25">
      <c r="I32" s="1"/>
    </row>
    <row r="33" spans="1:9" x14ac:dyDescent="0.25">
      <c r="A33" t="s">
        <v>15</v>
      </c>
      <c r="I33" s="1"/>
    </row>
    <row r="34" spans="1:9" x14ac:dyDescent="0.25">
      <c r="A34" t="s">
        <v>5</v>
      </c>
      <c r="B34">
        <v>-191044</v>
      </c>
      <c r="I34" s="1"/>
    </row>
    <row r="35" spans="1:9" x14ac:dyDescent="0.25">
      <c r="A35" t="s">
        <v>6</v>
      </c>
      <c r="B35">
        <v>693.84299999999996</v>
      </c>
      <c r="I35" s="1"/>
    </row>
    <row r="36" spans="1:9" x14ac:dyDescent="0.25">
      <c r="A36" t="s">
        <v>12</v>
      </c>
      <c r="B36">
        <v>-0.62892000000000003</v>
      </c>
      <c r="I36" s="1"/>
    </row>
    <row r="37" spans="1:9" x14ac:dyDescent="0.25">
      <c r="I37" s="1">
        <f t="shared" si="5"/>
        <v>322.98970020030578</v>
      </c>
    </row>
    <row r="38" spans="1:9" x14ac:dyDescent="0.25">
      <c r="I38" s="1"/>
    </row>
    <row r="39" spans="1:9" x14ac:dyDescent="0.25">
      <c r="A39" t="s">
        <v>16</v>
      </c>
      <c r="I39" s="1"/>
    </row>
    <row r="40" spans="1:9" x14ac:dyDescent="0.25">
      <c r="A40" t="s">
        <v>5</v>
      </c>
      <c r="B40">
        <v>-157689</v>
      </c>
      <c r="I40" s="1"/>
    </row>
    <row r="41" spans="1:9" x14ac:dyDescent="0.25">
      <c r="A41" t="s">
        <v>6</v>
      </c>
      <c r="B41">
        <v>572.86300000000006</v>
      </c>
      <c r="I41" s="1"/>
    </row>
    <row r="42" spans="1:9" x14ac:dyDescent="0.25">
      <c r="A42" t="s">
        <v>12</v>
      </c>
      <c r="B42">
        <v>-0.51941000000000004</v>
      </c>
      <c r="I42" s="1"/>
    </row>
    <row r="43" spans="1:9" x14ac:dyDescent="0.25">
      <c r="I43" s="1">
        <f t="shared" si="5"/>
        <v>265.22535617335336</v>
      </c>
    </row>
    <row r="44" spans="1:9" x14ac:dyDescent="0.25">
      <c r="I44" s="1"/>
    </row>
    <row r="45" spans="1:9" x14ac:dyDescent="0.25">
      <c r="A45" t="s">
        <v>17</v>
      </c>
      <c r="I45" s="1"/>
    </row>
    <row r="46" spans="1:9" x14ac:dyDescent="0.25">
      <c r="A46" t="s">
        <v>5</v>
      </c>
      <c r="B46">
        <v>-117228</v>
      </c>
      <c r="I46" s="1"/>
    </row>
    <row r="47" spans="1:9" x14ac:dyDescent="0.25">
      <c r="A47" t="s">
        <v>6</v>
      </c>
      <c r="B47">
        <v>425.92099999999999</v>
      </c>
      <c r="I47" s="1"/>
    </row>
    <row r="48" spans="1:9" x14ac:dyDescent="0.25">
      <c r="A48" t="s">
        <v>12</v>
      </c>
      <c r="B48">
        <v>-0.38623000000000002</v>
      </c>
      <c r="I48" s="1"/>
    </row>
    <row r="49" spans="1:9" x14ac:dyDescent="0.25">
      <c r="I49" s="1">
        <f t="shared" si="5"/>
        <v>194.71330619060345</v>
      </c>
    </row>
    <row r="50" spans="1:9" x14ac:dyDescent="0.25">
      <c r="I50" s="1"/>
    </row>
    <row r="51" spans="1:9" x14ac:dyDescent="0.25">
      <c r="A51" t="s">
        <v>18</v>
      </c>
      <c r="I51" s="1"/>
    </row>
    <row r="52" spans="1:9" x14ac:dyDescent="0.25">
      <c r="A52" t="s">
        <v>5</v>
      </c>
      <c r="B52">
        <v>-75202.399999999994</v>
      </c>
      <c r="I52" s="1"/>
    </row>
    <row r="53" spans="1:9" x14ac:dyDescent="0.25">
      <c r="A53" t="s">
        <v>6</v>
      </c>
      <c r="B53">
        <v>273.29700000000003</v>
      </c>
      <c r="I53" s="1"/>
    </row>
    <row r="54" spans="1:9" x14ac:dyDescent="0.25">
      <c r="A54" t="s">
        <v>12</v>
      </c>
      <c r="B54">
        <v>-0.24787999999999999</v>
      </c>
      <c r="I54" s="1"/>
    </row>
    <row r="55" spans="1:9" x14ac:dyDescent="0.25">
      <c r="I55" s="1">
        <f t="shared" si="5"/>
        <v>127.64902472973692</v>
      </c>
    </row>
    <row r="56" spans="1:9" x14ac:dyDescent="0.25">
      <c r="I56" s="1"/>
    </row>
    <row r="57" spans="1:9" x14ac:dyDescent="0.25">
      <c r="A57" t="s">
        <v>19</v>
      </c>
      <c r="I57" s="1"/>
    </row>
    <row r="58" spans="1:9" x14ac:dyDescent="0.25">
      <c r="A58" t="s">
        <v>5</v>
      </c>
      <c r="B58">
        <v>-36809.699999999997</v>
      </c>
      <c r="I58" s="1"/>
    </row>
    <row r="59" spans="1:9" x14ac:dyDescent="0.25">
      <c r="A59" t="s">
        <v>6</v>
      </c>
      <c r="B59">
        <v>133.82900000000001</v>
      </c>
      <c r="I59" s="1"/>
    </row>
    <row r="60" spans="1:9" x14ac:dyDescent="0.25">
      <c r="A60" t="s">
        <v>12</v>
      </c>
      <c r="B60">
        <v>-0.12145</v>
      </c>
      <c r="I60" s="1"/>
    </row>
    <row r="61" spans="1:9" x14ac:dyDescent="0.25">
      <c r="I61" s="1">
        <f t="shared" si="5"/>
        <v>57.737713050645432</v>
      </c>
    </row>
    <row r="62" spans="1:9" x14ac:dyDescent="0.25">
      <c r="I62" s="1"/>
    </row>
    <row r="63" spans="1:9" x14ac:dyDescent="0.25">
      <c r="A63" t="s">
        <v>20</v>
      </c>
      <c r="I63" s="1"/>
    </row>
    <row r="64" spans="1:9" x14ac:dyDescent="0.25">
      <c r="A64" t="s">
        <v>5</v>
      </c>
      <c r="B64">
        <v>-18546.099999999999</v>
      </c>
      <c r="I64" s="1"/>
    </row>
    <row r="65" spans="1:13" x14ac:dyDescent="0.25">
      <c r="A65" t="s">
        <v>6</v>
      </c>
      <c r="B65">
        <v>67.408699999999996</v>
      </c>
      <c r="I65" s="1"/>
    </row>
    <row r="66" spans="1:13" x14ac:dyDescent="0.25">
      <c r="A66" t="s">
        <v>7</v>
      </c>
      <c r="B66">
        <v>-6.1159999999999999E-2</v>
      </c>
      <c r="I66" s="1"/>
    </row>
    <row r="67" spans="1:13" x14ac:dyDescent="0.25">
      <c r="I67" s="1">
        <f t="shared" si="5"/>
        <v>27.856980420208743</v>
      </c>
    </row>
    <row r="68" spans="1:13" x14ac:dyDescent="0.25">
      <c r="I68" s="1"/>
    </row>
    <row r="69" spans="1:13" x14ac:dyDescent="0.25">
      <c r="I69" s="1"/>
    </row>
    <row r="70" spans="1:13" x14ac:dyDescent="0.25">
      <c r="B70" t="s">
        <v>21</v>
      </c>
      <c r="I70" s="1"/>
    </row>
    <row r="71" spans="1:13" x14ac:dyDescent="0.25">
      <c r="A71">
        <v>485</v>
      </c>
      <c r="I71" s="1"/>
      <c r="L71" t="s">
        <v>21</v>
      </c>
    </row>
    <row r="72" spans="1:13" x14ac:dyDescent="0.25">
      <c r="A72" t="s">
        <v>5</v>
      </c>
      <c r="B72">
        <v>-19132.2</v>
      </c>
      <c r="I72" s="1"/>
    </row>
    <row r="73" spans="1:13" x14ac:dyDescent="0.25">
      <c r="A73" t="s">
        <v>6</v>
      </c>
      <c r="B73">
        <v>69.572900000000004</v>
      </c>
      <c r="I73" s="1"/>
      <c r="L73" s="2">
        <v>485</v>
      </c>
      <c r="M73" s="2">
        <f>I75</f>
        <v>30.066090300873146</v>
      </c>
    </row>
    <row r="74" spans="1:13" x14ac:dyDescent="0.25">
      <c r="A74" t="s">
        <v>7</v>
      </c>
      <c r="B74">
        <v>-6.3149999999999998E-2</v>
      </c>
      <c r="I74" s="1"/>
      <c r="L74" s="2">
        <f>L73+25</f>
        <v>510</v>
      </c>
      <c r="M74" s="2">
        <f>I81</f>
        <v>46.520783583455454</v>
      </c>
    </row>
    <row r="75" spans="1:13" x14ac:dyDescent="0.25">
      <c r="I75" s="1">
        <f t="shared" si="5"/>
        <v>30.066090300873146</v>
      </c>
      <c r="L75" s="2">
        <f t="shared" ref="L75:L82" si="6">L74+25</f>
        <v>535</v>
      </c>
      <c r="M75" s="2">
        <f>I87</f>
        <v>81.250725118484056</v>
      </c>
    </row>
    <row r="76" spans="1:13" x14ac:dyDescent="0.25">
      <c r="I76" s="1"/>
      <c r="L76" s="2">
        <f t="shared" si="6"/>
        <v>560</v>
      </c>
      <c r="M76" s="2">
        <f>I93</f>
        <v>120.15466539075118</v>
      </c>
    </row>
    <row r="77" spans="1:13" x14ac:dyDescent="0.25">
      <c r="A77">
        <v>510</v>
      </c>
      <c r="I77" s="1"/>
      <c r="L77" s="2">
        <f t="shared" si="6"/>
        <v>585</v>
      </c>
      <c r="M77" s="2">
        <f>I99</f>
        <v>178.86312210884904</v>
      </c>
    </row>
    <row r="78" spans="1:13" x14ac:dyDescent="0.25">
      <c r="A78" t="s">
        <v>5</v>
      </c>
      <c r="B78">
        <v>-24838.7</v>
      </c>
      <c r="I78" s="1"/>
      <c r="L78" s="2">
        <f t="shared" si="6"/>
        <v>610</v>
      </c>
      <c r="M78" s="2">
        <f>I105</f>
        <v>279.69467541030235</v>
      </c>
    </row>
    <row r="79" spans="1:13" x14ac:dyDescent="0.25">
      <c r="A79" t="s">
        <v>6</v>
      </c>
      <c r="B79">
        <v>90.323700000000002</v>
      </c>
      <c r="I79" s="1"/>
      <c r="L79" s="2">
        <f t="shared" si="6"/>
        <v>635</v>
      </c>
      <c r="M79" s="2">
        <f>I111</f>
        <v>394.53343564090028</v>
      </c>
    </row>
    <row r="80" spans="1:13" x14ac:dyDescent="0.25">
      <c r="A80" t="s">
        <v>7</v>
      </c>
      <c r="B80">
        <v>-8.1960000000000005E-2</v>
      </c>
      <c r="I80" s="1"/>
      <c r="L80" s="2">
        <f t="shared" si="6"/>
        <v>660</v>
      </c>
      <c r="M80" s="2">
        <f>I117</f>
        <v>556.43235033598603</v>
      </c>
    </row>
    <row r="81" spans="1:13" x14ac:dyDescent="0.25">
      <c r="I81" s="1">
        <f t="shared" si="5"/>
        <v>46.520783583455454</v>
      </c>
      <c r="L81" s="2">
        <f t="shared" si="6"/>
        <v>685</v>
      </c>
      <c r="M81" s="2">
        <f>I123</f>
        <v>821.68644970774881</v>
      </c>
    </row>
    <row r="82" spans="1:13" x14ac:dyDescent="0.25">
      <c r="I82" s="1"/>
      <c r="L82" s="2">
        <f t="shared" si="6"/>
        <v>710</v>
      </c>
      <c r="M82" s="2">
        <f>I129</f>
        <v>985.42619377621122</v>
      </c>
    </row>
    <row r="83" spans="1:13" x14ac:dyDescent="0.25">
      <c r="A83">
        <v>535</v>
      </c>
      <c r="I83" s="1"/>
    </row>
    <row r="84" spans="1:13" x14ac:dyDescent="0.25">
      <c r="A84" t="s">
        <v>5</v>
      </c>
      <c r="B84">
        <v>-47997.5</v>
      </c>
      <c r="I84" s="1"/>
    </row>
    <row r="85" spans="1:13" x14ac:dyDescent="0.25">
      <c r="A85" t="s">
        <v>6</v>
      </c>
      <c r="B85">
        <v>174.453</v>
      </c>
      <c r="I85" s="1"/>
    </row>
    <row r="86" spans="1:13" x14ac:dyDescent="0.25">
      <c r="A86" t="s">
        <v>7</v>
      </c>
      <c r="B86">
        <v>-0.15825</v>
      </c>
      <c r="I86" s="1"/>
    </row>
    <row r="87" spans="1:13" x14ac:dyDescent="0.25">
      <c r="I87" s="1">
        <f t="shared" si="5"/>
        <v>81.250725118484056</v>
      </c>
    </row>
    <row r="88" spans="1:13" x14ac:dyDescent="0.25">
      <c r="I88" s="1"/>
    </row>
    <row r="89" spans="1:13" x14ac:dyDescent="0.25">
      <c r="A89">
        <v>560</v>
      </c>
      <c r="I89" s="1"/>
    </row>
    <row r="90" spans="1:13" x14ac:dyDescent="0.25">
      <c r="A90" t="s">
        <v>5</v>
      </c>
      <c r="B90">
        <v>-70494.899999999994</v>
      </c>
      <c r="I90" s="1"/>
    </row>
    <row r="91" spans="1:13" x14ac:dyDescent="0.25">
      <c r="A91" t="s">
        <v>6</v>
      </c>
      <c r="B91">
        <v>256.27100000000002</v>
      </c>
      <c r="I91" s="1"/>
    </row>
    <row r="92" spans="1:13" x14ac:dyDescent="0.25">
      <c r="A92" t="s">
        <v>7</v>
      </c>
      <c r="B92">
        <v>-0.23250999999999999</v>
      </c>
      <c r="I92" s="1"/>
    </row>
    <row r="93" spans="1:13" x14ac:dyDescent="0.25">
      <c r="I93" s="1">
        <f t="shared" ref="I89:I129" si="7">-(B91*B91-4*B90*B92)/(4*B92)</f>
        <v>120.15466539075118</v>
      </c>
    </row>
    <row r="94" spans="1:13" x14ac:dyDescent="0.25">
      <c r="I94" s="1"/>
    </row>
    <row r="95" spans="1:13" x14ac:dyDescent="0.25">
      <c r="A95">
        <v>585</v>
      </c>
      <c r="I95" s="1"/>
    </row>
    <row r="96" spans="1:13" x14ac:dyDescent="0.25">
      <c r="A96" t="s">
        <v>5</v>
      </c>
      <c r="B96">
        <v>-92472.2</v>
      </c>
      <c r="I96" s="1"/>
    </row>
    <row r="97" spans="1:9" x14ac:dyDescent="0.25">
      <c r="A97" t="s">
        <v>6</v>
      </c>
      <c r="B97">
        <v>336.101</v>
      </c>
      <c r="I97" s="1"/>
    </row>
    <row r="98" spans="1:9" x14ac:dyDescent="0.25">
      <c r="A98" t="s">
        <v>7</v>
      </c>
      <c r="B98">
        <v>-0.30481000000000003</v>
      </c>
      <c r="I98" s="1"/>
    </row>
    <row r="99" spans="1:9" x14ac:dyDescent="0.25">
      <c r="I99" s="1">
        <f t="shared" si="7"/>
        <v>178.86312210884904</v>
      </c>
    </row>
    <row r="100" spans="1:9" x14ac:dyDescent="0.25">
      <c r="I100" s="1"/>
    </row>
    <row r="101" spans="1:9" x14ac:dyDescent="0.25">
      <c r="A101">
        <v>610</v>
      </c>
      <c r="I101" s="1"/>
    </row>
    <row r="102" spans="1:9" x14ac:dyDescent="0.25">
      <c r="A102" t="s">
        <v>5</v>
      </c>
      <c r="B102">
        <v>-170174</v>
      </c>
      <c r="I102" s="1"/>
    </row>
    <row r="103" spans="1:9" x14ac:dyDescent="0.25">
      <c r="A103" t="s">
        <v>6</v>
      </c>
      <c r="B103">
        <v>618.55799999999999</v>
      </c>
      <c r="I103" s="1"/>
    </row>
    <row r="104" spans="1:9" x14ac:dyDescent="0.25">
      <c r="A104" t="s">
        <v>7</v>
      </c>
      <c r="B104">
        <v>-0.56116999999999995</v>
      </c>
      <c r="I104" s="1"/>
    </row>
    <row r="105" spans="1:9" x14ac:dyDescent="0.25">
      <c r="I105" s="1">
        <f t="shared" si="7"/>
        <v>279.69467541030235</v>
      </c>
    </row>
    <row r="106" spans="1:9" x14ac:dyDescent="0.25">
      <c r="I106" s="1"/>
    </row>
    <row r="107" spans="1:9" x14ac:dyDescent="0.25">
      <c r="A107">
        <v>635</v>
      </c>
      <c r="I107" s="1"/>
    </row>
    <row r="108" spans="1:9" x14ac:dyDescent="0.25">
      <c r="A108" t="s">
        <v>5</v>
      </c>
      <c r="B108">
        <v>-216077</v>
      </c>
      <c r="I108" s="1"/>
    </row>
    <row r="109" spans="1:9" x14ac:dyDescent="0.25">
      <c r="A109" t="s">
        <v>6</v>
      </c>
      <c r="B109">
        <v>785.57899999999995</v>
      </c>
      <c r="I109" s="1"/>
    </row>
    <row r="110" spans="1:9" x14ac:dyDescent="0.25">
      <c r="A110" t="s">
        <v>7</v>
      </c>
      <c r="B110">
        <v>-0.71272000000000002</v>
      </c>
      <c r="I110" s="1"/>
    </row>
    <row r="111" spans="1:9" x14ac:dyDescent="0.25">
      <c r="I111" s="1">
        <f t="shared" si="7"/>
        <v>394.53343564090028</v>
      </c>
    </row>
    <row r="112" spans="1:9" x14ac:dyDescent="0.25">
      <c r="I112" s="1"/>
    </row>
    <row r="113" spans="1:9" x14ac:dyDescent="0.25">
      <c r="A113">
        <v>660</v>
      </c>
      <c r="I113" s="1"/>
    </row>
    <row r="114" spans="1:9" x14ac:dyDescent="0.25">
      <c r="A114" t="s">
        <v>5</v>
      </c>
      <c r="B114">
        <v>-315050</v>
      </c>
      <c r="I114" s="1"/>
    </row>
    <row r="115" spans="1:9" x14ac:dyDescent="0.25">
      <c r="A115" t="s">
        <v>6</v>
      </c>
      <c r="B115">
        <v>1145.0899999999999</v>
      </c>
      <c r="I115" s="1"/>
    </row>
    <row r="116" spans="1:9" x14ac:dyDescent="0.25">
      <c r="A116" t="s">
        <v>7</v>
      </c>
      <c r="B116">
        <v>-1.0386599999999999</v>
      </c>
      <c r="I116" s="1"/>
    </row>
    <row r="117" spans="1:9" x14ac:dyDescent="0.25">
      <c r="I117" s="1">
        <f t="shared" si="7"/>
        <v>556.43235033598603</v>
      </c>
    </row>
    <row r="118" spans="1:9" x14ac:dyDescent="0.25">
      <c r="I118" s="1"/>
    </row>
    <row r="119" spans="1:9" x14ac:dyDescent="0.25">
      <c r="A119">
        <v>685</v>
      </c>
      <c r="I119" s="1"/>
    </row>
    <row r="120" spans="1:9" x14ac:dyDescent="0.25">
      <c r="A120" t="s">
        <v>5</v>
      </c>
      <c r="B120">
        <v>-498091</v>
      </c>
      <c r="I120" s="1"/>
    </row>
    <row r="121" spans="1:9" x14ac:dyDescent="0.25">
      <c r="A121" t="s">
        <v>6</v>
      </c>
      <c r="B121">
        <v>1810.43</v>
      </c>
      <c r="I121" s="1"/>
    </row>
    <row r="122" spans="1:9" x14ac:dyDescent="0.25">
      <c r="A122" t="s">
        <v>7</v>
      </c>
      <c r="B122">
        <v>-1.6424000000000001</v>
      </c>
      <c r="I122" s="1"/>
    </row>
    <row r="123" spans="1:9" x14ac:dyDescent="0.25">
      <c r="I123" s="1">
        <f t="shared" si="7"/>
        <v>821.68644970774881</v>
      </c>
    </row>
    <row r="124" spans="1:9" x14ac:dyDescent="0.25">
      <c r="I124" s="1"/>
    </row>
    <row r="125" spans="1:9" x14ac:dyDescent="0.25">
      <c r="A125">
        <v>710</v>
      </c>
      <c r="I125" s="1"/>
    </row>
    <row r="126" spans="1:9" x14ac:dyDescent="0.25">
      <c r="A126" t="s">
        <v>5</v>
      </c>
      <c r="B126">
        <v>-527278</v>
      </c>
      <c r="I126" s="1"/>
    </row>
    <row r="127" spans="1:9" x14ac:dyDescent="0.25">
      <c r="A127" t="s">
        <v>6</v>
      </c>
      <c r="B127">
        <v>1916.82</v>
      </c>
      <c r="I127" s="1"/>
    </row>
    <row r="128" spans="1:9" x14ac:dyDescent="0.25">
      <c r="A128" t="s">
        <v>7</v>
      </c>
      <c r="B128">
        <v>-1.73881</v>
      </c>
      <c r="I128" s="1"/>
    </row>
    <row r="129" spans="9:11" x14ac:dyDescent="0.25">
      <c r="I129" s="1">
        <f t="shared" si="7"/>
        <v>985.42619377621122</v>
      </c>
      <c r="K129" s="1"/>
    </row>
    <row r="130" spans="9:11" x14ac:dyDescent="0.25">
      <c r="K130" s="1"/>
    </row>
    <row r="131" spans="9:11" x14ac:dyDescent="0.25">
      <c r="K131" s="1"/>
    </row>
    <row r="132" spans="9:11" x14ac:dyDescent="0.25">
      <c r="K132" s="1"/>
    </row>
    <row r="133" spans="9:11" x14ac:dyDescent="0.25">
      <c r="K133" s="1"/>
    </row>
    <row r="134" spans="9:11" x14ac:dyDescent="0.25">
      <c r="K134" s="1"/>
    </row>
    <row r="135" spans="9:11" x14ac:dyDescent="0.25">
      <c r="K135" s="1"/>
    </row>
    <row r="136" spans="9:11" x14ac:dyDescent="0.25">
      <c r="K136" s="1"/>
    </row>
    <row r="137" spans="9:11" x14ac:dyDescent="0.25">
      <c r="K137" s="1"/>
    </row>
    <row r="138" spans="9:11" x14ac:dyDescent="0.25">
      <c r="K138" s="1"/>
    </row>
    <row r="139" spans="9:11" x14ac:dyDescent="0.25">
      <c r="K139" s="1"/>
    </row>
    <row r="140" spans="9:11" x14ac:dyDescent="0.25">
      <c r="K140" s="1"/>
    </row>
    <row r="141" spans="9:11" x14ac:dyDescent="0.25">
      <c r="K141" s="1"/>
    </row>
    <row r="142" spans="9:11" x14ac:dyDescent="0.25">
      <c r="K142" s="1"/>
    </row>
    <row r="143" spans="9:11" x14ac:dyDescent="0.25">
      <c r="K143" s="1"/>
    </row>
    <row r="144" spans="9:11" x14ac:dyDescent="0.25">
      <c r="K144" s="1"/>
    </row>
    <row r="145" spans="11:11" x14ac:dyDescent="0.25">
      <c r="K145" s="1"/>
    </row>
    <row r="146" spans="11:11" x14ac:dyDescent="0.25">
      <c r="K146" s="1"/>
    </row>
    <row r="147" spans="11:11" x14ac:dyDescent="0.25">
      <c r="K147" s="1"/>
    </row>
    <row r="148" spans="11:11" x14ac:dyDescent="0.25">
      <c r="K148" s="1"/>
    </row>
    <row r="149" spans="11:11" x14ac:dyDescent="0.25">
      <c r="K149" s="1"/>
    </row>
    <row r="150" spans="11:11" x14ac:dyDescent="0.25">
      <c r="K150" s="1"/>
    </row>
    <row r="151" spans="11:11" x14ac:dyDescent="0.25">
      <c r="K151" s="1"/>
    </row>
    <row r="152" spans="11:11" x14ac:dyDescent="0.25">
      <c r="K152" s="1"/>
    </row>
    <row r="153" spans="11:11" x14ac:dyDescent="0.25">
      <c r="K153" s="1"/>
    </row>
    <row r="154" spans="11:11" x14ac:dyDescent="0.25">
      <c r="K154" s="1"/>
    </row>
    <row r="155" spans="11:11" x14ac:dyDescent="0.25">
      <c r="K155" s="1"/>
    </row>
    <row r="156" spans="11:11" x14ac:dyDescent="0.25">
      <c r="K156" s="1"/>
    </row>
    <row r="157" spans="11:11" x14ac:dyDescent="0.25">
      <c r="K157" s="1"/>
    </row>
    <row r="158" spans="11:11" x14ac:dyDescent="0.25">
      <c r="K158" s="1"/>
    </row>
    <row r="159" spans="11:11" x14ac:dyDescent="0.25">
      <c r="K159" s="1"/>
    </row>
    <row r="160" spans="11:11" x14ac:dyDescent="0.25">
      <c r="K160" s="1"/>
    </row>
    <row r="161" spans="11:11" x14ac:dyDescent="0.25">
      <c r="K161" s="1"/>
    </row>
    <row r="162" spans="11:11" x14ac:dyDescent="0.25">
      <c r="K162" s="1"/>
    </row>
    <row r="163" spans="11:11" x14ac:dyDescent="0.25">
      <c r="K163" s="1"/>
    </row>
    <row r="164" spans="11:11" x14ac:dyDescent="0.25">
      <c r="K164" s="1"/>
    </row>
    <row r="165" spans="11:11" x14ac:dyDescent="0.25">
      <c r="K165" s="1"/>
    </row>
    <row r="166" spans="11:11" x14ac:dyDescent="0.25">
      <c r="K166" s="1"/>
    </row>
    <row r="167" spans="11:11" x14ac:dyDescent="0.25">
      <c r="K167" s="1"/>
    </row>
    <row r="168" spans="11:11" x14ac:dyDescent="0.25">
      <c r="K168" s="1"/>
    </row>
    <row r="169" spans="11:11" x14ac:dyDescent="0.25">
      <c r="K169" s="1"/>
    </row>
    <row r="170" spans="11:11" x14ac:dyDescent="0.25">
      <c r="K170" s="1"/>
    </row>
    <row r="171" spans="11:11" x14ac:dyDescent="0.25">
      <c r="K171" s="1"/>
    </row>
    <row r="172" spans="11:11" x14ac:dyDescent="0.25">
      <c r="K172" s="1"/>
    </row>
    <row r="173" spans="11:11" x14ac:dyDescent="0.25">
      <c r="K173" s="1"/>
    </row>
    <row r="174" spans="11:11" x14ac:dyDescent="0.25">
      <c r="K174" s="1"/>
    </row>
    <row r="175" spans="11:11" x14ac:dyDescent="0.25">
      <c r="K175" s="1"/>
    </row>
    <row r="176" spans="11:11" x14ac:dyDescent="0.25">
      <c r="K176" s="1"/>
    </row>
    <row r="177" spans="11:11" x14ac:dyDescent="0.25">
      <c r="K177" s="1"/>
    </row>
    <row r="178" spans="11:11" x14ac:dyDescent="0.25">
      <c r="K178" s="1"/>
    </row>
    <row r="179" spans="11:11" x14ac:dyDescent="0.25">
      <c r="K179" s="1"/>
    </row>
    <row r="180" spans="11:11" x14ac:dyDescent="0.25">
      <c r="K180" s="1"/>
    </row>
    <row r="181" spans="11:11" x14ac:dyDescent="0.25">
      <c r="K181" s="1"/>
    </row>
    <row r="182" spans="11:11" x14ac:dyDescent="0.25">
      <c r="K182" s="1"/>
    </row>
    <row r="183" spans="11:11" x14ac:dyDescent="0.25">
      <c r="K1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2020-03-20T16:04:01Z</dcterms:created>
  <dcterms:modified xsi:type="dcterms:W3CDTF">2020-03-27T15:20:54Z</dcterms:modified>
</cp:coreProperties>
</file>