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E:\CODE_PROJECTS\ASPNET_CORE_VSA_Template\Static\Docs\"/>
    </mc:Choice>
  </mc:AlternateContent>
  <xr:revisionPtr revIDLastSave="0" documentId="8_{4AA3CCC9-34C3-46CE-8CEF-BEFAFEB8EEE9}" xr6:coauthVersionLast="47" xr6:coauthVersionMax="47" xr10:uidLastSave="{00000000-0000-0000-0000-000000000000}"/>
  <bookViews>
    <workbookView xWindow="-108" yWindow="-108" windowWidth="23256" windowHeight="14616" xr2:uid="{00000000-000D-0000-FFFF-FFFF00000000}"/>
  </bookViews>
  <sheets>
    <sheet name="Project Tracking" sheetId="1" r:id="rId1"/>
    <sheet name="Setting" sheetId="2" r:id="rId2"/>
  </sheets>
  <definedNames>
    <definedName name="CategoryList">Setting!#REF!</definedName>
    <definedName name="ColumnTitle1">'Project Tracking'!$B$4</definedName>
    <definedName name="ColumnTitle2">#REF!</definedName>
    <definedName name="EmployeeList">Setting!$B$5:$B$5</definedName>
    <definedName name="FlagPercent">'Project Tracking'!$D$2</definedName>
    <definedName name="_xlnm.Print_Titles" localSheetId="0">'Project Tracking'!$4:$4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l="1"/>
  <c r="K21" i="1"/>
  <c r="N21" i="1"/>
  <c r="H22" i="1"/>
  <c r="K22" i="1"/>
  <c r="N22" i="1"/>
  <c r="M22" i="1" s="1"/>
  <c r="H23" i="1"/>
  <c r="K23" i="1"/>
  <c r="N23" i="1"/>
  <c r="H24" i="1"/>
  <c r="K24" i="1"/>
  <c r="N24" i="1"/>
  <c r="H25" i="1"/>
  <c r="K25" i="1"/>
  <c r="N25" i="1"/>
  <c r="H14" i="1"/>
  <c r="K14" i="1"/>
  <c r="N14" i="1"/>
  <c r="H15" i="1"/>
  <c r="K15" i="1"/>
  <c r="N15" i="1"/>
  <c r="H16" i="1"/>
  <c r="K16" i="1"/>
  <c r="N16" i="1"/>
  <c r="H17" i="1"/>
  <c r="K17" i="1"/>
  <c r="N17" i="1"/>
  <c r="H18" i="1"/>
  <c r="K18" i="1"/>
  <c r="N18" i="1"/>
  <c r="H19" i="1"/>
  <c r="K19" i="1"/>
  <c r="N19" i="1"/>
  <c r="H20" i="1"/>
  <c r="K20" i="1"/>
  <c r="N20" i="1"/>
  <c r="K6" i="1"/>
  <c r="K7" i="1"/>
  <c r="K8" i="1"/>
  <c r="K9" i="1"/>
  <c r="K10" i="1"/>
  <c r="K11" i="1"/>
  <c r="K12" i="1"/>
  <c r="K13" i="1"/>
  <c r="K5" i="1"/>
  <c r="N13" i="1"/>
  <c r="H13" i="1"/>
  <c r="J12" i="1"/>
  <c r="J11" i="1"/>
  <c r="J10" i="1"/>
  <c r="J9" i="1"/>
  <c r="J8" i="1"/>
  <c r="J7" i="1"/>
  <c r="J6" i="1"/>
  <c r="J5" i="1"/>
  <c r="I12" i="1"/>
  <c r="I11" i="1"/>
  <c r="I10" i="1"/>
  <c r="I9" i="1"/>
  <c r="I8" i="1"/>
  <c r="I7" i="1"/>
  <c r="I6" i="1"/>
  <c r="I5" i="1"/>
  <c r="H6" i="1"/>
  <c r="H5" i="1"/>
  <c r="H9" i="1"/>
  <c r="H8" i="1"/>
  <c r="H11" i="1"/>
  <c r="H7" i="1"/>
  <c r="H10" i="1"/>
  <c r="H12" i="1"/>
  <c r="M25" i="1" l="1"/>
  <c r="M21" i="1"/>
  <c r="M23" i="1"/>
  <c r="M24" i="1"/>
  <c r="M17" i="1"/>
  <c r="M18" i="1"/>
  <c r="M14" i="1"/>
  <c r="M19" i="1"/>
  <c r="M15" i="1"/>
  <c r="M20" i="1"/>
  <c r="M16" i="1"/>
  <c r="N11" i="1"/>
  <c r="M11" i="1" s="1"/>
  <c r="N12" i="1"/>
  <c r="M12" i="1" s="1"/>
  <c r="M13" i="1"/>
  <c r="N8" i="1"/>
  <c r="M8" i="1" s="1"/>
  <c r="N5" i="1"/>
  <c r="M5" i="1" s="1"/>
  <c r="N6" i="1"/>
  <c r="M6" i="1" s="1"/>
  <c r="N7" i="1"/>
  <c r="M7" i="1" s="1"/>
  <c r="N9" i="1"/>
  <c r="M9" i="1" s="1"/>
  <c r="N10" i="1"/>
  <c r="M10" i="1" s="1"/>
</calcChain>
</file>

<file path=xl/sharedStrings.xml><?xml version="1.0" encoding="utf-8"?>
<sst xmlns="http://schemas.openxmlformats.org/spreadsheetml/2006/main" count="85" uniqueCount="65">
  <si>
    <t>Biểu tượng cờ cho Công việc Thực tế Trên/Dưới (theo giờ)</t>
  </si>
  <si>
    <t>Biểu tượng cờ cho Khoảng thời gian Thực tế Trên/Dưới (theo ngày)</t>
  </si>
  <si>
    <t>Features</t>
  </si>
  <si>
    <t>F1</t>
  </si>
  <si>
    <t>F2</t>
  </si>
  <si>
    <t>F3</t>
  </si>
  <si>
    <t>F4</t>
  </si>
  <si>
    <t>F5</t>
  </si>
  <si>
    <t>F6</t>
  </si>
  <si>
    <t>F7</t>
  </si>
  <si>
    <t>F8</t>
  </si>
  <si>
    <t>F9</t>
  </si>
  <si>
    <t>Description</t>
  </si>
  <si>
    <t>Feature</t>
  </si>
  <si>
    <t>Forgot password</t>
  </si>
  <si>
    <t>Refresh access token</t>
  </si>
  <si>
    <t>Author</t>
  </si>
  <si>
    <t>Jackpieking</t>
  </si>
  <si>
    <t>Planned start day</t>
  </si>
  <si>
    <t>Planned end day</t>
  </si>
  <si>
    <t>Setting</t>
  </si>
  <si>
    <t>Progress</t>
  </si>
  <si>
    <t>Nickname</t>
  </si>
  <si>
    <t xml:space="preserve">Jackpieking </t>
  </si>
  <si>
    <t>Full Name</t>
  </si>
  <si>
    <t>MEMBER</t>
  </si>
  <si>
    <t>Le Khoa</t>
  </si>
  <si>
    <t>Register user</t>
  </si>
  <si>
    <t>Login user using JWT</t>
  </si>
  <si>
    <t>Reset passoword with token gets from forgot password feature</t>
  </si>
  <si>
    <t>Create todo task list</t>
  </si>
  <si>
    <t>Remove todo task list</t>
  </si>
  <si>
    <t>Update todo task list</t>
  </si>
  <si>
    <t>F10</t>
  </si>
  <si>
    <t>F11</t>
  </si>
  <si>
    <t>F12</t>
  </si>
  <si>
    <t>F13</t>
  </si>
  <si>
    <t>F14</t>
  </si>
  <si>
    <t>F15</t>
  </si>
  <si>
    <t>F16</t>
  </si>
  <si>
    <t>Create todo task</t>
  </si>
  <si>
    <t>Remove todo task</t>
  </si>
  <si>
    <t>Get list of TODO lists, including pagination</t>
  </si>
  <si>
    <t>Get list of uncompleted TODO tasks, including pagination</t>
  </si>
  <si>
    <t>Get list of completed TODO tasks, including pagination</t>
  </si>
  <si>
    <t>Get detail of TODO list by list ID</t>
  </si>
  <si>
    <t>Get detail of TODO task by task ID</t>
  </si>
  <si>
    <t>Modify is in day status of todo task</t>
  </si>
  <si>
    <t>F17</t>
  </si>
  <si>
    <t>F18</t>
  </si>
  <si>
    <t>F19</t>
  </si>
  <si>
    <t>F20</t>
  </si>
  <si>
    <t>F21</t>
  </si>
  <si>
    <t>Modify is important status of todo task</t>
  </si>
  <si>
    <t>Modify is completed status of todo task</t>
  </si>
  <si>
    <t>Update content of todo task</t>
  </si>
  <si>
    <t>Update note of todo task</t>
  </si>
  <si>
    <t>Modify due date of todo task</t>
  </si>
  <si>
    <t>Planned number of days</t>
  </si>
  <si>
    <t>Planned amount of time</t>
  </si>
  <si>
    <t>Actual start day</t>
  </si>
  <si>
    <t>Actual end day</t>
  </si>
  <si>
    <t>Actual amount of time</t>
  </si>
  <si>
    <t>Actual number of days</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</si>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</sst>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Tahoma"/>
      <family val="2"/>
      <charset val="163"/>
    </font>
    <font>
      <sz val="24"/>
      <color theme="3"/>
      <name val="Tahoma"/>
      <family val="2"/>
      <charset val="163"/>
    </font>
    <font>
      <b/>
      <sz val="12"/>
      <color theme="9" tint="-0.499984740745262"/>
      <name val="Tahoma"/>
      <family val="2"/>
      <charset val="163"/>
    </font>
    <font>
      <b/>
      <sz val="11"/>
      <color theme="2" tint="-0.89996032593768116"/>
      <name val="Tahoma"/>
      <family val="2"/>
      <charset val="163"/>
    </font>
    <font>
      <b/>
      <sz val="11"/>
      <color theme="9"/>
      <name val="Tahoma"/>
      <family val="2"/>
      <charset val="163"/>
    </font>
    <font>
      <sz val="11"/>
      <color theme="2" tint="-0.89989928891872917"/>
      <name val="Tahoma"/>
      <family val="2"/>
      <charset val="163"/>
    </font>
    <font>
      <sz val="11"/>
      <color theme="2" tint="-0.89992980742820516"/>
      <name val="Tahoma"/>
      <family val="2"/>
      <charset val="163"/>
    </font>
    <font>
      <sz val="11"/>
      <color theme="0"/>
      <name val="Tahoma"/>
      <family val="2"/>
      <charset val="163"/>
    </font>
    <font>
      <b/>
      <sz val="11"/>
      <color theme="3" tint="-0.499984740745262"/>
      <name val="Tahoma"/>
      <family val="2"/>
    </font>
    <font>
      <b/>
      <sz val="22"/>
      <color theme="3" tint="-0.499984740745262"/>
      <name val="Tahoma"/>
      <family val="2"/>
    </font>
    <font>
      <sz val="8"/>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8">
    <xf numFmtId="0" fontId="0" fillId="0" borderId="0" xfId="0">
      <alignment vertical="center"/>
    </xf>
    <xf numFmtId="0" fontId="11" fillId="0" borderId="0" xfId="0" applyFont="1">
      <alignment vertical="center"/>
    </xf>
    <xf numFmtId="0" fontId="12" fillId="0" borderId="0" xfId="9" applyFont="1" applyAlignment="1" applyProtection="1">
      <alignment vertical="center"/>
    </xf>
    <xf numFmtId="14" fontId="11" fillId="0" borderId="0" xfId="8" applyFont="1" applyAlignment="1" applyProtection="1">
      <alignment vertical="center"/>
    </xf>
    <xf numFmtId="0" fontId="12" fillId="0" borderId="0" xfId="1" applyFont="1" applyAlignment="1" applyProtection="1">
      <alignment vertical="center"/>
    </xf>
    <xf numFmtId="9" fontId="13" fillId="0" borderId="3" xfId="2" applyFont="1" applyProtection="1">
      <alignment horizontal="center" vertical="center"/>
    </xf>
    <xf numFmtId="0" fontId="14" fillId="0" borderId="0" xfId="6" applyFont="1" applyBorder="1">
      <alignment horizontal="left" vertical="center" wrapText="1" indent="1"/>
    </xf>
    <xf numFmtId="14" fontId="14" fillId="0" borderId="0" xfId="6" applyNumberFormat="1" applyFont="1" applyBorder="1">
      <alignment horizontal="left" vertical="center" wrapText="1" indent="1"/>
    </xf>
    <xf numFmtId="3" fontId="14" fillId="0" borderId="0" xfId="6" applyNumberFormat="1" applyFont="1" applyBorder="1">
      <alignment horizontal="left" vertical="center" wrapText="1" indent="1"/>
    </xf>
    <xf numFmtId="0" fontId="14" fillId="0" borderId="0" xfId="6" applyNumberFormat="1" applyFont="1" applyBorder="1">
      <alignment horizontal="left" vertical="center" wrapText="1" indent="1"/>
    </xf>
    <xf numFmtId="14" fontId="14" fillId="0" borderId="5" xfId="11" applyNumberFormat="1" applyFont="1" applyFill="1">
      <alignment horizontal="left" vertical="center" wrapText="1" indent="2"/>
    </xf>
    <xf numFmtId="164" fontId="15" fillId="0" borderId="0" xfId="10" applyFont="1" applyFill="1">
      <alignment horizontal="left" vertical="center" indent="1"/>
    </xf>
    <xf numFmtId="0" fontId="16" fillId="0" borderId="0" xfId="5" applyFont="1" applyBorder="1">
      <alignment horizontal="left" vertical="center" wrapText="1" indent="1"/>
    </xf>
    <xf numFmtId="14" fontId="17" fillId="0" borderId="0" xfId="8" applyFont="1" applyBorder="1">
      <alignment horizontal="right" vertical="center" indent="2"/>
    </xf>
    <xf numFmtId="3" fontId="16" fillId="0" borderId="0" xfId="4" applyFont="1" applyBorder="1">
      <alignment horizontal="left" vertical="center" indent="1"/>
    </xf>
    <xf numFmtId="3" fontId="16" fillId="2" borderId="0" xfId="15" applyFont="1" applyBorder="1">
      <alignment horizontal="left" vertical="center" indent="1"/>
    </xf>
    <xf numFmtId="14" fontId="17" fillId="0" borderId="5" xfId="13" applyFont="1">
      <alignment horizontal="left" vertical="center" indent="2"/>
    </xf>
    <xf numFmtId="164" fontId="18" fillId="0" borderId="4" xfId="12" applyFont="1">
      <alignment horizontal="right" vertical="center"/>
    </xf>
    <xf numFmtId="3" fontId="16" fillId="2" borderId="0" xfId="14" applyFont="1" applyBorder="1">
      <alignment horizontal="left" vertical="center" indent="1"/>
    </xf>
    <xf numFmtId="0" fontId="12" fillId="0" borderId="0" xfId="9" applyFont="1" applyAlignment="1">
      <alignment vertical="center"/>
    </xf>
    <xf numFmtId="0" fontId="14" fillId="0" borderId="0" xfId="6" applyFont="1">
      <alignment horizontal="left" vertical="center" wrapText="1" indent="1"/>
    </xf>
    <xf numFmtId="0" fontId="16" fillId="0" borderId="0" xfId="5" applyFont="1">
      <alignment horizontal="left" vertical="center" wrapText="1" indent="1"/>
    </xf>
    <xf numFmtId="0" fontId="11" fillId="0" borderId="0" xfId="0" applyFont="1" applyAlignment="1">
      <alignment horizontal="left" vertical="center"/>
    </xf>
    <xf numFmtId="0" fontId="16" fillId="0" borderId="0" xfId="5" applyNumberFormat="1" applyFont="1" applyBorder="1" applyAlignment="1">
      <alignment horizontal="left" vertical="center" wrapText="1" indent="1"/>
    </xf>
    <xf numFmtId="0" fontId="19" fillId="0" borderId="0" xfId="0" applyFont="1" applyAlignment="1">
      <alignment horizontal="right" vertical="center"/>
    </xf>
    <xf numFmtId="0" fontId="19" fillId="0" borderId="0" xfId="0" applyFont="1">
      <alignment vertical="center"/>
    </xf>
    <xf numFmtId="0" fontId="20" fillId="0" borderId="0" xfId="0" applyFont="1" applyAlignment="1">
      <alignment horizontal="left" vertical="center"/>
    </xf>
    <xf numFmtId="0" fontId="16" fillId="0" borderId="0" xfId="5" applyNumberFormat="1" applyFont="1" applyAlignment="1">
      <alignment horizontal="left" vertical="center" wrapText="1" indent="1"/>
    </xf>
  </cellXfs>
  <cellStyles count="16">
    <cellStyle name="Cột Xám" xfId="14" xr:uid="{00000000-0005-0000-0000-000001000000}"/>
    <cellStyle name="Gắn cờ" xfId="12" xr:uid="{00000000-0005-0000-0000-000008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Khoảng thời gian dự kiến" xfId="15" xr:uid="{00000000-0005-0000-0000-00000A000000}"/>
    <cellStyle name="Ngày" xfId="8" xr:uid="{00000000-0005-0000-0000-00000B000000}"/>
    <cellStyle name="Ngày bắt đầu Thực tế" xfId="13" xr:uid="{00000000-0005-0000-0000-00000C000000}"/>
    <cellStyle name="Normal" xfId="0" builtinId="0" customBuiltin="1"/>
    <cellStyle name="Note" xfId="7" builtinId="10" customBuiltin="1"/>
    <cellStyle name="Output" xfId="3" builtinId="21" customBuiltin="1"/>
    <cellStyle name="Số" xfId="4" xr:uid="{00000000-0005-0000-0000-00000D000000}"/>
    <cellStyle name="Title" xfId="9" builtinId="15" customBuiltin="1"/>
    <cellStyle name="Văn bản" xfId="5" xr:uid="{00000000-0005-0000-0000-00000F000000}"/>
  </cellStyles>
  <dxfs count="25">
    <dxf>
      <font>
        <b/>
        <i val="0"/>
        <color theme="4" tint="-0.499984740745262"/>
      </font>
    </dxf>
    <dxf>
      <font>
        <b/>
        <i val="0"/>
        <color theme="4" tint="-0.499984740745262"/>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Tahoma"/>
        <family val="2"/>
        <charset val="163"/>
        <scheme val="none"/>
      </font>
      <numFmt numFmtId="164" formatCode="&quot;Over/Under flag&quot;;&quot;&quot;;&quot;&quot;"/>
      <alignment horizontal="right" vertical="center"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2" tint="-0.89989928891872917"/>
        <name val="Tahoma"/>
        <family val="2"/>
        <charset val="163"/>
        <scheme val="none"/>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Tahoma"/>
        <family val="2"/>
        <charset val="163"/>
        <scheme val="none"/>
      </font>
      <numFmt numFmtId="164" formatCode="&quot;Over/Under flag&quot;;&quot;&quot;;&quot;&quot;"/>
      <alignment horizontal="right" vertical="center"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left" vertical="center" textRotation="0" wrapText="0" indent="2" justifyLastLine="0" shrinkToFit="0" readingOrder="0"/>
      <border diagonalUp="0" diagonalDown="0" outline="0">
        <left style="thick">
          <color theme="0"/>
        </left>
        <right/>
        <top/>
        <bottom/>
      </border>
    </dxf>
    <dxf>
      <font>
        <b val="0"/>
        <i val="0"/>
        <strike val="0"/>
        <condense val="0"/>
        <extend val="0"/>
        <outline val="0"/>
        <shadow val="0"/>
        <u val="none"/>
        <vertAlign val="baseline"/>
        <sz val="11"/>
        <color theme="2" tint="-0.89989928891872917"/>
        <name val="Tahoma"/>
        <family val="2"/>
        <charset val="163"/>
        <scheme val="none"/>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border diagonalUp="0" diagonalDown="0">
        <left/>
        <right/>
        <top/>
        <bottom style="thin">
          <color theme="9"/>
        </bottom>
      </border>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Kiểu Bảng Tùy chỉnh" pivot="0" count="2" xr9:uid="{00000000-0011-0000-FFFF-FFFF00000000}">
      <tableStyleElement type="wholeTable" dxfId="24"/>
      <tableStyleElement type="headerRow" dxfId="2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ộ_theo_dõi_Dự_án" displayName="Bộ_theo_dõi_Dự_án" ref="B4:O25" totalsRowShown="0" headerRowDxfId="22" dataDxfId="21" tableBorderDxfId="20">
  <autoFilter ref="B4:O25" xr:uid="{00000000-0009-0000-0100-000001000000}"/>
  <tableColumns count="14">
    <tableColumn id="1" xr3:uid="{00000000-0010-0000-0000-000001000000}" name="Feature" dataDxfId="19" dataCellStyle="Văn bản"/>
    <tableColumn id="16" xr3:uid="{DCA8AFC4-B1D9-3C43-B18E-F50FCCFC9A7A}" name="Description" dataDxfId="18" dataCellStyle="Văn bản"/>
    <tableColumn id="3" xr3:uid="{00000000-0010-0000-0000-000003000000}" name="Author" dataDxfId="17" dataCellStyle="Văn bản"/>
    <tableColumn id="4" xr3:uid="{00000000-0010-0000-0000-000004000000}" name="Planned start day" dataDxfId="16" dataCellStyle="Ngày"/>
    <tableColumn id="5" xr3:uid="{00000000-0010-0000-0000-000005000000}" name="Planned end day" dataDxfId="15" dataCellStyle="Ngày"/>
    <tableColumn id="6" xr3:uid="{00000000-0010-0000-0000-000006000000}" name="Planned amount of time" dataDxfId="14" dataCellStyle="Số"/>
    <tableColumn id="7" xr3:uid="{00000000-0010-0000-0000-000007000000}" name="Planned number of days" dataDxfId="13" dataCellStyle="Khoảng thời gian dự kiến">
      <calculatedColumnFormula>IF(COUNTA('Project Tracking'!$E5,'Project Tracking'!$F5)&lt;&gt;2,"",DAYS360('Project Tracking'!$E5,'Project Tracking'!$F5,FALSE))</calculatedColumnFormula>
    </tableColumn>
    <tableColumn id="8" xr3:uid="{00000000-0010-0000-0000-000008000000}" name="Actual start day" dataDxfId="12" dataCellStyle="Ngày bắt đầu Thực tế"/>
    <tableColumn id="9" xr3:uid="{00000000-0010-0000-0000-000009000000}" name="Actual end day" dataDxfId="11" dataCellStyle="Ngày"/>
    <tableColumn id="10" xr3:uid="{00000000-0010-0000-0000-00000A000000}" name="Biểu tượng cờ cho Công việc Thực tế Trên/Dưới (theo giờ)" dataDxfId="10" dataCellStyle="Gắn cờ">
      <calculatedColumnFormula>IFERROR(IF(Bộ_theo_dõi_Dự_án[[#This Row],[Actual amount of time]]=0,"",IF(ABS((Bộ_theo_dõi_Dự_án[[#This Row],[Actual amount of time]]-Bộ_theo_dõi_Dự_án[[#This Row],[Planned amount of time]])/Bộ_theo_dõi_Dự_án[[#This Row],[Planned amount of time]])&gt;FlagPercent,1,0)),"")</calculatedColumnFormula>
    </tableColumn>
    <tableColumn id="11" xr3:uid="{00000000-0010-0000-0000-00000B000000}" name="Actual amount of time" dataDxfId="9" dataCellStyle="Số"/>
    <tableColumn id="12" xr3:uid="{00000000-0010-0000-0000-00000C000000}" name="Biểu tượng cờ cho Khoảng thời gian Thực tế Trên/Dưới (theo ngày)" dataDxfId="8" dataCellStyle="Gắn cờ">
      <calculatedColumnFormula>IFERROR(IF(Bộ_theo_dõi_Dự_án[[#This Row],[Actual number of days]]=0,"",IF(ABS((Bộ_theo_dõi_Dự_án[[#This Row],[Actual number of days]]-Bộ_theo_dõi_Dự_án[[#This Row],[Planned number of days]])/Bộ_theo_dõi_Dự_án[[#This Row],[Planned number of days]])&gt;FlagPercent,1,0)),"")</calculatedColumnFormula>
    </tableColumn>
    <tableColumn id="13" xr3:uid="{00000000-0010-0000-0000-00000D000000}" name="Actual number of days" dataDxfId="7" dataCellStyle="Cột Xám">
      <calculatedColumnFormula>IF(COUNTA('Project Tracking'!$I5,'Project Tracking'!$J5)&lt;&gt;2,"",DAYS360('Project Tracking'!$I5,'Project Tracking'!$J5,FALSE))</calculatedColumnFormula>
    </tableColumn>
    <tableColumn id="14" xr3:uid="{00000000-0010-0000-0000-00000E000000}" name="Note" dataDxfId="6" dataCellStyle="Văn bản"/>
  </tableColumns>
  <tableStyleInfo name="Kiểu Bảng Tùy chỉnh"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5" totalsRowShown="0" headerRowDxfId="5" dataDxfId="4" dataCellStyle="Văn bản">
  <autoFilter ref="B4:C5" xr:uid="{00000000-0009-0000-0100-000003000000}"/>
  <tableColumns count="2">
    <tableColumn id="2" xr3:uid="{00000000-0010-0000-0100-000002000000}" name="Nickname" dataDxfId="3" dataCellStyle="Văn bản"/>
    <tableColumn id="4" xr3:uid="{56E33E93-7B93-4F4E-A6E2-1E65C6E28E25}" name="Full Name" dataDxfId="2" dataCellStyle="Văn bản"/>
  </tableColumns>
  <tableStyleInfo name="Kiểu Bảng Tùy chỉnh" showFirstColumn="0" showLastColumn="0" showRowStripes="1" showColumnStripes="0"/>
  <extLst>
    <ext xmlns:x14="http://schemas.microsoft.com/office/spreadsheetml/2009/9/main" uri="{504A1905-F514-4f6f-8877-14C23A59335A}">
      <x14:table altTextSummary="Danh sách danh mục và nhân viên được dùng trong danh sách chọn thả xuống xác thực dữ liệu Danh mục và Nhân viên trên trang tính Bộ theo dõi Dự án. Sử dụng các cột này để tùy chỉnh các mục trong từng danh sách. Danh sách không cần có cùng một số mục"/>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O25"/>
  <sheetViews>
    <sheetView showGridLines="0" tabSelected="1" zoomScale="55" zoomScaleNormal="55" workbookViewId="0">
      <pane ySplit="4" topLeftCell="A5" activePane="bottomLeft" state="frozen"/>
      <selection activeCell="C1" sqref="C1"/>
      <selection pane="bottomLeft" activeCell="F27" sqref="F27"/>
    </sheetView>
  </sheetViews>
  <sheetFormatPr defaultColWidth="9" defaultRowHeight="30" customHeight="1" x14ac:dyDescent="0.25"/>
  <cols>
    <col min="1" max="1" width="2.69921875" style="1" customWidth="1"/>
    <col min="2" max="4" width="22.59765625" style="1" customWidth="1"/>
    <col min="5" max="6" width="15.59765625" style="3" customWidth="1"/>
    <col min="7" max="7" width="13.59765625" style="1" customWidth="1"/>
    <col min="8" max="8" width="14.796875" style="1" customWidth="1"/>
    <col min="9" max="10" width="15.59765625" style="3" customWidth="1"/>
    <col min="11" max="11" width="2.796875" style="3" customWidth="1"/>
    <col min="12" max="12" width="14.09765625" style="1" customWidth="1"/>
    <col min="13" max="13" width="2.796875" style="1" customWidth="1"/>
    <col min="14" max="14" width="14.3984375" style="1" customWidth="1"/>
    <col min="15" max="15" width="25.59765625" style="1" customWidth="1"/>
    <col min="16" max="16" width="2.69921875" style="1" customWidth="1"/>
    <col min="17" max="16384" width="9" style="1"/>
  </cols>
  <sheetData>
    <row r="1" spans="1:15" ht="65.099999999999994" customHeight="1" x14ac:dyDescent="0.25">
      <c r="B1" s="2" t="s">
        <v>2</v>
      </c>
    </row>
    <row r="2" spans="1:15" ht="20.25" customHeight="1" x14ac:dyDescent="0.25">
      <c r="A2" s="4"/>
      <c r="B2" s="2"/>
      <c r="C2" s="24" t="s">
        <v>21</v>
      </c>
      <c r="D2" s="5">
        <v>1</v>
      </c>
    </row>
    <row r="3" spans="1:15" ht="20.25" customHeight="1" x14ac:dyDescent="0.25"/>
    <row r="4" spans="1:15" ht="54.9" customHeight="1" x14ac:dyDescent="0.25">
      <c r="B4" s="6" t="s">
        <v>13</v>
      </c>
      <c r="C4" s="6" t="s">
        <v>12</v>
      </c>
      <c r="D4" s="6" t="s">
        <v>16</v>
      </c>
      <c r="E4" s="7" t="s">
        <v>18</v>
      </c>
      <c r="F4" s="7" t="s">
        <v>19</v>
      </c>
      <c r="G4" s="8" t="s">
        <v>59</v>
      </c>
      <c r="H4" s="9" t="s">
        <v>58</v>
      </c>
      <c r="I4" s="10" t="s">
        <v>60</v>
      </c>
      <c r="J4" s="7" t="s">
        <v>61</v>
      </c>
      <c r="K4" s="11" t="s">
        <v>0</v>
      </c>
      <c r="L4" s="8" t="s">
        <v>62</v>
      </c>
      <c r="M4" s="11" t="s">
        <v>1</v>
      </c>
      <c r="N4" s="8" t="s">
        <v>63</v>
      </c>
      <c r="O4" s="6" t="s">
        <v>64</v>
      </c>
    </row>
    <row r="5" spans="1:15" ht="30" customHeight="1" x14ac:dyDescent="0.25">
      <c r="B5" s="12" t="s">
        <v>3</v>
      </c>
      <c r="C5" s="12" t="s">
        <v>28</v>
      </c>
      <c r="D5" s="12" t="s">
        <v>23</v>
      </c>
      <c r="E5" s="13">
        <v>45667</v>
      </c>
      <c r="F5" s="13">
        <v>45698</v>
      </c>
      <c r="G5" s="14">
        <v>4</v>
      </c>
      <c r="H5" s="15">
        <f>IF(COUNTA('Project Tracking'!$E5,'Project Tracking'!$F5)&lt;&gt;2,"",DAYS360('Project Tracking'!$E5,'Project Tracking'!$F5,FALSE))</f>
        <v>30</v>
      </c>
      <c r="I5" s="16">
        <f ca="1">TODAY()-65</f>
        <v>45630</v>
      </c>
      <c r="J5" s="13">
        <f ca="1">TODAY()</f>
        <v>45695</v>
      </c>
      <c r="K5" s="17">
        <f>IFERROR(IF(Bộ_theo_dõi_Dự_án[[#This Row],[Actual amount of time]]=0,"",IF(ABS((Bộ_theo_dõi_Dự_án[[#This Row],[Actual amount of time]]-Bộ_theo_dõi_Dự_án[[#This Row],[Planned amount of time]])/Bộ_theo_dõi_Dự_án[[#This Row],[Planned amount of time]])&gt;FlagPercent,1,0)),"")</f>
        <v>1</v>
      </c>
      <c r="L5" s="14">
        <v>300</v>
      </c>
      <c r="M5" s="17">
        <f ca="1">IFERROR(IF(Bộ_theo_dõi_Dự_án[[#This Row],[Actual number of days]]=0,"",IF(ABS((Bộ_theo_dõi_Dự_án[[#This Row],[Actual number of days]]-Bộ_theo_dõi_Dự_án[[#This Row],[Planned number of days]])/Bộ_theo_dõi_Dự_án[[#This Row],[Planned number of days]])&gt;FlagPercent,1,0)),"")</f>
        <v>1</v>
      </c>
      <c r="N5" s="18">
        <f ca="1">IF(COUNTA('Project Tracking'!$I5,'Project Tracking'!$J5)&lt;&gt;2,"",DAYS360('Project Tracking'!$I5,'Project Tracking'!$J5,FALSE))</f>
        <v>63</v>
      </c>
      <c r="O5" s="12"/>
    </row>
    <row r="6" spans="1:15" ht="30" customHeight="1" x14ac:dyDescent="0.25">
      <c r="B6" s="12" t="s">
        <v>4</v>
      </c>
      <c r="C6" s="12" t="s">
        <v>45</v>
      </c>
      <c r="D6" s="12" t="s">
        <v>17</v>
      </c>
      <c r="E6" s="13">
        <v>45667</v>
      </c>
      <c r="F6" s="13">
        <v>45698</v>
      </c>
      <c r="G6" s="14">
        <v>4</v>
      </c>
      <c r="H6" s="15">
        <f>IF(COUNTA('Project Tracking'!$E6,'Project Tracking'!$F6)&lt;&gt;2,"",DAYS360('Project Tracking'!$E6,'Project Tracking'!$F6,FALSE))</f>
        <v>30</v>
      </c>
      <c r="I6" s="16">
        <f ca="1">TODAY()-41</f>
        <v>45654</v>
      </c>
      <c r="J6" s="13">
        <f ca="1">TODAY()-7</f>
        <v>45688</v>
      </c>
      <c r="K6" s="17">
        <f>IFERROR(IF(Bộ_theo_dõi_Dự_án[[#This Row],[Actual amount of time]]=0,"",IF(ABS((Bộ_theo_dõi_Dự_án[[#This Row],[Actual amount of time]]-Bộ_theo_dõi_Dự_án[[#This Row],[Planned amount of time]])/Bộ_theo_dõi_Dự_án[[#This Row],[Planned amount of time]])&gt;FlagPercent,1,0)),"")</f>
        <v>1</v>
      </c>
      <c r="L6" s="14">
        <v>390</v>
      </c>
      <c r="M6" s="17">
        <f ca="1">IFERROR(IF(Bộ_theo_dõi_Dự_án[[#This Row],[Actual number of days]]=0,"",IF(ABS((Bộ_theo_dõi_Dự_án[[#This Row],[Actual number of days]]-Bộ_theo_dõi_Dự_án[[#This Row],[Planned number of days]])/Bộ_theo_dõi_Dự_án[[#This Row],[Planned number of days]])&gt;FlagPercent,1,0)),"")</f>
        <v>0</v>
      </c>
      <c r="N6" s="18">
        <f ca="1">IF(COUNTA('Project Tracking'!$I6,'Project Tracking'!$J6)&lt;&gt;2,"",DAYS360('Project Tracking'!$I6,'Project Tracking'!$J6,FALSE))</f>
        <v>33</v>
      </c>
      <c r="O6" s="12"/>
    </row>
    <row r="7" spans="1:15" ht="30" customHeight="1" x14ac:dyDescent="0.25">
      <c r="B7" s="12" t="s">
        <v>5</v>
      </c>
      <c r="C7" s="12" t="s">
        <v>27</v>
      </c>
      <c r="D7" s="12" t="s">
        <v>17</v>
      </c>
      <c r="E7" s="13">
        <v>45667</v>
      </c>
      <c r="F7" s="13">
        <v>45698</v>
      </c>
      <c r="G7" s="14">
        <v>4</v>
      </c>
      <c r="H7" s="15">
        <f>IF(COUNTA('Project Tracking'!$E7,'Project Tracking'!$F7)&lt;&gt;2,"",DAYS360('Project Tracking'!$E7,'Project Tracking'!$F7,FALSE))</f>
        <v>30</v>
      </c>
      <c r="I7" s="16">
        <f ca="1">TODAY()-100</f>
        <v>45595</v>
      </c>
      <c r="J7" s="13">
        <f ca="1">TODAY()-27</f>
        <v>45668</v>
      </c>
      <c r="K7" s="17">
        <f>IFERROR(IF(Bộ_theo_dõi_Dự_án[[#This Row],[Actual amount of time]]=0,"",IF(ABS((Bộ_theo_dõi_Dự_án[[#This Row],[Actual amount of time]]-Bộ_theo_dõi_Dự_án[[#This Row],[Planned amount of time]])/Bộ_theo_dõi_Dự_án[[#This Row],[Planned amount of time]])&gt;FlagPercent,1,0)),"")</f>
        <v>1</v>
      </c>
      <c r="L7" s="14">
        <v>500</v>
      </c>
      <c r="M7" s="17">
        <f ca="1">IFERROR(IF(Bộ_theo_dõi_Dự_án[[#This Row],[Actual number of days]]=0,"",IF(ABS((Bộ_theo_dõi_Dự_án[[#This Row],[Actual number of days]]-Bộ_theo_dõi_Dự_án[[#This Row],[Planned number of days]])/Bộ_theo_dõi_Dự_án[[#This Row],[Planned number of days]])&gt;FlagPercent,1,0)),"")</f>
        <v>1</v>
      </c>
      <c r="N7" s="18">
        <f ca="1">IF(COUNTA('Project Tracking'!$I7,'Project Tracking'!$J7)&lt;&gt;2,"",DAYS360('Project Tracking'!$I7,'Project Tracking'!$J7,FALSE))</f>
        <v>71</v>
      </c>
      <c r="O7" s="12"/>
    </row>
    <row r="8" spans="1:15" ht="30" customHeight="1" x14ac:dyDescent="0.25">
      <c r="B8" s="12" t="s">
        <v>6</v>
      </c>
      <c r="C8" s="12" t="s">
        <v>14</v>
      </c>
      <c r="D8" s="12" t="s">
        <v>17</v>
      </c>
      <c r="E8" s="13">
        <v>45667</v>
      </c>
      <c r="F8" s="13">
        <v>45698</v>
      </c>
      <c r="G8" s="14">
        <v>4</v>
      </c>
      <c r="H8" s="15">
        <f>IF(COUNTA('Project Tracking'!$E8,'Project Tracking'!$F8)&lt;&gt;2,"",DAYS360('Project Tracking'!$E8,'Project Tracking'!$F8,FALSE))</f>
        <v>30</v>
      </c>
      <c r="I8" s="16">
        <f ca="1">TODAY()-90</f>
        <v>45605</v>
      </c>
      <c r="J8" s="13">
        <f ca="1">TODAY()-71</f>
        <v>45624</v>
      </c>
      <c r="K8" s="17">
        <f>IFERROR(IF(Bộ_theo_dõi_Dự_án[[#This Row],[Actual amount of time]]=0,"",IF(ABS((Bộ_theo_dõi_Dự_án[[#This Row],[Actual amount of time]]-Bộ_theo_dõi_Dự_án[[#This Row],[Planned amount of time]])/Bộ_theo_dõi_Dự_án[[#This Row],[Planned amount of time]])&gt;FlagPercent,1,0)),"")</f>
        <v>1</v>
      </c>
      <c r="L8" s="14">
        <v>276</v>
      </c>
      <c r="M8" s="17">
        <f ca="1">IFERROR(IF(Bộ_theo_dõi_Dự_án[[#This Row],[Actual number of days]]=0,"",IF(ABS((Bộ_theo_dõi_Dự_án[[#This Row],[Actual number of days]]-Bộ_theo_dõi_Dự_án[[#This Row],[Planned number of days]])/Bộ_theo_dõi_Dự_án[[#This Row],[Planned number of days]])&gt;FlagPercent,1,0)),"")</f>
        <v>0</v>
      </c>
      <c r="N8" s="18">
        <f ca="1">IF(COUNTA('Project Tracking'!$I8,'Project Tracking'!$J8)&lt;&gt;2,"",DAYS360('Project Tracking'!$I8,'Project Tracking'!$J8,FALSE))</f>
        <v>19</v>
      </c>
      <c r="O8" s="12"/>
    </row>
    <row r="9" spans="1:15" ht="30" customHeight="1" x14ac:dyDescent="0.25">
      <c r="B9" s="12" t="s">
        <v>7</v>
      </c>
      <c r="C9" s="12" t="s">
        <v>29</v>
      </c>
      <c r="D9" s="12" t="s">
        <v>17</v>
      </c>
      <c r="E9" s="13">
        <v>45667</v>
      </c>
      <c r="F9" s="13">
        <v>45698</v>
      </c>
      <c r="G9" s="14">
        <v>4</v>
      </c>
      <c r="H9" s="15">
        <f>IF(COUNTA('Project Tracking'!$E9,'Project Tracking'!$F9)&lt;&gt;2,"",DAYS360('Project Tracking'!$E9,'Project Tracking'!$F9,FALSE))</f>
        <v>30</v>
      </c>
      <c r="I9" s="16">
        <f ca="1">TODAY()-90</f>
        <v>45605</v>
      </c>
      <c r="J9" s="13">
        <f ca="1">TODAY()-44</f>
        <v>45651</v>
      </c>
      <c r="K9" s="17">
        <f>IFERROR(IF(Bộ_theo_dõi_Dự_án[[#This Row],[Actual amount of time]]=0,"",IF(ABS((Bộ_theo_dõi_Dự_án[[#This Row],[Actual amount of time]]-Bộ_theo_dõi_Dự_án[[#This Row],[Planned amount of time]])/Bộ_theo_dõi_Dự_án[[#This Row],[Planned amount of time]])&gt;FlagPercent,1,0)),"")</f>
        <v>1</v>
      </c>
      <c r="L9" s="14">
        <v>310</v>
      </c>
      <c r="M9" s="17">
        <f ca="1">IFERROR(IF(Bộ_theo_dõi_Dự_án[[#This Row],[Actual number of days]]=0,"",IF(ABS((Bộ_theo_dõi_Dự_án[[#This Row],[Actual number of days]]-Bộ_theo_dõi_Dự_án[[#This Row],[Planned number of days]])/Bộ_theo_dõi_Dự_án[[#This Row],[Planned number of days]])&gt;FlagPercent,1,0)),"")</f>
        <v>0</v>
      </c>
      <c r="N9" s="18">
        <f ca="1">IF(COUNTA('Project Tracking'!$I9,'Project Tracking'!$J9)&lt;&gt;2,"",DAYS360('Project Tracking'!$I9,'Project Tracking'!$J9,FALSE))</f>
        <v>46</v>
      </c>
      <c r="O9" s="12"/>
    </row>
    <row r="10" spans="1:15" ht="30" customHeight="1" x14ac:dyDescent="0.25">
      <c r="B10" s="12" t="s">
        <v>8</v>
      </c>
      <c r="C10" s="12" t="s">
        <v>15</v>
      </c>
      <c r="D10" s="12" t="s">
        <v>17</v>
      </c>
      <c r="E10" s="13">
        <v>45667</v>
      </c>
      <c r="F10" s="13">
        <v>45698</v>
      </c>
      <c r="G10" s="14">
        <v>4</v>
      </c>
      <c r="H10" s="15">
        <f>IF(COUNTA('Project Tracking'!$E10,'Project Tracking'!$F10)&lt;&gt;2,"",DAYS360('Project Tracking'!$E10,'Project Tracking'!$F10,FALSE))</f>
        <v>30</v>
      </c>
      <c r="I10" s="16">
        <f ca="1">TODAY()-60</f>
        <v>45635</v>
      </c>
      <c r="J10" s="13">
        <f ca="1">TODAY()-45</f>
        <v>45650</v>
      </c>
      <c r="K10" s="17">
        <f>IFERROR(IF(Bộ_theo_dõi_Dự_án[[#This Row],[Actual amount of time]]=0,"",IF(ABS((Bộ_theo_dõi_Dự_án[[#This Row],[Actual amount of time]]-Bộ_theo_dõi_Dự_án[[#This Row],[Planned amount of time]])/Bộ_theo_dõi_Dự_án[[#This Row],[Planned amount of time]])&gt;FlagPercent,1,0)),"")</f>
        <v>1</v>
      </c>
      <c r="L10" s="14">
        <v>510</v>
      </c>
      <c r="M10" s="17">
        <f ca="1">IFERROR(IF(Bộ_theo_dõi_Dự_án[[#This Row],[Actual number of days]]=0,"",IF(ABS((Bộ_theo_dõi_Dự_án[[#This Row],[Actual number of days]]-Bộ_theo_dõi_Dự_án[[#This Row],[Planned number of days]])/Bộ_theo_dõi_Dự_án[[#This Row],[Planned number of days]])&gt;FlagPercent,1,0)),"")</f>
        <v>0</v>
      </c>
      <c r="N10" s="18">
        <f ca="1">IF(COUNTA('Project Tracking'!$I10,'Project Tracking'!$J10)&lt;&gt;2,"",DAYS360('Project Tracking'!$I10,'Project Tracking'!$J10,FALSE))</f>
        <v>15</v>
      </c>
      <c r="O10" s="12"/>
    </row>
    <row r="11" spans="1:15" ht="30" customHeight="1" x14ac:dyDescent="0.25">
      <c r="B11" s="12" t="s">
        <v>9</v>
      </c>
      <c r="C11" s="12" t="s">
        <v>30</v>
      </c>
      <c r="D11" s="12" t="s">
        <v>17</v>
      </c>
      <c r="E11" s="13">
        <v>45667</v>
      </c>
      <c r="F11" s="13">
        <v>45698</v>
      </c>
      <c r="G11" s="14">
        <v>4</v>
      </c>
      <c r="H11" s="15">
        <f>IF(COUNTA('Project Tracking'!$E11,'Project Tracking'!$F11)&lt;&gt;2,"",DAYS360('Project Tracking'!$E11,'Project Tracking'!$F11,FALSE))</f>
        <v>30</v>
      </c>
      <c r="I11" s="16">
        <f ca="1">TODAY()-44</f>
        <v>45651</v>
      </c>
      <c r="J11" s="13">
        <f ca="1">TODAY()-15</f>
        <v>45680</v>
      </c>
      <c r="K11" s="17">
        <f>IFERROR(IF(Bộ_theo_dõi_Dự_án[[#This Row],[Actual amount of time]]=0,"",IF(ABS((Bộ_theo_dõi_Dự_án[[#This Row],[Actual amount of time]]-Bộ_theo_dõi_Dự_án[[#This Row],[Planned amount of time]])/Bộ_theo_dõi_Dự_án[[#This Row],[Planned amount of time]])&gt;FlagPercent,1,0)),"")</f>
        <v>1</v>
      </c>
      <c r="L11" s="14">
        <v>790</v>
      </c>
      <c r="M11" s="17">
        <f ca="1">IFERROR(IF(Bộ_theo_dõi_Dự_án[[#This Row],[Actual number of days]]=0,"",IF(ABS((Bộ_theo_dõi_Dự_án[[#This Row],[Actual number of days]]-Bộ_theo_dõi_Dự_án[[#This Row],[Planned number of days]])/Bộ_theo_dõi_Dự_án[[#This Row],[Planned number of days]])&gt;FlagPercent,1,0)),"")</f>
        <v>0</v>
      </c>
      <c r="N11" s="18">
        <f ca="1">IF(COUNTA('Project Tracking'!$I11,'Project Tracking'!$J11)&lt;&gt;2,"",DAYS360('Project Tracking'!$I11,'Project Tracking'!$J11,FALSE))</f>
        <v>28</v>
      </c>
      <c r="O11" s="12"/>
    </row>
    <row r="12" spans="1:15" ht="30" customHeight="1" x14ac:dyDescent="0.25">
      <c r="B12" s="12" t="s">
        <v>10</v>
      </c>
      <c r="C12" s="12" t="s">
        <v>31</v>
      </c>
      <c r="D12" s="12" t="s">
        <v>17</v>
      </c>
      <c r="E12" s="13">
        <v>45667</v>
      </c>
      <c r="F12" s="13">
        <v>45698</v>
      </c>
      <c r="G12" s="14">
        <v>4</v>
      </c>
      <c r="H12" s="15">
        <f>IF(COUNTA('Project Tracking'!$E12,'Project Tracking'!$F12)&lt;&gt;2,"",DAYS360('Project Tracking'!$E12,'Project Tracking'!$F12,FALSE))</f>
        <v>30</v>
      </c>
      <c r="I12" s="16">
        <f ca="1">TODAY()-45</f>
        <v>45650</v>
      </c>
      <c r="J12" s="13">
        <f ca="1">TODAY()-5</f>
        <v>45690</v>
      </c>
      <c r="K12" s="17">
        <f>IFERROR(IF(Bộ_theo_dõi_Dự_án[[#This Row],[Actual amount of time]]=0,"",IF(ABS((Bộ_theo_dõi_Dự_án[[#This Row],[Actual amount of time]]-Bộ_theo_dõi_Dự_án[[#This Row],[Planned amount of time]])/Bộ_theo_dõi_Dự_án[[#This Row],[Planned amount of time]])&gt;FlagPercent,1,0)),"")</f>
        <v>1</v>
      </c>
      <c r="L12" s="14">
        <v>430</v>
      </c>
      <c r="M12" s="17">
        <f ca="1">IFERROR(IF(Bộ_theo_dõi_Dự_án[[#This Row],[Actual number of days]]=0,"",IF(ABS((Bộ_theo_dõi_Dự_án[[#This Row],[Actual number of days]]-Bộ_theo_dõi_Dự_án[[#This Row],[Planned number of days]])/Bộ_theo_dõi_Dự_án[[#This Row],[Planned number of days]])&gt;FlagPercent,1,0)),"")</f>
        <v>0</v>
      </c>
      <c r="N12" s="18">
        <f ca="1">IF(COUNTA('Project Tracking'!$I12,'Project Tracking'!$J12)&lt;&gt;2,"",DAYS360('Project Tracking'!$I12,'Project Tracking'!$J12,FALSE))</f>
        <v>38</v>
      </c>
      <c r="O12" s="12"/>
    </row>
    <row r="13" spans="1:15" ht="30" customHeight="1" x14ac:dyDescent="0.25">
      <c r="B13" s="12" t="s">
        <v>11</v>
      </c>
      <c r="C13" s="12" t="s">
        <v>32</v>
      </c>
      <c r="D13" s="12" t="s">
        <v>17</v>
      </c>
      <c r="E13" s="13">
        <v>45667</v>
      </c>
      <c r="F13" s="13">
        <v>45698</v>
      </c>
      <c r="G13" s="14">
        <v>4</v>
      </c>
      <c r="H13" s="15">
        <f>IF(COUNTA('Project Tracking'!$E13,'Project Tracking'!$F13)&lt;&gt;2,"",DAYS360('Project Tracking'!$E13,'Project Tracking'!$F13,FALSE))</f>
        <v>30</v>
      </c>
      <c r="I13" s="16">
        <v>42434</v>
      </c>
      <c r="J13" s="13">
        <v>42495</v>
      </c>
      <c r="K13" s="17">
        <f>IFERROR(IF(Bộ_theo_dõi_Dự_án[[#This Row],[Actual amount of time]]=0,"",IF(ABS((Bộ_theo_dõi_Dự_án[[#This Row],[Actual amount of time]]-Bộ_theo_dõi_Dự_án[[#This Row],[Planned amount of time]])/Bộ_theo_dõi_Dự_án[[#This Row],[Planned amount of time]])&gt;FlagPercent,1,0)),"")</f>
        <v>1</v>
      </c>
      <c r="L13" s="14">
        <v>200</v>
      </c>
      <c r="M13" s="17">
        <f>IFERROR(IF(Bộ_theo_dõi_Dự_án[[#This Row],[Actual number of days]]=0,"",IF(ABS((Bộ_theo_dõi_Dự_án[[#This Row],[Actual number of days]]-Bộ_theo_dõi_Dự_án[[#This Row],[Planned number of days]])/Bộ_theo_dõi_Dự_án[[#This Row],[Planned number of days]])&gt;FlagPercent,1,0)),"")</f>
        <v>0</v>
      </c>
      <c r="N13" s="18">
        <f>IF(COUNTA('Project Tracking'!$I13,'Project Tracking'!$J13)&lt;&gt;2,"",DAYS360('Project Tracking'!$I13,'Project Tracking'!$J13,FALSE))</f>
        <v>60</v>
      </c>
      <c r="O13" s="12"/>
    </row>
    <row r="14" spans="1:15" ht="30" customHeight="1" x14ac:dyDescent="0.25">
      <c r="B14" s="12" t="s">
        <v>33</v>
      </c>
      <c r="C14" s="12" t="s">
        <v>42</v>
      </c>
      <c r="D14" s="12" t="s">
        <v>17</v>
      </c>
      <c r="E14" s="13">
        <v>45667</v>
      </c>
      <c r="F14" s="13">
        <v>45698</v>
      </c>
      <c r="G14" s="14">
        <v>4</v>
      </c>
      <c r="H14" s="15">
        <f>IF(COUNTA('Project Tracking'!$E14,'Project Tracking'!$F14)&lt;&gt;2,"",DAYS360('Project Tracking'!$E14,'Project Tracking'!$F14,FALSE))</f>
        <v>30</v>
      </c>
      <c r="I14" s="16">
        <v>42434</v>
      </c>
      <c r="J14" s="13">
        <v>42495</v>
      </c>
      <c r="K14" s="17">
        <f>IFERROR(IF(Bộ_theo_dõi_Dự_án[[#This Row],[Actual amount of time]]=0,"",IF(ABS((Bộ_theo_dõi_Dự_án[[#This Row],[Actual amount of time]]-Bộ_theo_dõi_Dự_án[[#This Row],[Planned amount of time]])/Bộ_theo_dõi_Dự_án[[#This Row],[Planned amount of time]])&gt;FlagPercent,1,0)),"")</f>
        <v>1</v>
      </c>
      <c r="L14" s="14">
        <v>201</v>
      </c>
      <c r="M14" s="17">
        <f>IFERROR(IF(Bộ_theo_dõi_Dự_án[[#This Row],[Actual number of days]]=0,"",IF(ABS((Bộ_theo_dõi_Dự_án[[#This Row],[Actual number of days]]-Bộ_theo_dõi_Dự_án[[#This Row],[Planned number of days]])/Bộ_theo_dõi_Dự_án[[#This Row],[Planned number of days]])&gt;FlagPercent,1,0)),"")</f>
        <v>0</v>
      </c>
      <c r="N14" s="18">
        <f>IF(COUNTA('Project Tracking'!$I14,'Project Tracking'!$J14)&lt;&gt;2,"",DAYS360('Project Tracking'!$I14,'Project Tracking'!$J14,FALSE))</f>
        <v>60</v>
      </c>
      <c r="O14" s="23"/>
    </row>
    <row r="15" spans="1:15" ht="30" customHeight="1" x14ac:dyDescent="0.25">
      <c r="B15" s="12" t="s">
        <v>34</v>
      </c>
      <c r="C15" s="12" t="s">
        <v>40</v>
      </c>
      <c r="D15" s="12" t="s">
        <v>17</v>
      </c>
      <c r="E15" s="13">
        <v>45667</v>
      </c>
      <c r="F15" s="13">
        <v>45698</v>
      </c>
      <c r="G15" s="14">
        <v>4</v>
      </c>
      <c r="H15" s="15">
        <f>IF(COUNTA('Project Tracking'!$E15,'Project Tracking'!$F15)&lt;&gt;2,"",DAYS360('Project Tracking'!$E15,'Project Tracking'!$F15,FALSE))</f>
        <v>30</v>
      </c>
      <c r="I15" s="16">
        <v>42434</v>
      </c>
      <c r="J15" s="13">
        <v>42495</v>
      </c>
      <c r="K15" s="17">
        <f>IFERROR(IF(Bộ_theo_dõi_Dự_án[[#This Row],[Actual amount of time]]=0,"",IF(ABS((Bộ_theo_dõi_Dự_án[[#This Row],[Actual amount of time]]-Bộ_theo_dõi_Dự_án[[#This Row],[Planned amount of time]])/Bộ_theo_dõi_Dự_án[[#This Row],[Planned amount of time]])&gt;FlagPercent,1,0)),"")</f>
        <v>1</v>
      </c>
      <c r="L15" s="14">
        <v>202</v>
      </c>
      <c r="M15" s="17">
        <f>IFERROR(IF(Bộ_theo_dõi_Dự_án[[#This Row],[Actual number of days]]=0,"",IF(ABS((Bộ_theo_dõi_Dự_án[[#This Row],[Actual number of days]]-Bộ_theo_dõi_Dự_án[[#This Row],[Planned number of days]])/Bộ_theo_dõi_Dự_án[[#This Row],[Planned number of days]])&gt;FlagPercent,1,0)),"")</f>
        <v>0</v>
      </c>
      <c r="N15" s="18">
        <f>IF(COUNTA('Project Tracking'!$I15,'Project Tracking'!$J15)&lt;&gt;2,"",DAYS360('Project Tracking'!$I15,'Project Tracking'!$J15,FALSE))</f>
        <v>60</v>
      </c>
      <c r="O15" s="23"/>
    </row>
    <row r="16" spans="1:15" ht="30" customHeight="1" x14ac:dyDescent="0.25">
      <c r="B16" s="12" t="s">
        <v>35</v>
      </c>
      <c r="C16" s="12" t="s">
        <v>41</v>
      </c>
      <c r="D16" s="12" t="s">
        <v>17</v>
      </c>
      <c r="E16" s="13">
        <v>45667</v>
      </c>
      <c r="F16" s="13">
        <v>45698</v>
      </c>
      <c r="G16" s="14">
        <v>4</v>
      </c>
      <c r="H16" s="15">
        <f>IF(COUNTA('Project Tracking'!$E16,'Project Tracking'!$F16)&lt;&gt;2,"",DAYS360('Project Tracking'!$E16,'Project Tracking'!$F16,FALSE))</f>
        <v>30</v>
      </c>
      <c r="I16" s="16">
        <v>42434</v>
      </c>
      <c r="J16" s="13">
        <v>42495</v>
      </c>
      <c r="K16" s="17">
        <f>IFERROR(IF(Bộ_theo_dõi_Dự_án[[#This Row],[Actual amount of time]]=0,"",IF(ABS((Bộ_theo_dõi_Dự_án[[#This Row],[Actual amount of time]]-Bộ_theo_dõi_Dự_án[[#This Row],[Planned amount of time]])/Bộ_theo_dõi_Dự_án[[#This Row],[Planned amount of time]])&gt;FlagPercent,1,0)),"")</f>
        <v>1</v>
      </c>
      <c r="L16" s="14">
        <v>203</v>
      </c>
      <c r="M16" s="17">
        <f>IFERROR(IF(Bộ_theo_dõi_Dự_án[[#This Row],[Actual number of days]]=0,"",IF(ABS((Bộ_theo_dõi_Dự_án[[#This Row],[Actual number of days]]-Bộ_theo_dõi_Dự_án[[#This Row],[Planned number of days]])/Bộ_theo_dõi_Dự_án[[#This Row],[Planned number of days]])&gt;FlagPercent,1,0)),"")</f>
        <v>0</v>
      </c>
      <c r="N16" s="18">
        <f>IF(COUNTA('Project Tracking'!$I16,'Project Tracking'!$J16)&lt;&gt;2,"",DAYS360('Project Tracking'!$I16,'Project Tracking'!$J16,FALSE))</f>
        <v>60</v>
      </c>
      <c r="O16" s="23"/>
    </row>
    <row r="17" spans="2:15" ht="30" customHeight="1" x14ac:dyDescent="0.25">
      <c r="B17" s="12" t="s">
        <v>36</v>
      </c>
      <c r="C17" s="12" t="s">
        <v>43</v>
      </c>
      <c r="D17" s="12" t="s">
        <v>17</v>
      </c>
      <c r="E17" s="13">
        <v>45667</v>
      </c>
      <c r="F17" s="13">
        <v>45698</v>
      </c>
      <c r="G17" s="14">
        <v>4</v>
      </c>
      <c r="H17" s="15">
        <f>IF(COUNTA('Project Tracking'!$E17,'Project Tracking'!$F17)&lt;&gt;2,"",DAYS360('Project Tracking'!$E17,'Project Tracking'!$F17,FALSE))</f>
        <v>30</v>
      </c>
      <c r="I17" s="16">
        <v>42434</v>
      </c>
      <c r="J17" s="13">
        <v>42495</v>
      </c>
      <c r="K17" s="17">
        <f>IFERROR(IF(Bộ_theo_dõi_Dự_án[[#This Row],[Actual amount of time]]=0,"",IF(ABS((Bộ_theo_dõi_Dự_án[[#This Row],[Actual amount of time]]-Bộ_theo_dõi_Dự_án[[#This Row],[Planned amount of time]])/Bộ_theo_dõi_Dự_án[[#This Row],[Planned amount of time]])&gt;FlagPercent,1,0)),"")</f>
        <v>1</v>
      </c>
      <c r="L17" s="14">
        <v>204</v>
      </c>
      <c r="M17" s="17">
        <f>IFERROR(IF(Bộ_theo_dõi_Dự_án[[#This Row],[Actual number of days]]=0,"",IF(ABS((Bộ_theo_dõi_Dự_án[[#This Row],[Actual number of days]]-Bộ_theo_dõi_Dự_án[[#This Row],[Planned number of days]])/Bộ_theo_dõi_Dự_án[[#This Row],[Planned number of days]])&gt;FlagPercent,1,0)),"")</f>
        <v>0</v>
      </c>
      <c r="N17" s="18">
        <f>IF(COUNTA('Project Tracking'!$I17,'Project Tracking'!$J17)&lt;&gt;2,"",DAYS360('Project Tracking'!$I17,'Project Tracking'!$J17,FALSE))</f>
        <v>60</v>
      </c>
      <c r="O17" s="23"/>
    </row>
    <row r="18" spans="2:15" ht="30" customHeight="1" x14ac:dyDescent="0.25">
      <c r="B18" s="12" t="s">
        <v>37</v>
      </c>
      <c r="C18" s="12" t="s">
        <v>44</v>
      </c>
      <c r="D18" s="12" t="s">
        <v>17</v>
      </c>
      <c r="E18" s="13">
        <v>45667</v>
      </c>
      <c r="F18" s="13">
        <v>45698</v>
      </c>
      <c r="G18" s="14">
        <v>4</v>
      </c>
      <c r="H18" s="15">
        <f>IF(COUNTA('Project Tracking'!$E18,'Project Tracking'!$F18)&lt;&gt;2,"",DAYS360('Project Tracking'!$E18,'Project Tracking'!$F18,FALSE))</f>
        <v>30</v>
      </c>
      <c r="I18" s="16">
        <v>42434</v>
      </c>
      <c r="J18" s="13">
        <v>42495</v>
      </c>
      <c r="K18" s="17">
        <f>IFERROR(IF(Bộ_theo_dõi_Dự_án[[#This Row],[Actual amount of time]]=0,"",IF(ABS((Bộ_theo_dõi_Dự_án[[#This Row],[Actual amount of time]]-Bộ_theo_dõi_Dự_án[[#This Row],[Planned amount of time]])/Bộ_theo_dõi_Dự_án[[#This Row],[Planned amount of time]])&gt;FlagPercent,1,0)),"")</f>
        <v>1</v>
      </c>
      <c r="L18" s="14">
        <v>205</v>
      </c>
      <c r="M18" s="17">
        <f>IFERROR(IF(Bộ_theo_dõi_Dự_án[[#This Row],[Actual number of days]]=0,"",IF(ABS((Bộ_theo_dõi_Dự_án[[#This Row],[Actual number of days]]-Bộ_theo_dõi_Dự_án[[#This Row],[Planned number of days]])/Bộ_theo_dõi_Dự_án[[#This Row],[Planned number of days]])&gt;FlagPercent,1,0)),"")</f>
        <v>0</v>
      </c>
      <c r="N18" s="18">
        <f>IF(COUNTA('Project Tracking'!$I18,'Project Tracking'!$J18)&lt;&gt;2,"",DAYS360('Project Tracking'!$I18,'Project Tracking'!$J18,FALSE))</f>
        <v>60</v>
      </c>
      <c r="O18" s="23"/>
    </row>
    <row r="19" spans="2:15" ht="30" customHeight="1" x14ac:dyDescent="0.25">
      <c r="B19" s="12" t="s">
        <v>38</v>
      </c>
      <c r="C19" s="12" t="s">
        <v>46</v>
      </c>
      <c r="D19" s="12" t="s">
        <v>17</v>
      </c>
      <c r="E19" s="13">
        <v>45667</v>
      </c>
      <c r="F19" s="13">
        <v>45698</v>
      </c>
      <c r="G19" s="14">
        <v>4</v>
      </c>
      <c r="H19" s="15">
        <f>IF(COUNTA('Project Tracking'!$E19,'Project Tracking'!$F19)&lt;&gt;2,"",DAYS360('Project Tracking'!$E19,'Project Tracking'!$F19,FALSE))</f>
        <v>30</v>
      </c>
      <c r="I19" s="16">
        <v>42434</v>
      </c>
      <c r="J19" s="13">
        <v>42495</v>
      </c>
      <c r="K19" s="17">
        <f>IFERROR(IF(Bộ_theo_dõi_Dự_án[[#This Row],[Actual amount of time]]=0,"",IF(ABS((Bộ_theo_dõi_Dự_án[[#This Row],[Actual amount of time]]-Bộ_theo_dõi_Dự_án[[#This Row],[Planned amount of time]])/Bộ_theo_dõi_Dự_án[[#This Row],[Planned amount of time]])&gt;FlagPercent,1,0)),"")</f>
        <v>1</v>
      </c>
      <c r="L19" s="14">
        <v>206</v>
      </c>
      <c r="M19" s="17">
        <f>IFERROR(IF(Bộ_theo_dõi_Dự_án[[#This Row],[Actual number of days]]=0,"",IF(ABS((Bộ_theo_dõi_Dự_án[[#This Row],[Actual number of days]]-Bộ_theo_dõi_Dự_án[[#This Row],[Planned number of days]])/Bộ_theo_dõi_Dự_án[[#This Row],[Planned number of days]])&gt;FlagPercent,1,0)),"")</f>
        <v>0</v>
      </c>
      <c r="N19" s="18">
        <f>IF(COUNTA('Project Tracking'!$I19,'Project Tracking'!$J19)&lt;&gt;2,"",DAYS360('Project Tracking'!$I19,'Project Tracking'!$J19,FALSE))</f>
        <v>60</v>
      </c>
      <c r="O19" s="23"/>
    </row>
    <row r="20" spans="2:15" ht="30" customHeight="1" x14ac:dyDescent="0.25">
      <c r="B20" s="12" t="s">
        <v>39</v>
      </c>
      <c r="C20" s="12" t="s">
        <v>47</v>
      </c>
      <c r="D20" s="12" t="s">
        <v>17</v>
      </c>
      <c r="E20" s="13">
        <v>45667</v>
      </c>
      <c r="F20" s="13">
        <v>45698</v>
      </c>
      <c r="G20" s="14">
        <v>4</v>
      </c>
      <c r="H20" s="15">
        <f>IF(COUNTA('Project Tracking'!$E20,'Project Tracking'!$F20)&lt;&gt;2,"",DAYS360('Project Tracking'!$E20,'Project Tracking'!$F20,FALSE))</f>
        <v>30</v>
      </c>
      <c r="I20" s="16">
        <v>42434</v>
      </c>
      <c r="J20" s="13">
        <v>42495</v>
      </c>
      <c r="K20" s="17">
        <f>IFERROR(IF(Bộ_theo_dõi_Dự_án[[#This Row],[Actual amount of time]]=0,"",IF(ABS((Bộ_theo_dõi_Dự_án[[#This Row],[Actual amount of time]]-Bộ_theo_dõi_Dự_án[[#This Row],[Planned amount of time]])/Bộ_theo_dõi_Dự_án[[#This Row],[Planned amount of time]])&gt;FlagPercent,1,0)),"")</f>
        <v>1</v>
      </c>
      <c r="L20" s="14">
        <v>207</v>
      </c>
      <c r="M20" s="17">
        <f>IFERROR(IF(Bộ_theo_dõi_Dự_án[[#This Row],[Actual number of days]]=0,"",IF(ABS((Bộ_theo_dõi_Dự_án[[#This Row],[Actual number of days]]-Bộ_theo_dõi_Dự_án[[#This Row],[Planned number of days]])/Bộ_theo_dõi_Dự_án[[#This Row],[Planned number of days]])&gt;FlagPercent,1,0)),"")</f>
        <v>0</v>
      </c>
      <c r="N20" s="18">
        <f>IF(COUNTA('Project Tracking'!$I20,'Project Tracking'!$J20)&lt;&gt;2,"",DAYS360('Project Tracking'!$I20,'Project Tracking'!$J20,FALSE))</f>
        <v>60</v>
      </c>
      <c r="O20" s="27"/>
    </row>
    <row r="21" spans="2:15" ht="30" customHeight="1" x14ac:dyDescent="0.25">
      <c r="B21" s="12" t="s">
        <v>48</v>
      </c>
      <c r="C21" s="12" t="s">
        <v>54</v>
      </c>
      <c r="D21" s="12" t="s">
        <v>17</v>
      </c>
      <c r="E21" s="13">
        <v>45667</v>
      </c>
      <c r="F21" s="13">
        <v>45698</v>
      </c>
      <c r="G21" s="14">
        <v>4</v>
      </c>
      <c r="H21" s="15">
        <f>IF(COUNTA('Project Tracking'!$E21,'Project Tracking'!$F21)&lt;&gt;2,"",DAYS360('Project Tracking'!$E21,'Project Tracking'!$F21,FALSE))</f>
        <v>30</v>
      </c>
      <c r="I21" s="16">
        <v>42434</v>
      </c>
      <c r="J21" s="13">
        <v>42495</v>
      </c>
      <c r="K21" s="17">
        <f>IFERROR(IF(Bộ_theo_dõi_Dự_án[[#This Row],[Actual amount of time]]=0,"",IF(ABS((Bộ_theo_dõi_Dự_án[[#This Row],[Actual amount of time]]-Bộ_theo_dõi_Dự_án[[#This Row],[Planned amount of time]])/Bộ_theo_dõi_Dự_án[[#This Row],[Planned amount of time]])&gt;FlagPercent,1,0)),"")</f>
        <v>1</v>
      </c>
      <c r="L21" s="14">
        <v>208</v>
      </c>
      <c r="M21" s="17">
        <f>IFERROR(IF(Bộ_theo_dõi_Dự_án[[#This Row],[Actual number of days]]=0,"",IF(ABS((Bộ_theo_dõi_Dự_án[[#This Row],[Actual number of days]]-Bộ_theo_dõi_Dự_án[[#This Row],[Planned number of days]])/Bộ_theo_dõi_Dự_án[[#This Row],[Planned number of days]])&gt;FlagPercent,1,0)),"")</f>
        <v>0</v>
      </c>
      <c r="N21" s="18">
        <f>IF(COUNTA('Project Tracking'!$I21,'Project Tracking'!$J21)&lt;&gt;2,"",DAYS360('Project Tracking'!$I21,'Project Tracking'!$J21,FALSE))</f>
        <v>60</v>
      </c>
      <c r="O21" s="27"/>
    </row>
    <row r="22" spans="2:15" ht="30" customHeight="1" x14ac:dyDescent="0.25">
      <c r="B22" s="12" t="s">
        <v>49</v>
      </c>
      <c r="C22" s="12" t="s">
        <v>53</v>
      </c>
      <c r="D22" s="12" t="s">
        <v>17</v>
      </c>
      <c r="E22" s="13">
        <v>45667</v>
      </c>
      <c r="F22" s="13">
        <v>45698</v>
      </c>
      <c r="G22" s="14">
        <v>4</v>
      </c>
      <c r="H22" s="15">
        <f>IF(COUNTA('Project Tracking'!$E22,'Project Tracking'!$F22)&lt;&gt;2,"",DAYS360('Project Tracking'!$E22,'Project Tracking'!$F22,FALSE))</f>
        <v>30</v>
      </c>
      <c r="I22" s="16">
        <v>42434</v>
      </c>
      <c r="J22" s="13">
        <v>42495</v>
      </c>
      <c r="K22" s="17">
        <f>IFERROR(IF(Bộ_theo_dõi_Dự_án[[#This Row],[Actual amount of time]]=0,"",IF(ABS((Bộ_theo_dõi_Dự_án[[#This Row],[Actual amount of time]]-Bộ_theo_dõi_Dự_án[[#This Row],[Planned amount of time]])/Bộ_theo_dõi_Dự_án[[#This Row],[Planned amount of time]])&gt;FlagPercent,1,0)),"")</f>
        <v>1</v>
      </c>
      <c r="L22" s="14">
        <v>209</v>
      </c>
      <c r="M22" s="17">
        <f>IFERROR(IF(Bộ_theo_dõi_Dự_án[[#This Row],[Actual number of days]]=0,"",IF(ABS((Bộ_theo_dõi_Dự_án[[#This Row],[Actual number of days]]-Bộ_theo_dõi_Dự_án[[#This Row],[Planned number of days]])/Bộ_theo_dõi_Dự_án[[#This Row],[Planned number of days]])&gt;FlagPercent,1,0)),"")</f>
        <v>0</v>
      </c>
      <c r="N22" s="18">
        <f>IF(COUNTA('Project Tracking'!$I22,'Project Tracking'!$J22)&lt;&gt;2,"",DAYS360('Project Tracking'!$I22,'Project Tracking'!$J22,FALSE))</f>
        <v>60</v>
      </c>
      <c r="O22" s="27"/>
    </row>
    <row r="23" spans="2:15" ht="30" customHeight="1" x14ac:dyDescent="0.25">
      <c r="B23" s="12" t="s">
        <v>50</v>
      </c>
      <c r="C23" s="12" t="s">
        <v>55</v>
      </c>
      <c r="D23" s="12" t="s">
        <v>17</v>
      </c>
      <c r="E23" s="13">
        <v>45667</v>
      </c>
      <c r="F23" s="13">
        <v>45698</v>
      </c>
      <c r="G23" s="14">
        <v>4</v>
      </c>
      <c r="H23" s="15">
        <f>IF(COUNTA('Project Tracking'!$E23,'Project Tracking'!$F23)&lt;&gt;2,"",DAYS360('Project Tracking'!$E23,'Project Tracking'!$F23,FALSE))</f>
        <v>30</v>
      </c>
      <c r="I23" s="16">
        <v>42434</v>
      </c>
      <c r="J23" s="13">
        <v>42495</v>
      </c>
      <c r="K23" s="17">
        <f>IFERROR(IF(Bộ_theo_dõi_Dự_án[[#This Row],[Actual amount of time]]=0,"",IF(ABS((Bộ_theo_dõi_Dự_án[[#This Row],[Actual amount of time]]-Bộ_theo_dõi_Dự_án[[#This Row],[Planned amount of time]])/Bộ_theo_dõi_Dự_án[[#This Row],[Planned amount of time]])&gt;FlagPercent,1,0)),"")</f>
        <v>1</v>
      </c>
      <c r="L23" s="14">
        <v>210</v>
      </c>
      <c r="M23" s="17">
        <f>IFERROR(IF(Bộ_theo_dõi_Dự_án[[#This Row],[Actual number of days]]=0,"",IF(ABS((Bộ_theo_dõi_Dự_án[[#This Row],[Actual number of days]]-Bộ_theo_dõi_Dự_án[[#This Row],[Planned number of days]])/Bộ_theo_dõi_Dự_án[[#This Row],[Planned number of days]])&gt;FlagPercent,1,0)),"")</f>
        <v>0</v>
      </c>
      <c r="N23" s="18">
        <f>IF(COUNTA('Project Tracking'!$I23,'Project Tracking'!$J23)&lt;&gt;2,"",DAYS360('Project Tracking'!$I23,'Project Tracking'!$J23,FALSE))</f>
        <v>60</v>
      </c>
      <c r="O23" s="27"/>
    </row>
    <row r="24" spans="2:15" ht="30" customHeight="1" x14ac:dyDescent="0.25">
      <c r="B24" s="12" t="s">
        <v>51</v>
      </c>
      <c r="C24" s="12" t="s">
        <v>56</v>
      </c>
      <c r="D24" s="12" t="s">
        <v>17</v>
      </c>
      <c r="E24" s="13">
        <v>45667</v>
      </c>
      <c r="F24" s="13">
        <v>45698</v>
      </c>
      <c r="G24" s="14">
        <v>4</v>
      </c>
      <c r="H24" s="15">
        <f>IF(COUNTA('Project Tracking'!$E24,'Project Tracking'!$F24)&lt;&gt;2,"",DAYS360('Project Tracking'!$E24,'Project Tracking'!$F24,FALSE))</f>
        <v>30</v>
      </c>
      <c r="I24" s="16">
        <v>42434</v>
      </c>
      <c r="J24" s="13">
        <v>42495</v>
      </c>
      <c r="K24" s="17">
        <f>IFERROR(IF(Bộ_theo_dõi_Dự_án[[#This Row],[Actual amount of time]]=0,"",IF(ABS((Bộ_theo_dõi_Dự_án[[#This Row],[Actual amount of time]]-Bộ_theo_dõi_Dự_án[[#This Row],[Planned amount of time]])/Bộ_theo_dõi_Dự_án[[#This Row],[Planned amount of time]])&gt;FlagPercent,1,0)),"")</f>
        <v>1</v>
      </c>
      <c r="L24" s="14">
        <v>211</v>
      </c>
      <c r="M24" s="17">
        <f>IFERROR(IF(Bộ_theo_dõi_Dự_án[[#This Row],[Actual number of days]]=0,"",IF(ABS((Bộ_theo_dõi_Dự_án[[#This Row],[Actual number of days]]-Bộ_theo_dõi_Dự_án[[#This Row],[Planned number of days]])/Bộ_theo_dõi_Dự_án[[#This Row],[Planned number of days]])&gt;FlagPercent,1,0)),"")</f>
        <v>0</v>
      </c>
      <c r="N24" s="18">
        <f>IF(COUNTA('Project Tracking'!$I24,'Project Tracking'!$J24)&lt;&gt;2,"",DAYS360('Project Tracking'!$I24,'Project Tracking'!$J24,FALSE))</f>
        <v>60</v>
      </c>
      <c r="O24" s="27"/>
    </row>
    <row r="25" spans="2:15" ht="30" customHeight="1" x14ac:dyDescent="0.25">
      <c r="B25" s="12" t="s">
        <v>52</v>
      </c>
      <c r="C25" s="12" t="s">
        <v>57</v>
      </c>
      <c r="D25" s="12" t="s">
        <v>17</v>
      </c>
      <c r="E25" s="13">
        <v>45667</v>
      </c>
      <c r="F25" s="13">
        <v>45698</v>
      </c>
      <c r="G25" s="14">
        <v>4</v>
      </c>
      <c r="H25" s="15">
        <f>IF(COUNTA('Project Tracking'!$E25,'Project Tracking'!$F25)&lt;&gt;2,"",DAYS360('Project Tracking'!$E25,'Project Tracking'!$F25,FALSE))</f>
        <v>30</v>
      </c>
      <c r="I25" s="16">
        <v>42434</v>
      </c>
      <c r="J25" s="13">
        <v>42495</v>
      </c>
      <c r="K25" s="17">
        <f>IFERROR(IF(Bộ_theo_dõi_Dự_án[[#This Row],[Actual amount of time]]=0,"",IF(ABS((Bộ_theo_dõi_Dự_án[[#This Row],[Actual amount of time]]-Bộ_theo_dõi_Dự_án[[#This Row],[Planned amount of time]])/Bộ_theo_dõi_Dự_án[[#This Row],[Planned amount of time]])&gt;FlagPercent,1,0)),"")</f>
        <v>1</v>
      </c>
      <c r="L25" s="14">
        <v>212</v>
      </c>
      <c r="M25" s="17">
        <f>IFERROR(IF(Bộ_theo_dõi_Dự_án[[#This Row],[Actual number of days]]=0,"",IF(ABS((Bộ_theo_dõi_Dự_án[[#This Row],[Actual number of days]]-Bộ_theo_dõi_Dự_án[[#This Row],[Planned number of days]])/Bộ_theo_dõi_Dự_án[[#This Row],[Planned number of days]])&gt;FlagPercent,1,0)),"")</f>
        <v>0</v>
      </c>
      <c r="N25" s="18">
        <f>IF(COUNTA('Project Tracking'!$I25,'Project Tracking'!$J25)&lt;&gt;2,"",DAYS360('Project Tracking'!$I25,'Project Tracking'!$J25,FALSE))</f>
        <v>60</v>
      </c>
      <c r="O25" s="27"/>
    </row>
  </sheetData>
  <phoneticPr fontId="21" type="noConversion"/>
  <conditionalFormatting sqref="L5:L25">
    <cfRule type="expression" dxfId="1" priority="6">
      <formula>(ABS((L5-G5))/G5)&gt;FlagPercent</formula>
    </cfRule>
  </conditionalFormatting>
  <conditionalFormatting sqref="N5:N25">
    <cfRule type="expression" dxfId="0" priority="8">
      <formula>(ABS((N5-H5))/H5)&gt;FlagPercent</formula>
    </cfRule>
  </conditionalFormatting>
  <dataValidations xWindow="50" yWindow="402" count="16">
    <dataValidation allowBlank="1" showInputMessage="1" prompt="Nhập dự án vào trang tính bộ theo dõi dự án này. Đặt phần trăm trên/dưới để gắn cờ trong D2. Công việc thực tính theo giờ và thời gian thực tính theo ngày sẽ tô sáng giá trị trên/dưới với kiểu phông chữ đậm, đỏ và biểu tượng cờ trong các cột K và M" sqref="A1" xr:uid="{00000000-0002-0000-0000-000000000000}"/>
    <dataValidation allowBlank="1" showInputMessage="1" showErrorMessage="1" prompt="Phần trăm trên/dưới có thể tùy chỉnh được dùng để tô sáng công việc thực tế tính theo giờ và ngày trong bảng dự án vượt quá hạn hoặc ở dưới con số này" sqref="D2" xr:uid="{00000000-0002-0000-0000-000001000000}"/>
    <dataValidation type="list" allowBlank="1" showInputMessage="1" showErrorMessage="1" error="Chọn một nhân viên từ danh sách hoặc tạo một nhân viên mới để hiển thị trong danh sách này từ trang tính Thiết lập." sqref="D5:D25" xr:uid="{00000000-0002-0000-0000-000003000000}">
      <formula1>EmployeeList</formula1>
    </dataValidation>
    <dataValidation allowBlank="1" showInputMessage="1" showErrorMessage="1" prompt="Nhập tên dự án vào cột này" sqref="B4:C4" xr:uid="{00000000-0002-0000-0000-000006000000}"/>
    <dataValidation allowBlank="1" showInputMessage="1" showErrorMessage="1" prompt="Chọn tên Nhân viên từ danh sách thả xuống trong từng ô ở cột này. Các tùy chọn sẽ được xác định trong trang tính Thiết lập. Nhấn ALT + MŨI TÊN XUỐNG để dẫn hướng trong danh sách, rồi nhấn ENTER để lựa chọn" sqref="D4" xr:uid="{00000000-0002-0000-0000-000008000000}"/>
    <dataValidation allowBlank="1" showInputMessage="1" showErrorMessage="1" prompt="Nhập ngày bắt đầu dự án dự kiến vào cột này" sqref="E4" xr:uid="{00000000-0002-0000-0000-000009000000}"/>
    <dataValidation allowBlank="1" showInputMessage="1" showErrorMessage="1" prompt="Nhập ngày hoàn thành dự án dự kiến vào cột này" sqref="F4" xr:uid="{00000000-0002-0000-0000-00000A000000}"/>
    <dataValidation allowBlank="1" showInputMessage="1" showErrorMessage="1" prompt="Nhập lượng công việc dự kiến cho dự án tính theo giờ" sqref="G4" xr:uid="{00000000-0002-0000-0000-00000B000000}"/>
    <dataValidation allowBlank="1" showInputMessage="1" showErrorMessage="1" prompt="Nhập khoảng thời gian dự kiến cho dự án tính theo ngày vào cột này" sqref="H4" xr:uid="{00000000-0002-0000-0000-00000C000000}"/>
    <dataValidation allowBlank="1" showInputMessage="1" showErrorMessage="1" prompt="Nhập ngày bắt đầu dự án thực tế vào cột này" sqref="I4" xr:uid="{00000000-0002-0000-0000-00000D000000}"/>
    <dataValidation allowBlank="1" showInputMessage="1" showErrorMessage="1" prompt="Nhập ngày hoàn thành dự án thực tế vào cột này" sqref="J4" xr:uid="{00000000-0002-0000-0000-00000E000000}"/>
    <dataValidation allowBlank="1" showInputMessage="1" showErrorMessage="1" prompt="Biểu tượng Cờ ở đầu đề bảng Bộ theo dõi Dự án cho Công việc Thực Trên/Dưới (theo giờ). Các giá trị trong cột L đáp ứng tiêu chí Trên/Dưới sẽ tạo một biểu tượng cờ trong mỗi ô ở cột này. Các ô trống cho biết giá trị không đáp ứng tiêu chí Trên/Dưới" sqref="K4" xr:uid="{00000000-0002-0000-0000-00000F000000}"/>
    <dataValidation allowBlank="1" showInputMessage="1" showErrorMessage="1" prompt="Biểu tượng Cờ ở đầu đề bảng Bộ theo dõi Dự án cho Thời gian Thực Trên/Dưới (Giá trị theo ngày trong cột N đáp ứng tiêu chí Trên/Dưới sẽ tạo một biểu tượng cờ trong mỗi ô ở cột này. Các ô trống cho biết giá trị không đáp ứng tiêu chí Trên/Dưới" sqref="M4" xr:uid="{00000000-0002-0000-0000-000010000000}"/>
    <dataValidation allowBlank="1" showInputMessage="1" showErrorMessage="1" prompt="Hãy nhập lượng công việc thực tế của dự án tính theo giờ. Các giá trị đáp ứng tiêu chí Trên/Dưới sẽ được tô đậm bằng màu đỏ và tạo ra một biểu tượng gắn cờ trong cột K ở bên trái" sqref="L4" xr:uid="{00000000-0002-0000-0000-000011000000}"/>
    <dataValidation allowBlank="1" showInputMessage="1" showErrorMessage="1" prompt="Hãy nhập khoảng thời gian thực tế của dự án tính theo ngày. Các giá trị đáp ứng tiêu chí Trên/Dưới sẽ được tô đậm bằng màu đỏ và tạo biểu tượng gắn cờ trong cột M ở bên trái" sqref="N4" xr:uid="{00000000-0002-0000-0000-000012000000}"/>
    <dataValidation allowBlank="1" showInputMessage="1" showErrorMessage="1" prompt="Nhập ghi chú cho dự án ở cột này" sqref="O4" xr:uid="{00000000-0002-0000-0000-000013000000}"/>
  </dataValidations>
  <printOptions horizontalCentered="1"/>
  <pageMargins left="0.25" right="0.25" top="0.5" bottom="0.5" header="0.3" footer="0.3"/>
  <pageSetup paperSize="9"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K5:K25</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C11"/>
  <sheetViews>
    <sheetView showGridLines="0" zoomScaleNormal="100" workbookViewId="0">
      <pane ySplit="4" topLeftCell="A5" activePane="bottomLeft" state="frozen"/>
      <selection pane="bottomLeft" activeCell="C9" sqref="C9"/>
    </sheetView>
  </sheetViews>
  <sheetFormatPr defaultColWidth="9" defaultRowHeight="30" customHeight="1" x14ac:dyDescent="0.25"/>
  <cols>
    <col min="1" max="1" width="2.69921875" style="1" customWidth="1"/>
    <col min="2" max="3" width="25.59765625" style="1" customWidth="1"/>
    <col min="4" max="4" width="2.69921875" style="1" customWidth="1"/>
    <col min="5" max="16384" width="9" style="1"/>
  </cols>
  <sheetData>
    <row r="1" spans="2:3" ht="65.099999999999994" customHeight="1" x14ac:dyDescent="0.25">
      <c r="B1" s="19" t="s">
        <v>20</v>
      </c>
    </row>
    <row r="2" spans="2:3" ht="20.25" customHeight="1" x14ac:dyDescent="0.25">
      <c r="B2" s="25"/>
    </row>
    <row r="3" spans="2:3" ht="40.799999999999997" customHeight="1" x14ac:dyDescent="0.25">
      <c r="B3" s="26" t="s">
        <v>25</v>
      </c>
    </row>
    <row r="4" spans="2:3" ht="50.1" customHeight="1" x14ac:dyDescent="0.25">
      <c r="B4" s="20" t="s">
        <v>22</v>
      </c>
      <c r="C4" s="1" t="s">
        <v>24</v>
      </c>
    </row>
    <row r="5" spans="2:3" ht="30" customHeight="1" x14ac:dyDescent="0.25">
      <c r="B5" s="21" t="s">
        <v>23</v>
      </c>
      <c r="C5" s="21" t="s">
        <v>26</v>
      </c>
    </row>
    <row r="6" spans="2:3" ht="30" customHeight="1" x14ac:dyDescent="0.25">
      <c r="B6" s="22"/>
    </row>
    <row r="11" spans="2:3" ht="30" customHeight="1" x14ac:dyDescent="0.25">
      <c r="C11" s="22"/>
    </row>
  </sheetData>
  <dataValidations count="2">
    <dataValidation allowBlank="1" showInputMessage="1" prompt="Trang tính thiết lập có chứa danh sách các danh mục dự án và tên nhân viên có thể tùy chỉnh. Những danh sách này được sử dụng dưới dạng danh sách thả xuống trong trang tính của bộ theo dõi dự án. Các danh sách không cần phải có cùng số mục " sqref="A1" xr:uid="{00000000-0002-0000-0100-000000000000}"/>
    <dataValidation allowBlank="1" showInputMessage="1" showErrorMessage="1" prompt="Nhập tên nhân viên vào cột này, cột được dùng làm tùy chọn trong danh sách thả xuống Đã gán Cho ở trang tính Bộ theo dõi Dự án" sqref="B4" xr:uid="{00000000-0002-0000-0100-000001000000}"/>
  </dataValidations>
  <pageMargins left="0.7" right="0.7" top="0.75" bottom="0.75" header="0.3" footer="0.3"/>
  <pageSetup paperSize="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 Tracking</vt:lpstr>
      <vt:lpstr>Setting</vt:lpstr>
      <vt:lpstr>ColumnTitle1</vt:lpstr>
      <vt:lpstr>EmployeeList</vt:lpstr>
      <vt:lpstr>FlagPercent</vt:lpstr>
      <vt:lpstr>'Project Tracking'!Print_Titles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 Lê</dc:creator>
  <cp:lastModifiedBy>Khoa Lê</cp:lastModifiedBy>
  <dcterms:created xsi:type="dcterms:W3CDTF">2016-08-03T05:15:41Z</dcterms:created>
  <dcterms:modified xsi:type="dcterms:W3CDTF">2025-02-07T08:12:16Z</dcterms:modified>
</cp:coreProperties>
</file>