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/bin/DESPASITO/despasito/despasito/examples/hexane_heptane/"/>
    </mc:Choice>
  </mc:AlternateContent>
  <xr:revisionPtr revIDLastSave="0" documentId="13_ncr:1_{ECE3B98B-0221-C54F-AF22-0881608596F0}" xr6:coauthVersionLast="45" xr6:coauthVersionMax="45" xr10:uidLastSave="{00000000-0000-0000-0000-000000000000}"/>
  <bookViews>
    <workbookView xWindow="10280" yWindow="460" windowWidth="24240" windowHeight="14420" xr2:uid="{A45715C8-7133-A340-ADEA-03B6CBD95D09}"/>
  </bookViews>
  <sheets>
    <sheet name="New Derivativ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2" l="1"/>
  <c r="L24" i="2"/>
  <c r="R24" i="2" s="1"/>
  <c r="K24" i="2"/>
  <c r="Q24" i="2" s="1"/>
  <c r="J24" i="2"/>
  <c r="L23" i="2"/>
  <c r="R23" i="2" s="1"/>
  <c r="K23" i="2"/>
  <c r="Q23" i="2" s="1"/>
  <c r="J23" i="2"/>
  <c r="P23" i="2" s="1"/>
  <c r="P21" i="2"/>
  <c r="L21" i="2"/>
  <c r="R21" i="2" s="1"/>
  <c r="K21" i="2"/>
  <c r="Q21" i="2" s="1"/>
  <c r="J21" i="2"/>
  <c r="L20" i="2"/>
  <c r="R20" i="2" s="1"/>
  <c r="K20" i="2"/>
  <c r="Q20" i="2" s="1"/>
  <c r="J20" i="2"/>
  <c r="P20" i="2" s="1"/>
  <c r="P15" i="2"/>
  <c r="K15" i="2"/>
  <c r="L18" i="2" l="1"/>
  <c r="R18" i="2" s="1"/>
  <c r="K18" i="2"/>
  <c r="Q18" i="2" s="1"/>
  <c r="J18" i="2"/>
  <c r="P18" i="2" s="1"/>
  <c r="L17" i="2"/>
  <c r="R17" i="2" s="1"/>
  <c r="K17" i="2"/>
  <c r="Q17" i="2" s="1"/>
  <c r="J17" i="2"/>
  <c r="P17" i="2" s="1"/>
  <c r="L16" i="2"/>
  <c r="R16" i="2" s="1"/>
  <c r="K16" i="2"/>
  <c r="Q16" i="2" s="1"/>
  <c r="J16" i="2"/>
  <c r="P16" i="2" s="1"/>
  <c r="Q15" i="2"/>
  <c r="L15" i="2"/>
  <c r="R15" i="2" s="1"/>
  <c r="J15" i="2"/>
  <c r="R8" i="2" l="1"/>
  <c r="Q8" i="2"/>
  <c r="P11" i="2"/>
  <c r="L11" i="2"/>
  <c r="R11" i="2" s="1"/>
  <c r="K11" i="2"/>
  <c r="Q11" i="2" s="1"/>
  <c r="J11" i="2"/>
  <c r="R10" i="2"/>
  <c r="Q10" i="2"/>
  <c r="L10" i="2"/>
  <c r="K10" i="2"/>
  <c r="J10" i="2"/>
  <c r="P10" i="2" s="1"/>
  <c r="P9" i="2"/>
  <c r="L9" i="2"/>
  <c r="R9" i="2" s="1"/>
  <c r="K9" i="2"/>
  <c r="Q9" i="2" s="1"/>
  <c r="J9" i="2"/>
  <c r="L8" i="2"/>
  <c r="K8" i="2"/>
  <c r="J8" i="2"/>
  <c r="P8" i="2" s="1"/>
  <c r="P3" i="2"/>
  <c r="P5" i="2"/>
  <c r="L3" i="2"/>
  <c r="R3" i="2" s="1"/>
  <c r="K3" i="2"/>
  <c r="Q3" i="2" s="1"/>
  <c r="J3" i="2"/>
  <c r="L5" i="2"/>
  <c r="R5" i="2" s="1"/>
  <c r="K5" i="2"/>
  <c r="Q5" i="2" s="1"/>
  <c r="J5" i="2"/>
  <c r="L4" i="2"/>
  <c r="R4" i="2" s="1"/>
  <c r="K4" i="2"/>
  <c r="Q4" i="2" s="1"/>
  <c r="J4" i="2"/>
  <c r="P4" i="2" s="1"/>
  <c r="L2" i="2"/>
  <c r="R2" i="2" s="1"/>
  <c r="K2" i="2"/>
  <c r="Q2" i="2" s="1"/>
  <c r="J2" i="2"/>
  <c r="P2" i="2" s="1"/>
</calcChain>
</file>

<file path=xl/sharedStrings.xml><?xml version="1.0" encoding="utf-8"?>
<sst xmlns="http://schemas.openxmlformats.org/spreadsheetml/2006/main" count="85" uniqueCount="22">
  <si>
    <t># P [Pa]</t>
  </si>
  <si>
    <t xml:space="preserve"> T [K]</t>
  </si>
  <si>
    <t xml:space="preserve"> xi1</t>
  </si>
  <si>
    <t xml:space="preserve"> xi2</t>
  </si>
  <si>
    <t xml:space="preserve"> rhol [mol/m^3]</t>
  </si>
  <si>
    <t xml:space="preserve"> phil1</t>
  </si>
  <si>
    <t xml:space="preserve"> phil2</t>
  </si>
  <si>
    <t>xi</t>
  </si>
  <si>
    <t>yi</t>
  </si>
  <si>
    <t> 100000.0</t>
  </si>
  <si>
    <t>v (m^3/mol)</t>
  </si>
  <si>
    <t>ln phi1</t>
  </si>
  <si>
    <t>ln phi2</t>
  </si>
  <si>
    <t>VR-parameters</t>
  </si>
  <si>
    <t>gamma_mie parameters</t>
  </si>
  <si>
    <t>APDD</t>
  </si>
  <si>
    <t>ref ln phi1</t>
  </si>
  <si>
    <t>ref ln phi2</t>
  </si>
  <si>
    <t>ref v</t>
  </si>
  <si>
    <t>Old Derivative</t>
  </si>
  <si>
    <t>JIT</t>
  </si>
  <si>
    <t>Muller quadrature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</si>
</sst>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19B-E892-E04B-BE13-036557DDA31C}">
  <dimension ref="A1:R24"/>
  <sheetViews>
    <sheetView tabSelected="1" topLeftCell="A10" workbookViewId="0">
      <selection activeCell="K29" sqref="K29"/>
    </sheetView>
  </sheetViews>
  <sheetFormatPr baseColWidth="10" defaultRowHeight="16"/>
  <cols>
    <col min="1" max="1" width="22" bestFit="1" customWidth="1"/>
    <col min="2" max="2" width="2.5" bestFit="1" customWidth="1"/>
    <col min="3" max="3" width="9.1640625" bestFit="1" customWidth="1"/>
    <col min="4" max="4" width="5.5" bestFit="1" customWidth="1"/>
    <col min="5" max="6" width="4.1640625" bestFit="1" customWidth="1"/>
    <col min="11" max="11" width="12.1640625" bestFit="1" customWidth="1"/>
  </cols>
  <sheetData>
    <row r="1" spans="1:1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11</v>
      </c>
      <c r="L1" t="s">
        <v>12</v>
      </c>
      <c r="M1" t="s">
        <v>18</v>
      </c>
      <c r="N1" t="s">
        <v>16</v>
      </c>
      <c r="O1" t="s">
        <v>17</v>
      </c>
      <c r="P1" t="s">
        <v>15</v>
      </c>
    </row>
    <row r="2" spans="1:18">
      <c r="A2" t="s">
        <v>13</v>
      </c>
      <c r="B2" t="s">
        <v>7</v>
      </c>
      <c r="C2" t="s">
        <v>9</v>
      </c>
      <c r="D2">
        <v>320</v>
      </c>
      <c r="E2">
        <v>0.4</v>
      </c>
      <c r="F2">
        <v>0.6</v>
      </c>
      <c r="G2">
        <v>6941.8084429108503</v>
      </c>
      <c r="H2">
        <v>0.59470268816377903</v>
      </c>
      <c r="I2">
        <v>0.20355023555104301</v>
      </c>
      <c r="J2" s="1">
        <f>1/G2</f>
        <v>1.4405468088380129E-4</v>
      </c>
      <c r="K2" s="1">
        <f t="shared" ref="K2:L5" si="0">LN(H2)</f>
        <v>-0.51969368207839428</v>
      </c>
      <c r="L2" s="1">
        <f t="shared" si="0"/>
        <v>-1.5918424468191639</v>
      </c>
      <c r="M2" s="2">
        <v>1.44356E-4</v>
      </c>
      <c r="N2">
        <v>-0.50790000000000002</v>
      </c>
      <c r="O2">
        <v>-1.6176999999999999</v>
      </c>
      <c r="P2">
        <f>(J2-M2)/M2*100</f>
        <v>-0.20873335102019486</v>
      </c>
      <c r="Q2">
        <f>(K2-N2)/N2*100</f>
        <v>2.3220480563879233</v>
      </c>
      <c r="R2">
        <f>(L2-O2)/O2*100</f>
        <v>-1.5984146121552851</v>
      </c>
    </row>
    <row r="3" spans="1:18">
      <c r="B3" t="s">
        <v>8</v>
      </c>
      <c r="C3" t="s">
        <v>9</v>
      </c>
      <c r="D3">
        <v>320</v>
      </c>
      <c r="E3">
        <v>0.4</v>
      </c>
      <c r="F3">
        <v>0.6</v>
      </c>
      <c r="G3">
        <v>39.5209531997371</v>
      </c>
      <c r="H3">
        <v>0.96231640203155899</v>
      </c>
      <c r="I3">
        <v>0.94823020047261597</v>
      </c>
      <c r="J3" s="1">
        <f>1/G3</f>
        <v>2.5303033430040148E-2</v>
      </c>
      <c r="K3" s="1">
        <f t="shared" si="0"/>
        <v>-3.8411982151552206E-2</v>
      </c>
      <c r="L3" s="1">
        <f t="shared" si="0"/>
        <v>-5.3157978702181911E-2</v>
      </c>
      <c r="M3" s="2">
        <v>2.5304E-2</v>
      </c>
      <c r="N3">
        <v>-3.832E-2</v>
      </c>
      <c r="O3">
        <v>-5.3069999999999999E-2</v>
      </c>
      <c r="P3">
        <f t="shared" ref="P3:P5" si="1">(J3-M3)/M3*100</f>
        <v>-3.8198306981176828E-3</v>
      </c>
      <c r="Q3">
        <f t="shared" ref="Q3:Q5" si="2">(K3-N3)/N3*100</f>
        <v>0.24003692993790626</v>
      </c>
      <c r="R3">
        <f t="shared" ref="R3:R5" si="3">(L3-O3)/O3*100</f>
        <v>0.16577859842078818</v>
      </c>
    </row>
    <row r="4" spans="1:18">
      <c r="A4" t="s">
        <v>14</v>
      </c>
      <c r="B4" t="s">
        <v>7</v>
      </c>
      <c r="C4" t="s">
        <v>9</v>
      </c>
      <c r="D4">
        <v>320</v>
      </c>
      <c r="E4">
        <v>0.4</v>
      </c>
      <c r="F4">
        <v>0.6</v>
      </c>
      <c r="G4">
        <v>6929.1200318712399</v>
      </c>
      <c r="H4">
        <v>0.475678867095706</v>
      </c>
      <c r="I4">
        <v>0.16814424731528499</v>
      </c>
      <c r="J4">
        <f>1/G4</f>
        <v>1.4431846979131425E-4</v>
      </c>
      <c r="K4">
        <f t="shared" si="0"/>
        <v>-0.7430123013873341</v>
      </c>
      <c r="L4">
        <f t="shared" si="0"/>
        <v>-1.7829330530059184</v>
      </c>
      <c r="M4">
        <v>1.44356E-4</v>
      </c>
      <c r="N4">
        <v>-0.50790000000000002</v>
      </c>
      <c r="O4">
        <v>-1.6176999999999999</v>
      </c>
      <c r="P4">
        <f t="shared" si="1"/>
        <v>-2.5998371169714575E-2</v>
      </c>
      <c r="Q4">
        <f t="shared" si="2"/>
        <v>46.291061505677114</v>
      </c>
      <c r="R4">
        <f t="shared" si="3"/>
        <v>10.214072634352384</v>
      </c>
    </row>
    <row r="5" spans="1:18">
      <c r="B5" t="s">
        <v>8</v>
      </c>
      <c r="C5" t="s">
        <v>9</v>
      </c>
      <c r="D5">
        <v>320</v>
      </c>
      <c r="E5">
        <v>0.4</v>
      </c>
      <c r="F5">
        <v>0.6</v>
      </c>
      <c r="G5">
        <v>39.575642360316898</v>
      </c>
      <c r="H5">
        <v>0.96090106903295003</v>
      </c>
      <c r="I5">
        <v>0.94712525590936403</v>
      </c>
      <c r="J5">
        <f>1/G5</f>
        <v>2.5268067436416783E-2</v>
      </c>
      <c r="K5">
        <f t="shared" si="0"/>
        <v>-3.9883821166543827E-2</v>
      </c>
      <c r="L5">
        <f t="shared" si="0"/>
        <v>-5.4323928534659824E-2</v>
      </c>
      <c r="M5">
        <v>2.5304E-2</v>
      </c>
      <c r="N5">
        <v>-3.832E-2</v>
      </c>
      <c r="O5">
        <v>-5.3069999999999999E-2</v>
      </c>
      <c r="P5">
        <f t="shared" si="1"/>
        <v>-0.14200349187170891</v>
      </c>
      <c r="Q5">
        <f t="shared" si="2"/>
        <v>4.0809529398325353</v>
      </c>
      <c r="R5">
        <f t="shared" si="3"/>
        <v>2.3627822397961649</v>
      </c>
    </row>
    <row r="6" spans="1:18">
      <c r="A6" t="s">
        <v>19</v>
      </c>
    </row>
    <row r="7" spans="1:18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10</v>
      </c>
      <c r="K7" t="s">
        <v>11</v>
      </c>
      <c r="L7" t="s">
        <v>12</v>
      </c>
      <c r="M7" t="s">
        <v>18</v>
      </c>
      <c r="N7" t="s">
        <v>16</v>
      </c>
      <c r="O7" t="s">
        <v>17</v>
      </c>
      <c r="P7" t="s">
        <v>15</v>
      </c>
    </row>
    <row r="8" spans="1:18">
      <c r="A8" t="s">
        <v>13</v>
      </c>
      <c r="B8" t="s">
        <v>7</v>
      </c>
      <c r="C8" t="s">
        <v>9</v>
      </c>
      <c r="D8">
        <v>320</v>
      </c>
      <c r="E8">
        <v>0.4</v>
      </c>
      <c r="F8">
        <v>0.6</v>
      </c>
      <c r="G8">
        <v>6941.8084429108503</v>
      </c>
      <c r="H8">
        <v>0.582447726347877</v>
      </c>
      <c r="I8">
        <v>0.19263965375883099</v>
      </c>
      <c r="J8">
        <f>1/G8</f>
        <v>1.4405468088380129E-4</v>
      </c>
      <c r="K8">
        <f t="shared" ref="K8:L11" si="4">LN(H8)</f>
        <v>-0.5405158377444903</v>
      </c>
      <c r="L8">
        <f t="shared" si="4"/>
        <v>-1.6469339142115571</v>
      </c>
      <c r="M8">
        <v>1.44356E-4</v>
      </c>
      <c r="N8">
        <v>-0.50790000000000002</v>
      </c>
      <c r="O8">
        <v>-1.6176999999999999</v>
      </c>
      <c r="P8">
        <f>(J8-M8)/M8*100</f>
        <v>-0.20873335102019486</v>
      </c>
      <c r="Q8">
        <f>(K8-N8)/N8*100</f>
        <v>6.4217046159657967</v>
      </c>
      <c r="R8">
        <f>(L8-O8)/O8*100</f>
        <v>1.8071282816070466</v>
      </c>
    </row>
    <row r="9" spans="1:18">
      <c r="B9" t="s">
        <v>8</v>
      </c>
      <c r="C9" t="s">
        <v>9</v>
      </c>
      <c r="D9">
        <v>320</v>
      </c>
      <c r="E9">
        <v>0.4</v>
      </c>
      <c r="F9">
        <v>0.6</v>
      </c>
      <c r="G9">
        <v>39.5209531997371</v>
      </c>
      <c r="H9">
        <v>0.96233310856237697</v>
      </c>
      <c r="I9">
        <v>0.94825282380912301</v>
      </c>
      <c r="J9">
        <f>1/G9</f>
        <v>2.5303033430040148E-2</v>
      </c>
      <c r="K9">
        <f t="shared" si="4"/>
        <v>-3.8394621556050078E-2</v>
      </c>
      <c r="L9">
        <f t="shared" si="4"/>
        <v>-5.3134120501271642E-2</v>
      </c>
      <c r="M9">
        <v>2.5304E-2</v>
      </c>
      <c r="N9">
        <v>-3.832E-2</v>
      </c>
      <c r="O9">
        <v>-5.3069999999999999E-2</v>
      </c>
      <c r="P9">
        <f t="shared" ref="P9:R11" si="5">(J9-M9)/M9*100</f>
        <v>-3.8198306981176828E-3</v>
      </c>
      <c r="Q9">
        <f t="shared" si="5"/>
        <v>0.19473266192609062</v>
      </c>
      <c r="R9">
        <f t="shared" si="5"/>
        <v>0.12082250098293403</v>
      </c>
    </row>
    <row r="10" spans="1:18">
      <c r="A10" t="s">
        <v>14</v>
      </c>
      <c r="B10" t="s">
        <v>7</v>
      </c>
      <c r="C10" t="s">
        <v>9</v>
      </c>
      <c r="D10">
        <v>320</v>
      </c>
      <c r="E10">
        <v>0.4</v>
      </c>
      <c r="F10">
        <v>0.6</v>
      </c>
      <c r="G10">
        <v>6929.1200318712399</v>
      </c>
      <c r="H10">
        <v>0.466394355322859</v>
      </c>
      <c r="I10">
        <v>0.15982399564498301</v>
      </c>
      <c r="J10">
        <f>1/G10</f>
        <v>1.4431846979131425E-4</v>
      </c>
      <c r="K10">
        <f t="shared" si="4"/>
        <v>-0.76272374667162424</v>
      </c>
      <c r="L10">
        <f t="shared" si="4"/>
        <v>-1.8336820964411735</v>
      </c>
      <c r="M10">
        <v>1.44356E-4</v>
      </c>
      <c r="N10">
        <v>-0.50790000000000002</v>
      </c>
      <c r="O10">
        <v>-1.6176999999999999</v>
      </c>
      <c r="P10">
        <f t="shared" si="5"/>
        <v>-2.5998371169714575E-2</v>
      </c>
      <c r="Q10">
        <f t="shared" si="5"/>
        <v>50.172031240721452</v>
      </c>
      <c r="R10">
        <f t="shared" si="5"/>
        <v>13.351183559446969</v>
      </c>
    </row>
    <row r="11" spans="1:18">
      <c r="B11" t="s">
        <v>8</v>
      </c>
      <c r="C11" t="s">
        <v>9</v>
      </c>
      <c r="D11">
        <v>320</v>
      </c>
      <c r="E11">
        <v>0.4</v>
      </c>
      <c r="F11">
        <v>0.6</v>
      </c>
      <c r="G11">
        <v>39.575642360316898</v>
      </c>
      <c r="H11">
        <v>0.96091822284313899</v>
      </c>
      <c r="I11">
        <v>0.94714823534553005</v>
      </c>
      <c r="J11">
        <f>1/G11</f>
        <v>2.5268067436416783E-2</v>
      </c>
      <c r="K11">
        <f t="shared" si="4"/>
        <v>-3.986596952954348E-2</v>
      </c>
      <c r="L11">
        <f t="shared" si="4"/>
        <v>-5.4299666529967011E-2</v>
      </c>
      <c r="M11">
        <v>2.5304E-2</v>
      </c>
      <c r="N11">
        <v>-3.832E-2</v>
      </c>
      <c r="O11">
        <v>-5.3069999999999999E-2</v>
      </c>
      <c r="P11">
        <f t="shared" si="5"/>
        <v>-0.14200349187170891</v>
      </c>
      <c r="Q11">
        <f t="shared" si="5"/>
        <v>4.0343672482867428</v>
      </c>
      <c r="R11">
        <f t="shared" si="5"/>
        <v>2.3170652533766951</v>
      </c>
    </row>
    <row r="13" spans="1:18">
      <c r="A13" t="s">
        <v>20</v>
      </c>
    </row>
    <row r="14" spans="1:18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10</v>
      </c>
      <c r="K14" t="s">
        <v>11</v>
      </c>
      <c r="L14" t="s">
        <v>12</v>
      </c>
      <c r="M14" t="s">
        <v>18</v>
      </c>
      <c r="N14" t="s">
        <v>16</v>
      </c>
      <c r="O14" t="s">
        <v>17</v>
      </c>
      <c r="P14" t="s">
        <v>15</v>
      </c>
    </row>
    <row r="15" spans="1:18">
      <c r="A15" t="s">
        <v>13</v>
      </c>
      <c r="B15" t="s">
        <v>7</v>
      </c>
      <c r="C15" t="s">
        <v>9</v>
      </c>
      <c r="D15">
        <v>320</v>
      </c>
      <c r="E15">
        <v>0.4</v>
      </c>
      <c r="F15">
        <v>0.6</v>
      </c>
      <c r="G15">
        <v>6538.8634587093802</v>
      </c>
      <c r="H15">
        <v>0.23975849904136601</v>
      </c>
      <c r="I15">
        <v>8.4551595571594307E-2</v>
      </c>
      <c r="J15">
        <f>1/G15</f>
        <v>1.5293177573054521E-4</v>
      </c>
      <c r="K15">
        <f>LN(H15)</f>
        <v>-1.4281231162478876</v>
      </c>
      <c r="L15">
        <f t="shared" ref="L15:L18" si="6">LN(I15)</f>
        <v>-2.4703933324780065</v>
      </c>
      <c r="M15">
        <v>1.44356E-4</v>
      </c>
      <c r="N15">
        <v>-0.50790000000000002</v>
      </c>
      <c r="O15">
        <v>-1.6176999999999999</v>
      </c>
      <c r="P15">
        <f>(J15-M15)/M15*100</f>
        <v>5.9407130500604106</v>
      </c>
      <c r="Q15">
        <f>(K15-N15)/N15*100</f>
        <v>181.1819484638487</v>
      </c>
      <c r="R15">
        <f>(L15-O15)/O15*100</f>
        <v>52.710226400321858</v>
      </c>
    </row>
    <row r="16" spans="1:18">
      <c r="B16" t="s">
        <v>8</v>
      </c>
      <c r="C16" t="s">
        <v>9</v>
      </c>
      <c r="D16">
        <v>320</v>
      </c>
      <c r="E16">
        <v>0.4</v>
      </c>
      <c r="F16">
        <v>0.6</v>
      </c>
      <c r="G16">
        <v>41.404368975106102</v>
      </c>
      <c r="H16">
        <v>4.1846523478043102E-2</v>
      </c>
      <c r="I16">
        <v>3.1799705958433601E-2</v>
      </c>
      <c r="J16">
        <f>1/G16</f>
        <v>2.4152040587823918E-2</v>
      </c>
      <c r="K16">
        <f t="shared" ref="K15:K18" si="7">LN(H16)</f>
        <v>-3.1737465565117424</v>
      </c>
      <c r="L16">
        <f t="shared" si="6"/>
        <v>-3.4482982358288941</v>
      </c>
      <c r="M16">
        <v>2.5304E-2</v>
      </c>
      <c r="N16">
        <v>-3.832E-2</v>
      </c>
      <c r="O16">
        <v>-5.3069999999999999E-2</v>
      </c>
      <c r="P16">
        <f t="shared" ref="P16:P18" si="8">(J16-M16)/M16*100</f>
        <v>-4.5524794980085455</v>
      </c>
      <c r="Q16">
        <f t="shared" ref="Q16:Q18" si="9">(K16-N16)/N16*100</f>
        <v>8182.2196151141497</v>
      </c>
      <c r="R16">
        <f t="shared" ref="R16:R18" si="10">(L16-O16)/O16*100</f>
        <v>6397.6412960785647</v>
      </c>
    </row>
    <row r="17" spans="1:18">
      <c r="A17" t="s">
        <v>14</v>
      </c>
      <c r="B17" t="s">
        <v>7</v>
      </c>
      <c r="C17" t="s">
        <v>9</v>
      </c>
      <c r="D17">
        <v>320</v>
      </c>
      <c r="E17">
        <v>0.4</v>
      </c>
      <c r="F17">
        <v>0.6</v>
      </c>
      <c r="G17">
        <v>6433.3214963258297</v>
      </c>
      <c r="H17">
        <v>0.17919071352847599</v>
      </c>
      <c r="I17">
        <v>5.1077082399313599E-2</v>
      </c>
      <c r="J17">
        <f>1/G17</f>
        <v>1.5544070051078834E-4</v>
      </c>
      <c r="K17">
        <f t="shared" si="7"/>
        <v>-1.7193046016118052</v>
      </c>
      <c r="L17">
        <f t="shared" si="6"/>
        <v>-2.974419367708435</v>
      </c>
      <c r="M17">
        <v>1.44356E-4</v>
      </c>
      <c r="N17">
        <v>-0.50790000000000002</v>
      </c>
      <c r="O17">
        <v>-1.6176999999999999</v>
      </c>
      <c r="P17">
        <f t="shared" si="8"/>
        <v>7.6787251730363399</v>
      </c>
      <c r="Q17">
        <f t="shared" si="9"/>
        <v>238.51242402280079</v>
      </c>
      <c r="R17">
        <f t="shared" si="10"/>
        <v>83.867179805182374</v>
      </c>
    </row>
    <row r="18" spans="1:18">
      <c r="B18" t="s">
        <v>8</v>
      </c>
      <c r="C18" t="s">
        <v>9</v>
      </c>
      <c r="D18">
        <v>320</v>
      </c>
      <c r="E18">
        <v>0.4</v>
      </c>
      <c r="F18">
        <v>0.6</v>
      </c>
      <c r="G18">
        <v>41.330694571090703</v>
      </c>
      <c r="H18">
        <v>3.6974078779730801E-2</v>
      </c>
      <c r="I18">
        <v>1.57775659084732E-2</v>
      </c>
      <c r="J18">
        <f>1/G18</f>
        <v>2.4195093026562954E-2</v>
      </c>
      <c r="K18">
        <f t="shared" si="7"/>
        <v>-3.2975381853750054</v>
      </c>
      <c r="L18">
        <f t="shared" si="6"/>
        <v>-4.1491662271434624</v>
      </c>
      <c r="M18">
        <v>2.5304E-2</v>
      </c>
      <c r="N18">
        <v>-3.832E-2</v>
      </c>
      <c r="O18">
        <v>-5.3069999999999999E-2</v>
      </c>
      <c r="P18">
        <f t="shared" si="8"/>
        <v>-4.3823386556949337</v>
      </c>
      <c r="Q18">
        <f t="shared" si="9"/>
        <v>8505.2666632959426</v>
      </c>
      <c r="R18">
        <f t="shared" si="10"/>
        <v>7718.2894802024921</v>
      </c>
    </row>
    <row r="19" spans="1:18">
      <c r="A19" t="s">
        <v>21</v>
      </c>
    </row>
    <row r="20" spans="1:18">
      <c r="A20" t="s">
        <v>13</v>
      </c>
      <c r="B20" t="s">
        <v>7</v>
      </c>
      <c r="C20" t="s">
        <v>9</v>
      </c>
      <c r="D20">
        <v>320</v>
      </c>
      <c r="E20">
        <v>0.4</v>
      </c>
      <c r="F20">
        <v>0.6</v>
      </c>
      <c r="G20">
        <v>6934.7742909341096</v>
      </c>
      <c r="H20">
        <v>0.59975345894936405</v>
      </c>
      <c r="I20">
        <v>0.198377670948923</v>
      </c>
      <c r="J20" s="1">
        <f>1/G20</f>
        <v>1.4420079991749822E-4</v>
      </c>
      <c r="K20" s="1">
        <f>LN(H20)</f>
        <v>-0.51123660996030784</v>
      </c>
      <c r="L20" s="1">
        <f t="shared" ref="L20:L21" si="11">LN(I20)</f>
        <v>-1.6175826360854459</v>
      </c>
      <c r="M20">
        <v>1.44356E-4</v>
      </c>
      <c r="N20">
        <v>-0.50790000000000002</v>
      </c>
      <c r="O20">
        <v>-1.6176999999999999</v>
      </c>
      <c r="P20">
        <f>(J20-M20)/M20*100</f>
        <v>-0.1075120414127456</v>
      </c>
      <c r="Q20">
        <f>(K20-N20)/N20*100</f>
        <v>0.65694230366367856</v>
      </c>
      <c r="R20">
        <f>(L20-O20)/O20*100</f>
        <v>-7.2549863728731878E-3</v>
      </c>
    </row>
    <row r="21" spans="1:18">
      <c r="B21" t="s">
        <v>8</v>
      </c>
      <c r="C21" t="s">
        <v>9</v>
      </c>
      <c r="D21">
        <v>320</v>
      </c>
      <c r="E21">
        <v>0.4</v>
      </c>
      <c r="F21">
        <v>0.6</v>
      </c>
      <c r="G21">
        <v>39.518709018646398</v>
      </c>
      <c r="H21">
        <v>0.96238064443974802</v>
      </c>
      <c r="I21">
        <v>0.94829976904272095</v>
      </c>
      <c r="J21" s="1">
        <f>1/G21</f>
        <v>2.5304470333992003E-2</v>
      </c>
      <c r="K21" s="1">
        <f t="shared" ref="K21" si="12">LN(H21)</f>
        <v>-3.8345226286434976E-2</v>
      </c>
      <c r="L21" s="1">
        <f t="shared" si="11"/>
        <v>-5.3084614641234366E-2</v>
      </c>
      <c r="M21">
        <v>2.5304E-2</v>
      </c>
      <c r="N21">
        <v>-3.832E-2</v>
      </c>
      <c r="O21">
        <v>-5.3069999999999999E-2</v>
      </c>
      <c r="P21">
        <f t="shared" ref="P21" si="13">(J21-M21)/M21*100</f>
        <v>1.8587337654249751E-3</v>
      </c>
      <c r="Q21">
        <f t="shared" ref="Q21" si="14">(K21-N21)/N21*100</f>
        <v>6.5830601343883494E-2</v>
      </c>
      <c r="R21">
        <f t="shared" ref="R21" si="15">(L21-O21)/O21*100</f>
        <v>2.7538423279380605E-2</v>
      </c>
    </row>
    <row r="23" spans="1:18">
      <c r="A23" t="s">
        <v>13</v>
      </c>
      <c r="B23" t="s">
        <v>7</v>
      </c>
      <c r="C23" t="s">
        <v>9</v>
      </c>
      <c r="D23">
        <v>320</v>
      </c>
      <c r="E23">
        <v>0.4</v>
      </c>
      <c r="F23">
        <v>0.6</v>
      </c>
      <c r="G23">
        <v>6926.8573690000003</v>
      </c>
      <c r="H23">
        <v>0.60173382348734095</v>
      </c>
      <c r="I23">
        <v>0.198336089672183</v>
      </c>
      <c r="J23" s="1">
        <f>1/G23</f>
        <v>1.4436561152180409E-4</v>
      </c>
      <c r="K23" s="1">
        <f>LN(H23)</f>
        <v>-0.50794008512758904</v>
      </c>
      <c r="L23" s="1">
        <f t="shared" ref="L23:L24" si="16">LN(I23)</f>
        <v>-1.6177922646943814</v>
      </c>
      <c r="M23">
        <v>1.44356E-4</v>
      </c>
      <c r="N23">
        <v>-0.50790000000000002</v>
      </c>
      <c r="O23">
        <v>-1.6176999999999999</v>
      </c>
      <c r="P23">
        <f>(J23-M23)/M23*100</f>
        <v>6.6582073513355442E-3</v>
      </c>
      <c r="Q23">
        <f>(K23-N23)/N23*100</f>
        <v>7.892326755073429E-3</v>
      </c>
      <c r="R23">
        <f>(L23-O23)/O23*100</f>
        <v>5.7034489943441503E-3</v>
      </c>
    </row>
    <row r="24" spans="1:18">
      <c r="B24" t="s">
        <v>8</v>
      </c>
      <c r="C24" t="s">
        <v>9</v>
      </c>
      <c r="D24">
        <v>320</v>
      </c>
      <c r="E24">
        <v>0.4</v>
      </c>
      <c r="F24">
        <v>0.6</v>
      </c>
      <c r="G24">
        <v>39.518145643857302</v>
      </c>
      <c r="H24">
        <v>0.96239830678025595</v>
      </c>
      <c r="I24">
        <v>0.94831340746703496</v>
      </c>
      <c r="J24" s="1">
        <f>1/G24</f>
        <v>2.5304831077149492E-2</v>
      </c>
      <c r="K24" s="1">
        <f t="shared" ref="K24" si="17">LN(H24)</f>
        <v>-3.8326873695352003E-2</v>
      </c>
      <c r="L24" s="1">
        <f t="shared" si="16"/>
        <v>-5.3070232768870344E-2</v>
      </c>
      <c r="M24">
        <v>2.5304E-2</v>
      </c>
      <c r="N24">
        <v>-3.832E-2</v>
      </c>
      <c r="O24">
        <v>-5.3069999999999999E-2</v>
      </c>
      <c r="P24">
        <f t="shared" ref="P24" si="18">(J24-M24)/M24*100</f>
        <v>3.2843706508512683E-3</v>
      </c>
      <c r="Q24">
        <f t="shared" ref="Q24" si="19">(K24-N24)/N24*100</f>
        <v>1.7937618350737636E-2</v>
      </c>
      <c r="R24">
        <f t="shared" ref="R24" si="20">(L24-O24)/O24*100</f>
        <v>4.386072552198589E-4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Derivative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2019-11-11T21:28:49Z</dcterms:created>
  <dcterms:modified xsi:type="dcterms:W3CDTF">2020-08-08T18:54:49Z</dcterms:modified>
</cp:coreProperties>
</file>