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b1j\OneDrive\Documents\GitHub\phosphine-ligands\branched linear data redo\"/>
    </mc:Choice>
  </mc:AlternateContent>
  <xr:revisionPtr revIDLastSave="0" documentId="13_ncr:1_{909B4A98-8CEE-49DC-AB57-86C5627A45D1}" xr6:coauthVersionLast="44" xr6:coauthVersionMax="45" xr10:uidLastSave="{00000000-0000-0000-0000-000000000000}"/>
  <bookViews>
    <workbookView xWindow="25974" yWindow="-68" windowWidth="26301" windowHeight="14889" activeTab="5" xr2:uid="{E1C9B098-5842-094B-91E0-9755833510F4}"/>
  </bookViews>
  <sheets>
    <sheet name="Calibration" sheetId="2" r:id="rId1"/>
    <sheet name="Yields" sheetId="3" r:id="rId2"/>
    <sheet name="Sheet1" sheetId="4" r:id="rId3"/>
    <sheet name="Sheet4" sheetId="7" r:id="rId4"/>
    <sheet name="Sheet5" sheetId="8" r:id="rId5"/>
    <sheet name="input data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7" l="1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8" i="7"/>
  <c r="C29" i="7"/>
  <c r="C31" i="7"/>
  <c r="C32" i="7"/>
  <c r="C33" i="7"/>
  <c r="C34" i="7"/>
  <c r="C36" i="7"/>
  <c r="C37" i="7"/>
  <c r="C38" i="7"/>
  <c r="C40" i="7"/>
  <c r="C41" i="7"/>
  <c r="C42" i="7"/>
  <c r="C43" i="7"/>
  <c r="C44" i="7"/>
  <c r="C45" i="7"/>
  <c r="C47" i="7"/>
  <c r="C48" i="7"/>
  <c r="C49" i="7"/>
  <c r="C50" i="7"/>
  <c r="C52" i="7"/>
  <c r="C53" i="7"/>
  <c r="C54" i="7"/>
  <c r="C55" i="7"/>
  <c r="C56" i="7"/>
  <c r="C57" i="7"/>
  <c r="C58" i="7"/>
  <c r="C59" i="7"/>
  <c r="C60" i="7"/>
  <c r="C61" i="7"/>
  <c r="C63" i="7"/>
  <c r="C64" i="7"/>
  <c r="C65" i="7"/>
  <c r="C66" i="7"/>
  <c r="C68" i="7"/>
  <c r="C69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7" i="7"/>
  <c r="C98" i="7"/>
  <c r="C99" i="7"/>
  <c r="C4" i="7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5" i="4"/>
  <c r="C3" i="4"/>
  <c r="C4" i="4"/>
  <c r="C5" i="4"/>
  <c r="C6" i="4"/>
  <c r="C8" i="4"/>
  <c r="C9" i="4"/>
  <c r="C10" i="4"/>
  <c r="C11" i="4"/>
  <c r="C12" i="4"/>
  <c r="C13" i="4"/>
  <c r="C14" i="4"/>
  <c r="C15" i="4"/>
  <c r="C16" i="4"/>
  <c r="C17" i="4"/>
  <c r="C18" i="4"/>
  <c r="C7" i="4"/>
  <c r="N40" i="4" l="1"/>
  <c r="I3" i="4"/>
  <c r="I98" i="4"/>
  <c r="F205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3" i="4"/>
  <c r="I4" i="4"/>
  <c r="M4" i="4" s="1"/>
  <c r="N4" i="4" s="1"/>
  <c r="I5" i="4"/>
  <c r="M5" i="4" s="1"/>
  <c r="N5" i="4" s="1"/>
  <c r="I6" i="4"/>
  <c r="M6" i="4" s="1"/>
  <c r="N6" i="4" s="1"/>
  <c r="I7" i="4"/>
  <c r="M7" i="4" s="1"/>
  <c r="N7" i="4" s="1"/>
  <c r="I8" i="4"/>
  <c r="M8" i="4" s="1"/>
  <c r="N8" i="4" s="1"/>
  <c r="I9" i="4"/>
  <c r="M9" i="4" s="1"/>
  <c r="N9" i="4" s="1"/>
  <c r="I10" i="4"/>
  <c r="M10" i="4" s="1"/>
  <c r="N10" i="4" s="1"/>
  <c r="I11" i="4"/>
  <c r="M11" i="4" s="1"/>
  <c r="N11" i="4" s="1"/>
  <c r="I12" i="4"/>
  <c r="M12" i="4" s="1"/>
  <c r="N12" i="4" s="1"/>
  <c r="I13" i="4"/>
  <c r="M13" i="4" s="1"/>
  <c r="N13" i="4" s="1"/>
  <c r="I14" i="4"/>
  <c r="M14" i="4" s="1"/>
  <c r="N14" i="4" s="1"/>
  <c r="I15" i="4"/>
  <c r="M15" i="4" s="1"/>
  <c r="N15" i="4" s="1"/>
  <c r="I16" i="4"/>
  <c r="M16" i="4" s="1"/>
  <c r="N16" i="4" s="1"/>
  <c r="I17" i="4"/>
  <c r="M17" i="4" s="1"/>
  <c r="N17" i="4" s="1"/>
  <c r="I18" i="4"/>
  <c r="M18" i="4" s="1"/>
  <c r="N18" i="4" s="1"/>
  <c r="I19" i="4"/>
  <c r="M19" i="4" s="1"/>
  <c r="N19" i="4" s="1"/>
  <c r="I20" i="4"/>
  <c r="M20" i="4" s="1"/>
  <c r="N20" i="4" s="1"/>
  <c r="I21" i="4"/>
  <c r="M21" i="4" s="1"/>
  <c r="N21" i="4" s="1"/>
  <c r="I22" i="4"/>
  <c r="M22" i="4" s="1"/>
  <c r="N22" i="4" s="1"/>
  <c r="I23" i="4"/>
  <c r="M23" i="4" s="1"/>
  <c r="N23" i="4" s="1"/>
  <c r="I24" i="4"/>
  <c r="M24" i="4" s="1"/>
  <c r="N24" i="4" s="1"/>
  <c r="I25" i="4"/>
  <c r="M25" i="4" s="1"/>
  <c r="N25" i="4" s="1"/>
  <c r="I26" i="4"/>
  <c r="M26" i="4" s="1"/>
  <c r="N26" i="4" s="1"/>
  <c r="I27" i="4"/>
  <c r="I28" i="4"/>
  <c r="M28" i="4" s="1"/>
  <c r="N28" i="4" s="1"/>
  <c r="I29" i="4"/>
  <c r="M29" i="4" s="1"/>
  <c r="N29" i="4" s="1"/>
  <c r="I30" i="4"/>
  <c r="M30" i="4" s="1"/>
  <c r="N30" i="4" s="1"/>
  <c r="I31" i="4"/>
  <c r="M31" i="4" s="1"/>
  <c r="N31" i="4" s="1"/>
  <c r="I32" i="4"/>
  <c r="M32" i="4" s="1"/>
  <c r="N32" i="4" s="1"/>
  <c r="I33" i="4"/>
  <c r="M33" i="4" s="1"/>
  <c r="N33" i="4" s="1"/>
  <c r="I34" i="4"/>
  <c r="M34" i="4" s="1"/>
  <c r="N34" i="4" s="1"/>
  <c r="I35" i="4"/>
  <c r="M35" i="4" s="1"/>
  <c r="N35" i="4" s="1"/>
  <c r="I36" i="4"/>
  <c r="M36" i="4" s="1"/>
  <c r="N36" i="4" s="1"/>
  <c r="I37" i="4"/>
  <c r="M37" i="4" s="1"/>
  <c r="N37" i="4" s="1"/>
  <c r="I38" i="4"/>
  <c r="M38" i="4" s="1"/>
  <c r="N38" i="4" s="1"/>
  <c r="I39" i="4"/>
  <c r="M39" i="4" s="1"/>
  <c r="N39" i="4" s="1"/>
  <c r="I40" i="4"/>
  <c r="M40" i="4" s="1"/>
  <c r="I41" i="4"/>
  <c r="M41" i="4" s="1"/>
  <c r="N41" i="4" s="1"/>
  <c r="I42" i="4"/>
  <c r="M42" i="4" s="1"/>
  <c r="N42" i="4" s="1"/>
  <c r="I43" i="4"/>
  <c r="M43" i="4" s="1"/>
  <c r="N43" i="4" s="1"/>
  <c r="I44" i="4"/>
  <c r="M44" i="4" s="1"/>
  <c r="N44" i="4" s="1"/>
  <c r="I45" i="4"/>
  <c r="M45" i="4" s="1"/>
  <c r="N45" i="4" s="1"/>
  <c r="I46" i="4"/>
  <c r="M46" i="4" s="1"/>
  <c r="N46" i="4" s="1"/>
  <c r="I47" i="4"/>
  <c r="M47" i="4" s="1"/>
  <c r="N47" i="4" s="1"/>
  <c r="I48" i="4"/>
  <c r="M48" i="4" s="1"/>
  <c r="N48" i="4" s="1"/>
  <c r="I49" i="4"/>
  <c r="M49" i="4" s="1"/>
  <c r="N49" i="4" s="1"/>
  <c r="I50" i="4"/>
  <c r="M50" i="4" s="1"/>
  <c r="N50" i="4" s="1"/>
  <c r="I51" i="4"/>
  <c r="M51" i="4" s="1"/>
  <c r="N51" i="4" s="1"/>
  <c r="I52" i="4"/>
  <c r="M52" i="4" s="1"/>
  <c r="N52" i="4" s="1"/>
  <c r="I53" i="4"/>
  <c r="M53" i="4" s="1"/>
  <c r="N53" i="4" s="1"/>
  <c r="I54" i="4"/>
  <c r="M54" i="4" s="1"/>
  <c r="N54" i="4" s="1"/>
  <c r="I55" i="4"/>
  <c r="M55" i="4" s="1"/>
  <c r="N55" i="4" s="1"/>
  <c r="I56" i="4"/>
  <c r="M56" i="4" s="1"/>
  <c r="N56" i="4" s="1"/>
  <c r="I57" i="4"/>
  <c r="I58" i="4"/>
  <c r="M58" i="4" s="1"/>
  <c r="N58" i="4" s="1"/>
  <c r="I59" i="4"/>
  <c r="M59" i="4" s="1"/>
  <c r="N59" i="4" s="1"/>
  <c r="I60" i="4"/>
  <c r="M60" i="4" s="1"/>
  <c r="N60" i="4" s="1"/>
  <c r="I61" i="4"/>
  <c r="M61" i="4" s="1"/>
  <c r="N61" i="4" s="1"/>
  <c r="I62" i="4"/>
  <c r="M62" i="4" s="1"/>
  <c r="N62" i="4" s="1"/>
  <c r="I63" i="4"/>
  <c r="M63" i="4" s="1"/>
  <c r="N63" i="4" s="1"/>
  <c r="I64" i="4"/>
  <c r="M64" i="4" s="1"/>
  <c r="N64" i="4" s="1"/>
  <c r="I65" i="4"/>
  <c r="M65" i="4" s="1"/>
  <c r="N65" i="4" s="1"/>
  <c r="I66" i="4"/>
  <c r="M66" i="4" s="1"/>
  <c r="N66" i="4" s="1"/>
  <c r="I67" i="4"/>
  <c r="M67" i="4" s="1"/>
  <c r="N67" i="4" s="1"/>
  <c r="I68" i="4"/>
  <c r="M68" i="4" s="1"/>
  <c r="N68" i="4" s="1"/>
  <c r="I69" i="4"/>
  <c r="M69" i="4" s="1"/>
  <c r="N69" i="4" s="1"/>
  <c r="I70" i="4"/>
  <c r="M70" i="4" s="1"/>
  <c r="N70" i="4" s="1"/>
  <c r="I71" i="4"/>
  <c r="M71" i="4" s="1"/>
  <c r="N71" i="4" s="1"/>
  <c r="I72" i="4"/>
  <c r="M72" i="4" s="1"/>
  <c r="N72" i="4" s="1"/>
  <c r="I73" i="4"/>
  <c r="M73" i="4" s="1"/>
  <c r="N73" i="4" s="1"/>
  <c r="I74" i="4"/>
  <c r="M74" i="4" s="1"/>
  <c r="N74" i="4" s="1"/>
  <c r="I75" i="4"/>
  <c r="M75" i="4" s="1"/>
  <c r="N75" i="4" s="1"/>
  <c r="I76" i="4"/>
  <c r="M76" i="4" s="1"/>
  <c r="N76" i="4" s="1"/>
  <c r="I77" i="4"/>
  <c r="M77" i="4" s="1"/>
  <c r="N77" i="4" s="1"/>
  <c r="I78" i="4"/>
  <c r="M78" i="4" s="1"/>
  <c r="N78" i="4" s="1"/>
  <c r="I79" i="4"/>
  <c r="M79" i="4" s="1"/>
  <c r="N79" i="4" s="1"/>
  <c r="I80" i="4"/>
  <c r="M80" i="4" s="1"/>
  <c r="N80" i="4" s="1"/>
  <c r="I81" i="4"/>
  <c r="M81" i="4" s="1"/>
  <c r="N81" i="4" s="1"/>
  <c r="I82" i="4"/>
  <c r="M82" i="4" s="1"/>
  <c r="N82" i="4" s="1"/>
  <c r="I83" i="4"/>
  <c r="M83" i="4" s="1"/>
  <c r="N83" i="4" s="1"/>
  <c r="I84" i="4"/>
  <c r="M84" i="4" s="1"/>
  <c r="N84" i="4" s="1"/>
  <c r="I85" i="4"/>
  <c r="M85" i="4" s="1"/>
  <c r="N85" i="4" s="1"/>
  <c r="I86" i="4"/>
  <c r="M86" i="4" s="1"/>
  <c r="N86" i="4" s="1"/>
  <c r="I87" i="4"/>
  <c r="M87" i="4" s="1"/>
  <c r="N87" i="4" s="1"/>
  <c r="I88" i="4"/>
  <c r="M88" i="4" s="1"/>
  <c r="N88" i="4" s="1"/>
  <c r="I89" i="4"/>
  <c r="M89" i="4" s="1"/>
  <c r="N89" i="4" s="1"/>
  <c r="I90" i="4"/>
  <c r="M90" i="4" s="1"/>
  <c r="N90" i="4" s="1"/>
  <c r="I91" i="4"/>
  <c r="M91" i="4" s="1"/>
  <c r="N91" i="4" s="1"/>
  <c r="I92" i="4"/>
  <c r="M92" i="4" s="1"/>
  <c r="N92" i="4" s="1"/>
  <c r="I93" i="4"/>
  <c r="M93" i="4" s="1"/>
  <c r="N93" i="4" s="1"/>
  <c r="I94" i="4"/>
  <c r="M94" i="4" s="1"/>
  <c r="N94" i="4" s="1"/>
  <c r="I95" i="4"/>
  <c r="M95" i="4" s="1"/>
  <c r="N95" i="4" s="1"/>
  <c r="I96" i="4"/>
  <c r="M96" i="4" s="1"/>
  <c r="N96" i="4" s="1"/>
  <c r="I97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P97" i="4" s="1"/>
  <c r="J98" i="4"/>
  <c r="J3" i="4"/>
  <c r="P89" i="4" l="1"/>
  <c r="P57" i="4"/>
  <c r="P73" i="4"/>
  <c r="M57" i="4"/>
  <c r="N57" i="4" s="1"/>
  <c r="P77" i="4"/>
  <c r="P21" i="4"/>
  <c r="P85" i="4"/>
  <c r="P69" i="4"/>
  <c r="P29" i="4"/>
  <c r="P13" i="4"/>
  <c r="P60" i="4"/>
  <c r="P93" i="4"/>
  <c r="P37" i="4"/>
  <c r="P61" i="4"/>
  <c r="P45" i="4"/>
  <c r="M27" i="4"/>
  <c r="N27" i="4" s="1"/>
  <c r="P3" i="4"/>
  <c r="P75" i="4"/>
  <c r="P67" i="4"/>
  <c r="P51" i="4"/>
  <c r="P43" i="4"/>
  <c r="P35" i="4"/>
  <c r="P27" i="4"/>
  <c r="P19" i="4"/>
  <c r="P11" i="4"/>
  <c r="P59" i="4"/>
  <c r="P91" i="4"/>
  <c r="P83" i="4"/>
  <c r="P52" i="4"/>
  <c r="P44" i="4"/>
  <c r="P36" i="4"/>
  <c r="P28" i="4"/>
  <c r="P20" i="4"/>
  <c r="P12" i="4"/>
  <c r="P4" i="4"/>
  <c r="P84" i="4"/>
  <c r="P76" i="4"/>
  <c r="P92" i="4"/>
  <c r="P68" i="4"/>
  <c r="P94" i="4"/>
  <c r="P86" i="4"/>
  <c r="P78" i="4"/>
  <c r="P70" i="4"/>
  <c r="P62" i="4"/>
  <c r="P54" i="4"/>
  <c r="P46" i="4"/>
  <c r="P38" i="4"/>
  <c r="P30" i="4"/>
  <c r="P22" i="4"/>
  <c r="P14" i="4"/>
  <c r="P6" i="4"/>
  <c r="P95" i="4"/>
  <c r="P87" i="4"/>
  <c r="P79" i="4"/>
  <c r="P71" i="4"/>
  <c r="P63" i="4"/>
  <c r="P55" i="4"/>
  <c r="P47" i="4"/>
  <c r="P39" i="4"/>
  <c r="P31" i="4"/>
  <c r="P23" i="4"/>
  <c r="P15" i="4"/>
  <c r="P7" i="4"/>
  <c r="P88" i="4"/>
  <c r="P40" i="4"/>
  <c r="P16" i="4"/>
  <c r="P74" i="4"/>
  <c r="P98" i="4"/>
  <c r="P90" i="4"/>
  <c r="P50" i="4"/>
  <c r="P66" i="4"/>
  <c r="P18" i="4"/>
  <c r="P82" i="4"/>
  <c r="P42" i="4"/>
  <c r="P10" i="4"/>
  <c r="P49" i="4"/>
  <c r="P80" i="4"/>
  <c r="P48" i="4"/>
  <c r="P24" i="4"/>
  <c r="P8" i="4"/>
  <c r="P81" i="4"/>
  <c r="P33" i="4"/>
  <c r="P9" i="4"/>
  <c r="P96" i="4"/>
  <c r="P41" i="4"/>
  <c r="P32" i="4"/>
  <c r="P53" i="4"/>
  <c r="P5" i="4"/>
  <c r="P65" i="4"/>
  <c r="P25" i="4"/>
  <c r="P72" i="4"/>
  <c r="P17" i="4"/>
  <c r="P56" i="4"/>
  <c r="P64" i="4"/>
  <c r="M97" i="4"/>
  <c r="N97" i="4" s="1"/>
  <c r="P58" i="4"/>
  <c r="P34" i="4"/>
  <c r="P26" i="4"/>
  <c r="M3" i="4"/>
  <c r="N3" i="4" s="1"/>
  <c r="M98" i="4"/>
  <c r="N98" i="4" s="1"/>
  <c r="C23" i="2" l="1"/>
  <c r="B7" i="3"/>
  <c r="B43" i="3" l="1"/>
  <c r="B44" i="3" s="1"/>
  <c r="B46" i="3" s="1"/>
  <c r="B41" i="3"/>
  <c r="B31" i="3"/>
  <c r="B32" i="3" s="1"/>
  <c r="B34" i="3" s="1"/>
  <c r="B29" i="3"/>
  <c r="B19" i="3"/>
  <c r="B20" i="3" s="1"/>
  <c r="B22" i="3" s="1"/>
  <c r="B17" i="3"/>
  <c r="B5" i="3" l="1"/>
  <c r="C9" i="2"/>
  <c r="B8" i="3" l="1"/>
  <c r="B10" i="3" s="1"/>
  <c r="C35" i="2" l="1"/>
  <c r="C49" i="2"/>
  <c r="C36" i="2"/>
  <c r="C22" i="2"/>
  <c r="C48" i="2" l="1"/>
  <c r="C10" i="2"/>
  <c r="B13" i="3" s="1"/>
  <c r="B49" i="3" l="1"/>
  <c r="B25" i="3"/>
  <c r="K3" i="3" s="1"/>
  <c r="L3" i="3" s="1"/>
  <c r="B37" i="3"/>
  <c r="F3" i="3"/>
  <c r="P6" i="3" l="1"/>
  <c r="Q6" i="3" s="1"/>
  <c r="P14" i="3"/>
  <c r="Q14" i="3" s="1"/>
  <c r="P22" i="3"/>
  <c r="Q22" i="3" s="1"/>
  <c r="P30" i="3"/>
  <c r="Q30" i="3" s="1"/>
  <c r="P38" i="3"/>
  <c r="Q38" i="3" s="1"/>
  <c r="P46" i="3"/>
  <c r="Q46" i="3" s="1"/>
  <c r="P54" i="3"/>
  <c r="Q54" i="3" s="1"/>
  <c r="P62" i="3"/>
  <c r="Q62" i="3" s="1"/>
  <c r="P70" i="3"/>
  <c r="Q70" i="3" s="1"/>
  <c r="P78" i="3"/>
  <c r="Q78" i="3" s="1"/>
  <c r="P86" i="3"/>
  <c r="Q86" i="3" s="1"/>
  <c r="P94" i="3"/>
  <c r="Q94" i="3" s="1"/>
  <c r="P66" i="3"/>
  <c r="Q66" i="3" s="1"/>
  <c r="P7" i="3"/>
  <c r="Q7" i="3" s="1"/>
  <c r="P15" i="3"/>
  <c r="Q15" i="3" s="1"/>
  <c r="P23" i="3"/>
  <c r="Q23" i="3" s="1"/>
  <c r="P31" i="3"/>
  <c r="Q31" i="3" s="1"/>
  <c r="P39" i="3"/>
  <c r="Q39" i="3" s="1"/>
  <c r="P47" i="3"/>
  <c r="Q47" i="3" s="1"/>
  <c r="P55" i="3"/>
  <c r="Q55" i="3" s="1"/>
  <c r="P63" i="3"/>
  <c r="Q63" i="3" s="1"/>
  <c r="P71" i="3"/>
  <c r="Q71" i="3" s="1"/>
  <c r="P79" i="3"/>
  <c r="Q79" i="3" s="1"/>
  <c r="P87" i="3"/>
  <c r="Q87" i="3" s="1"/>
  <c r="P95" i="3"/>
  <c r="Q95" i="3" s="1"/>
  <c r="P74" i="3"/>
  <c r="Q74" i="3" s="1"/>
  <c r="P8" i="3"/>
  <c r="Q8" i="3" s="1"/>
  <c r="P16" i="3"/>
  <c r="Q16" i="3" s="1"/>
  <c r="P24" i="3"/>
  <c r="Q24" i="3" s="1"/>
  <c r="P32" i="3"/>
  <c r="Q32" i="3" s="1"/>
  <c r="P40" i="3"/>
  <c r="Q40" i="3" s="1"/>
  <c r="P48" i="3"/>
  <c r="Q48" i="3" s="1"/>
  <c r="P56" i="3"/>
  <c r="Q56" i="3" s="1"/>
  <c r="P64" i="3"/>
  <c r="Q64" i="3" s="1"/>
  <c r="P72" i="3"/>
  <c r="Q72" i="3" s="1"/>
  <c r="P80" i="3"/>
  <c r="Q80" i="3" s="1"/>
  <c r="P88" i="3"/>
  <c r="Q88" i="3" s="1"/>
  <c r="P96" i="3"/>
  <c r="Q96" i="3" s="1"/>
  <c r="P18" i="3"/>
  <c r="Q18" i="3" s="1"/>
  <c r="P34" i="3"/>
  <c r="Q34" i="3" s="1"/>
  <c r="P50" i="3"/>
  <c r="Q50" i="3" s="1"/>
  <c r="P82" i="3"/>
  <c r="Q82" i="3" s="1"/>
  <c r="P9" i="3"/>
  <c r="Q9" i="3" s="1"/>
  <c r="P17" i="3"/>
  <c r="Q17" i="3" s="1"/>
  <c r="P25" i="3"/>
  <c r="Q25" i="3" s="1"/>
  <c r="P33" i="3"/>
  <c r="Q33" i="3" s="1"/>
  <c r="P41" i="3"/>
  <c r="Q41" i="3" s="1"/>
  <c r="P49" i="3"/>
  <c r="Q49" i="3" s="1"/>
  <c r="P57" i="3"/>
  <c r="Q57" i="3" s="1"/>
  <c r="P65" i="3"/>
  <c r="Q65" i="3" s="1"/>
  <c r="P73" i="3"/>
  <c r="Q73" i="3" s="1"/>
  <c r="P81" i="3"/>
  <c r="Q81" i="3" s="1"/>
  <c r="P89" i="3"/>
  <c r="Q89" i="3" s="1"/>
  <c r="P97" i="3"/>
  <c r="Q97" i="3" s="1"/>
  <c r="P26" i="3"/>
  <c r="Q26" i="3" s="1"/>
  <c r="P42" i="3"/>
  <c r="Q42" i="3" s="1"/>
  <c r="P58" i="3"/>
  <c r="Q58" i="3" s="1"/>
  <c r="P98" i="3"/>
  <c r="Q98" i="3" s="1"/>
  <c r="P10" i="3"/>
  <c r="Q10" i="3" s="1"/>
  <c r="P90" i="3"/>
  <c r="Q90" i="3" s="1"/>
  <c r="P5" i="3"/>
  <c r="Q5" i="3" s="1"/>
  <c r="P13" i="3"/>
  <c r="Q13" i="3" s="1"/>
  <c r="P21" i="3"/>
  <c r="Q21" i="3" s="1"/>
  <c r="P29" i="3"/>
  <c r="Q29" i="3" s="1"/>
  <c r="P37" i="3"/>
  <c r="Q37" i="3" s="1"/>
  <c r="P45" i="3"/>
  <c r="Q45" i="3" s="1"/>
  <c r="P3" i="3"/>
  <c r="Q3" i="3" s="1"/>
  <c r="P20" i="3"/>
  <c r="Q20" i="3" s="1"/>
  <c r="P52" i="3"/>
  <c r="Q52" i="3" s="1"/>
  <c r="P75" i="3"/>
  <c r="Q75" i="3" s="1"/>
  <c r="P93" i="3"/>
  <c r="Q93" i="3" s="1"/>
  <c r="P59" i="3"/>
  <c r="Q59" i="3" s="1"/>
  <c r="P35" i="3"/>
  <c r="Q35" i="3" s="1"/>
  <c r="P60" i="3"/>
  <c r="Q60" i="3" s="1"/>
  <c r="P83" i="3"/>
  <c r="Q83" i="3" s="1"/>
  <c r="P36" i="3"/>
  <c r="Q36" i="3" s="1"/>
  <c r="P84" i="3"/>
  <c r="Q84" i="3" s="1"/>
  <c r="P67" i="3"/>
  <c r="Q67" i="3" s="1"/>
  <c r="P44" i="3"/>
  <c r="Q44" i="3" s="1"/>
  <c r="P91" i="3"/>
  <c r="Q91" i="3" s="1"/>
  <c r="P51" i="3"/>
  <c r="Q51" i="3" s="1"/>
  <c r="P92" i="3"/>
  <c r="Q92" i="3" s="1"/>
  <c r="P27" i="3"/>
  <c r="Q27" i="3" s="1"/>
  <c r="P53" i="3"/>
  <c r="Q53" i="3" s="1"/>
  <c r="P76" i="3"/>
  <c r="Q76" i="3" s="1"/>
  <c r="P28" i="3"/>
  <c r="Q28" i="3" s="1"/>
  <c r="P77" i="3"/>
  <c r="Q77" i="3" s="1"/>
  <c r="P4" i="3"/>
  <c r="Q4" i="3" s="1"/>
  <c r="P61" i="3"/>
  <c r="Q61" i="3" s="1"/>
  <c r="P11" i="3"/>
  <c r="Q11" i="3" s="1"/>
  <c r="P43" i="3"/>
  <c r="Q43" i="3" s="1"/>
  <c r="P85" i="3"/>
  <c r="Q85" i="3" s="1"/>
  <c r="P12" i="3"/>
  <c r="Q12" i="3" s="1"/>
  <c r="P68" i="3"/>
  <c r="Q68" i="3" s="1"/>
  <c r="P19" i="3"/>
  <c r="Q19" i="3" s="1"/>
  <c r="P69" i="3"/>
  <c r="Q69" i="3" s="1"/>
  <c r="F18" i="3"/>
  <c r="G18" i="3" s="1"/>
  <c r="F45" i="3"/>
  <c r="G45" i="3" s="1"/>
  <c r="F25" i="3"/>
  <c r="G25" i="3" s="1"/>
  <c r="F57" i="3"/>
  <c r="G57" i="3" s="1"/>
  <c r="F89" i="3"/>
  <c r="G89" i="3" s="1"/>
  <c r="F64" i="3"/>
  <c r="G64" i="3" s="1"/>
  <c r="F97" i="3"/>
  <c r="G97" i="3" s="1"/>
  <c r="F9" i="3"/>
  <c r="G9" i="3" s="1"/>
  <c r="F41" i="3"/>
  <c r="G41" i="3" s="1"/>
  <c r="F17" i="3"/>
  <c r="G17" i="3" s="1"/>
  <c r="F32" i="3"/>
  <c r="G32" i="3" s="1"/>
  <c r="F96" i="3"/>
  <c r="G96" i="3" s="1"/>
  <c r="F10" i="3"/>
  <c r="G10" i="3" s="1"/>
  <c r="F16" i="3"/>
  <c r="G16" i="3" s="1"/>
  <c r="F49" i="3"/>
  <c r="G49" i="3" s="1"/>
  <c r="F56" i="3"/>
  <c r="G56" i="3" s="1"/>
  <c r="F88" i="3"/>
  <c r="G88" i="3" s="1"/>
  <c r="F33" i="3"/>
  <c r="G33" i="3" s="1"/>
  <c r="F65" i="3"/>
  <c r="G65" i="3" s="1"/>
  <c r="G3" i="3"/>
  <c r="F40" i="3"/>
  <c r="G40" i="3" s="1"/>
  <c r="F72" i="3"/>
  <c r="G72" i="3" s="1"/>
  <c r="F73" i="3"/>
  <c r="G73" i="3" s="1"/>
  <c r="F48" i="3"/>
  <c r="G48" i="3" s="1"/>
  <c r="F81" i="3"/>
  <c r="G81" i="3" s="1"/>
  <c r="F24" i="3"/>
  <c r="G24" i="3" s="1"/>
  <c r="F80" i="3"/>
  <c r="G80" i="3" s="1"/>
  <c r="F79" i="3"/>
  <c r="G79" i="3" s="1"/>
  <c r="F23" i="3"/>
  <c r="G23" i="3" s="1"/>
  <c r="F85" i="3"/>
  <c r="G85" i="3" s="1"/>
  <c r="F52" i="3"/>
  <c r="G52" i="3" s="1"/>
  <c r="F59" i="3"/>
  <c r="G59" i="3" s="1"/>
  <c r="F71" i="3"/>
  <c r="G71" i="3" s="1"/>
  <c r="F14" i="3"/>
  <c r="G14" i="3" s="1"/>
  <c r="F44" i="3"/>
  <c r="G44" i="3" s="1"/>
  <c r="F66" i="3"/>
  <c r="G66" i="3" s="1"/>
  <c r="F38" i="3"/>
  <c r="G38" i="3" s="1"/>
  <c r="F63" i="3"/>
  <c r="G63" i="3" s="1"/>
  <c r="F84" i="3"/>
  <c r="G84" i="3" s="1"/>
  <c r="F67" i="3"/>
  <c r="G67" i="3" s="1"/>
  <c r="F31" i="3"/>
  <c r="G31" i="3" s="1"/>
  <c r="F7" i="3"/>
  <c r="G7" i="3" s="1"/>
  <c r="F69" i="3"/>
  <c r="G69" i="3" s="1"/>
  <c r="F36" i="3"/>
  <c r="G36" i="3" s="1"/>
  <c r="F51" i="3"/>
  <c r="G51" i="3" s="1"/>
  <c r="F55" i="3"/>
  <c r="G55" i="3" s="1"/>
  <c r="F93" i="3"/>
  <c r="G93" i="3" s="1"/>
  <c r="F28" i="3"/>
  <c r="G28" i="3" s="1"/>
  <c r="F58" i="3"/>
  <c r="G58" i="3" s="1"/>
  <c r="F13" i="3"/>
  <c r="G13" i="3" s="1"/>
  <c r="F90" i="3"/>
  <c r="G90" i="3" s="1"/>
  <c r="F22" i="3"/>
  <c r="G22" i="3" s="1"/>
  <c r="F82" i="3"/>
  <c r="G82" i="3" s="1"/>
  <c r="F95" i="3"/>
  <c r="G95" i="3" s="1"/>
  <c r="F86" i="3"/>
  <c r="G86" i="3" s="1"/>
  <c r="F78" i="3"/>
  <c r="G78" i="3" s="1"/>
  <c r="F53" i="3"/>
  <c r="G53" i="3" s="1"/>
  <c r="F12" i="3"/>
  <c r="G12" i="3" s="1"/>
  <c r="F43" i="3"/>
  <c r="G43" i="3" s="1"/>
  <c r="F39" i="3"/>
  <c r="G39" i="3" s="1"/>
  <c r="F77" i="3"/>
  <c r="G77" i="3" s="1"/>
  <c r="F20" i="3"/>
  <c r="G20" i="3" s="1"/>
  <c r="F50" i="3"/>
  <c r="G50" i="3" s="1"/>
  <c r="F83" i="3"/>
  <c r="G83" i="3" s="1"/>
  <c r="F5" i="3"/>
  <c r="G5" i="3" s="1"/>
  <c r="F92" i="3"/>
  <c r="G92" i="3" s="1"/>
  <c r="F6" i="3"/>
  <c r="G6" i="3" s="1"/>
  <c r="F30" i="3"/>
  <c r="G30" i="3" s="1"/>
  <c r="F60" i="3"/>
  <c r="G60" i="3" s="1"/>
  <c r="F62" i="3"/>
  <c r="G62" i="3" s="1"/>
  <c r="F37" i="3"/>
  <c r="G37" i="3" s="1"/>
  <c r="F4" i="3"/>
  <c r="G4" i="3" s="1"/>
  <c r="F35" i="3"/>
  <c r="G35" i="3" s="1"/>
  <c r="F15" i="3"/>
  <c r="G15" i="3" s="1"/>
  <c r="F61" i="3"/>
  <c r="G61" i="3" s="1"/>
  <c r="F11" i="3"/>
  <c r="G11" i="3" s="1"/>
  <c r="F42" i="3"/>
  <c r="G42" i="3" s="1"/>
  <c r="F19" i="3"/>
  <c r="G19" i="3" s="1"/>
  <c r="F26" i="3"/>
  <c r="G26" i="3" s="1"/>
  <c r="F68" i="3"/>
  <c r="G68" i="3" s="1"/>
  <c r="F74" i="3"/>
  <c r="G74" i="3" s="1"/>
  <c r="F8" i="3"/>
  <c r="G8" i="3" s="1"/>
  <c r="F46" i="3"/>
  <c r="G46" i="3" s="1"/>
  <c r="F21" i="3"/>
  <c r="G21" i="3" s="1"/>
  <c r="F91" i="3"/>
  <c r="G91" i="3" s="1"/>
  <c r="F27" i="3"/>
  <c r="G27" i="3" s="1"/>
  <c r="F94" i="3"/>
  <c r="G94" i="3" s="1"/>
  <c r="F29" i="3"/>
  <c r="G29" i="3" s="1"/>
  <c r="F98" i="3"/>
  <c r="G98" i="3" s="1"/>
  <c r="F34" i="3"/>
  <c r="G34" i="3" s="1"/>
  <c r="F87" i="3"/>
  <c r="G87" i="3" s="1"/>
  <c r="F70" i="3"/>
  <c r="G70" i="3" s="1"/>
  <c r="F75" i="3"/>
  <c r="G75" i="3" s="1"/>
  <c r="F54" i="3"/>
  <c r="G54" i="3" s="1"/>
  <c r="F47" i="3"/>
  <c r="G47" i="3" s="1"/>
  <c r="F76" i="3"/>
  <c r="G76" i="3" s="1"/>
  <c r="K5" i="3"/>
  <c r="L5" i="3" s="1"/>
  <c r="K14" i="3"/>
  <c r="L14" i="3" s="1"/>
  <c r="K22" i="3"/>
  <c r="L22" i="3" s="1"/>
  <c r="K30" i="3"/>
  <c r="L30" i="3" s="1"/>
  <c r="K38" i="3"/>
  <c r="L38" i="3" s="1"/>
  <c r="K46" i="3"/>
  <c r="L46" i="3" s="1"/>
  <c r="K54" i="3"/>
  <c r="L54" i="3" s="1"/>
  <c r="K62" i="3"/>
  <c r="L62" i="3" s="1"/>
  <c r="K70" i="3"/>
  <c r="L70" i="3" s="1"/>
  <c r="K78" i="3"/>
  <c r="L78" i="3" s="1"/>
  <c r="K86" i="3"/>
  <c r="L86" i="3" s="1"/>
  <c r="K94" i="3"/>
  <c r="L94" i="3" s="1"/>
  <c r="K97" i="3"/>
  <c r="L97" i="3" s="1"/>
  <c r="K26" i="3"/>
  <c r="L26" i="3" s="1"/>
  <c r="K66" i="3"/>
  <c r="L66" i="3" s="1"/>
  <c r="K6" i="3"/>
  <c r="L6" i="3" s="1"/>
  <c r="K15" i="3"/>
  <c r="L15" i="3" s="1"/>
  <c r="K23" i="3"/>
  <c r="L23" i="3" s="1"/>
  <c r="K31" i="3"/>
  <c r="L31" i="3" s="1"/>
  <c r="K39" i="3"/>
  <c r="L39" i="3" s="1"/>
  <c r="K47" i="3"/>
  <c r="L47" i="3" s="1"/>
  <c r="K55" i="3"/>
  <c r="L55" i="3" s="1"/>
  <c r="K63" i="3"/>
  <c r="L63" i="3" s="1"/>
  <c r="K71" i="3"/>
  <c r="L71" i="3" s="1"/>
  <c r="K79" i="3"/>
  <c r="L79" i="3" s="1"/>
  <c r="K87" i="3"/>
  <c r="L87" i="3" s="1"/>
  <c r="K95" i="3"/>
  <c r="L95" i="3" s="1"/>
  <c r="K16" i="3"/>
  <c r="L16" i="3" s="1"/>
  <c r="K32" i="3"/>
  <c r="L32" i="3" s="1"/>
  <c r="K40" i="3"/>
  <c r="L40" i="3" s="1"/>
  <c r="K56" i="3"/>
  <c r="L56" i="3" s="1"/>
  <c r="K72" i="3"/>
  <c r="L72" i="3" s="1"/>
  <c r="K88" i="3"/>
  <c r="L88" i="3" s="1"/>
  <c r="K96" i="3"/>
  <c r="L96" i="3" s="1"/>
  <c r="K81" i="3"/>
  <c r="L81" i="3" s="1"/>
  <c r="K18" i="3"/>
  <c r="L18" i="3" s="1"/>
  <c r="K58" i="3"/>
  <c r="L58" i="3" s="1"/>
  <c r="K7" i="3"/>
  <c r="L7" i="3" s="1"/>
  <c r="K24" i="3"/>
  <c r="L24" i="3" s="1"/>
  <c r="K48" i="3"/>
  <c r="L48" i="3" s="1"/>
  <c r="K64" i="3"/>
  <c r="L64" i="3" s="1"/>
  <c r="K80" i="3"/>
  <c r="L80" i="3" s="1"/>
  <c r="K42" i="3"/>
  <c r="L42" i="3" s="1"/>
  <c r="K82" i="3"/>
  <c r="L82" i="3" s="1"/>
  <c r="K8" i="3"/>
  <c r="L8" i="3" s="1"/>
  <c r="K17" i="3"/>
  <c r="L17" i="3" s="1"/>
  <c r="K25" i="3"/>
  <c r="L25" i="3" s="1"/>
  <c r="K33" i="3"/>
  <c r="L33" i="3" s="1"/>
  <c r="K41" i="3"/>
  <c r="L41" i="3" s="1"/>
  <c r="K49" i="3"/>
  <c r="L49" i="3" s="1"/>
  <c r="K57" i="3"/>
  <c r="L57" i="3" s="1"/>
  <c r="K65" i="3"/>
  <c r="L65" i="3" s="1"/>
  <c r="K73" i="3"/>
  <c r="L73" i="3" s="1"/>
  <c r="K89" i="3"/>
  <c r="L89" i="3" s="1"/>
  <c r="K9" i="3"/>
  <c r="L9" i="3" s="1"/>
  <c r="K50" i="3"/>
  <c r="L50" i="3" s="1"/>
  <c r="K74" i="3"/>
  <c r="L74" i="3" s="1"/>
  <c r="K34" i="3"/>
  <c r="L34" i="3" s="1"/>
  <c r="K11" i="3"/>
  <c r="L11" i="3" s="1"/>
  <c r="K29" i="3"/>
  <c r="L29" i="3" s="1"/>
  <c r="K52" i="3"/>
  <c r="L52" i="3" s="1"/>
  <c r="K75" i="3"/>
  <c r="L75" i="3" s="1"/>
  <c r="K92" i="3"/>
  <c r="L92" i="3" s="1"/>
  <c r="K13" i="3"/>
  <c r="L13" i="3" s="1"/>
  <c r="K98" i="3"/>
  <c r="L98" i="3" s="1"/>
  <c r="K19" i="3"/>
  <c r="L19" i="3" s="1"/>
  <c r="K60" i="3"/>
  <c r="L60" i="3" s="1"/>
  <c r="K20" i="3"/>
  <c r="L20" i="3" s="1"/>
  <c r="K61" i="3"/>
  <c r="L61" i="3" s="1"/>
  <c r="K21" i="3"/>
  <c r="L21" i="3" s="1"/>
  <c r="K67" i="3"/>
  <c r="L67" i="3" s="1"/>
  <c r="K27" i="3"/>
  <c r="L27" i="3" s="1"/>
  <c r="K68" i="3"/>
  <c r="L68" i="3" s="1"/>
  <c r="K28" i="3"/>
  <c r="L28" i="3" s="1"/>
  <c r="K69" i="3"/>
  <c r="L69" i="3" s="1"/>
  <c r="K10" i="3"/>
  <c r="L10" i="3" s="1"/>
  <c r="K12" i="3"/>
  <c r="L12" i="3" s="1"/>
  <c r="K35" i="3"/>
  <c r="L35" i="3" s="1"/>
  <c r="K53" i="3"/>
  <c r="L53" i="3" s="1"/>
  <c r="K76" i="3"/>
  <c r="L76" i="3" s="1"/>
  <c r="K93" i="3"/>
  <c r="L93" i="3" s="1"/>
  <c r="K36" i="3"/>
  <c r="L36" i="3" s="1"/>
  <c r="K59" i="3"/>
  <c r="L59" i="3" s="1"/>
  <c r="K77" i="3"/>
  <c r="L77" i="3" s="1"/>
  <c r="K37" i="3"/>
  <c r="L37" i="3" s="1"/>
  <c r="K83" i="3"/>
  <c r="L83" i="3" s="1"/>
  <c r="K43" i="3"/>
  <c r="L43" i="3" s="1"/>
  <c r="K84" i="3"/>
  <c r="L84" i="3" s="1"/>
  <c r="K44" i="3"/>
  <c r="L44" i="3" s="1"/>
  <c r="K85" i="3"/>
  <c r="L85" i="3" s="1"/>
  <c r="K45" i="3"/>
  <c r="L45" i="3" s="1"/>
  <c r="K90" i="3"/>
  <c r="L90" i="3" s="1"/>
  <c r="K4" i="3"/>
  <c r="L4" i="3" s="1"/>
  <c r="K51" i="3"/>
  <c r="L51" i="3" s="1"/>
  <c r="K91" i="3"/>
  <c r="L91" i="3" s="1"/>
  <c r="U4" i="3"/>
  <c r="V4" i="3" s="1"/>
  <c r="U15" i="3"/>
  <c r="V15" i="3" s="1"/>
  <c r="U24" i="3"/>
  <c r="V24" i="3" s="1"/>
  <c r="U29" i="3"/>
  <c r="V29" i="3" s="1"/>
  <c r="U38" i="3"/>
  <c r="V38" i="3" s="1"/>
  <c r="U47" i="3"/>
  <c r="V47" i="3" s="1"/>
  <c r="U56" i="3"/>
  <c r="V56" i="3" s="1"/>
  <c r="U61" i="3"/>
  <c r="V61" i="3" s="1"/>
  <c r="U70" i="3"/>
  <c r="V70" i="3" s="1"/>
  <c r="U79" i="3"/>
  <c r="V79" i="3" s="1"/>
  <c r="U88" i="3"/>
  <c r="V88" i="3" s="1"/>
  <c r="U93" i="3"/>
  <c r="V93" i="3" s="1"/>
  <c r="U5" i="3"/>
  <c r="V5" i="3" s="1"/>
  <c r="U11" i="3"/>
  <c r="V11" i="3" s="1"/>
  <c r="U20" i="3"/>
  <c r="V20" i="3" s="1"/>
  <c r="U25" i="3"/>
  <c r="V25" i="3" s="1"/>
  <c r="U34" i="3"/>
  <c r="V34" i="3" s="1"/>
  <c r="U43" i="3"/>
  <c r="V43" i="3" s="1"/>
  <c r="U52" i="3"/>
  <c r="V52" i="3" s="1"/>
  <c r="U57" i="3"/>
  <c r="V57" i="3" s="1"/>
  <c r="U66" i="3"/>
  <c r="V66" i="3" s="1"/>
  <c r="U75" i="3"/>
  <c r="V75" i="3" s="1"/>
  <c r="U84" i="3"/>
  <c r="V84" i="3" s="1"/>
  <c r="U89" i="3"/>
  <c r="V89" i="3" s="1"/>
  <c r="U98" i="3"/>
  <c r="V98" i="3" s="1"/>
  <c r="U6" i="3"/>
  <c r="V6" i="3" s="1"/>
  <c r="U16" i="3"/>
  <c r="V16" i="3" s="1"/>
  <c r="U21" i="3"/>
  <c r="V21" i="3" s="1"/>
  <c r="U30" i="3"/>
  <c r="V30" i="3" s="1"/>
  <c r="U39" i="3"/>
  <c r="V39" i="3" s="1"/>
  <c r="U48" i="3"/>
  <c r="V48" i="3" s="1"/>
  <c r="U53" i="3"/>
  <c r="V53" i="3" s="1"/>
  <c r="U62" i="3"/>
  <c r="V62" i="3" s="1"/>
  <c r="U71" i="3"/>
  <c r="V71" i="3" s="1"/>
  <c r="U80" i="3"/>
  <c r="V80" i="3" s="1"/>
  <c r="U85" i="3"/>
  <c r="V85" i="3" s="1"/>
  <c r="U94" i="3"/>
  <c r="V94" i="3" s="1"/>
  <c r="U77" i="3"/>
  <c r="V77" i="3" s="1"/>
  <c r="U95" i="3"/>
  <c r="V95" i="3" s="1"/>
  <c r="U7" i="3"/>
  <c r="V7" i="3" s="1"/>
  <c r="U12" i="3"/>
  <c r="V12" i="3" s="1"/>
  <c r="U17" i="3"/>
  <c r="V17" i="3" s="1"/>
  <c r="U26" i="3"/>
  <c r="V26" i="3" s="1"/>
  <c r="U35" i="3"/>
  <c r="V35" i="3" s="1"/>
  <c r="U44" i="3"/>
  <c r="V44" i="3" s="1"/>
  <c r="U49" i="3"/>
  <c r="V49" i="3" s="1"/>
  <c r="U58" i="3"/>
  <c r="V58" i="3" s="1"/>
  <c r="U67" i="3"/>
  <c r="V67" i="3" s="1"/>
  <c r="U76" i="3"/>
  <c r="V76" i="3" s="1"/>
  <c r="U81" i="3"/>
  <c r="V81" i="3" s="1"/>
  <c r="U90" i="3"/>
  <c r="V90" i="3" s="1"/>
  <c r="U63" i="3"/>
  <c r="V63" i="3" s="1"/>
  <c r="U8" i="3"/>
  <c r="V8" i="3" s="1"/>
  <c r="U13" i="3"/>
  <c r="V13" i="3" s="1"/>
  <c r="U22" i="3"/>
  <c r="V22" i="3" s="1"/>
  <c r="U31" i="3"/>
  <c r="V31" i="3" s="1"/>
  <c r="U40" i="3"/>
  <c r="V40" i="3" s="1"/>
  <c r="U45" i="3"/>
  <c r="V45" i="3" s="1"/>
  <c r="U54" i="3"/>
  <c r="V54" i="3" s="1"/>
  <c r="U72" i="3"/>
  <c r="V72" i="3" s="1"/>
  <c r="U86" i="3"/>
  <c r="V86" i="3" s="1"/>
  <c r="U9" i="3"/>
  <c r="V9" i="3" s="1"/>
  <c r="U18" i="3"/>
  <c r="V18" i="3" s="1"/>
  <c r="U27" i="3"/>
  <c r="V27" i="3" s="1"/>
  <c r="U36" i="3"/>
  <c r="V36" i="3" s="1"/>
  <c r="U41" i="3"/>
  <c r="V41" i="3" s="1"/>
  <c r="U50" i="3"/>
  <c r="V50" i="3" s="1"/>
  <c r="U59" i="3"/>
  <c r="V59" i="3" s="1"/>
  <c r="U68" i="3"/>
  <c r="V68" i="3" s="1"/>
  <c r="U73" i="3"/>
  <c r="V73" i="3" s="1"/>
  <c r="U82" i="3"/>
  <c r="V82" i="3" s="1"/>
  <c r="U91" i="3"/>
  <c r="V91" i="3" s="1"/>
  <c r="U3" i="3"/>
  <c r="V3" i="3" s="1"/>
  <c r="U14" i="3"/>
  <c r="V14" i="3" s="1"/>
  <c r="U23" i="3"/>
  <c r="V23" i="3" s="1"/>
  <c r="U32" i="3"/>
  <c r="V32" i="3" s="1"/>
  <c r="U37" i="3"/>
  <c r="V37" i="3" s="1"/>
  <c r="U46" i="3"/>
  <c r="V46" i="3" s="1"/>
  <c r="U55" i="3"/>
  <c r="V55" i="3" s="1"/>
  <c r="U10" i="3"/>
  <c r="V10" i="3" s="1"/>
  <c r="U19" i="3"/>
  <c r="V19" i="3" s="1"/>
  <c r="U28" i="3"/>
  <c r="V28" i="3" s="1"/>
  <c r="U33" i="3"/>
  <c r="V33" i="3" s="1"/>
  <c r="U42" i="3"/>
  <c r="V42" i="3" s="1"/>
  <c r="U51" i="3"/>
  <c r="V51" i="3" s="1"/>
  <c r="U60" i="3"/>
  <c r="V60" i="3" s="1"/>
  <c r="U65" i="3"/>
  <c r="V65" i="3" s="1"/>
  <c r="U74" i="3"/>
  <c r="V74" i="3" s="1"/>
  <c r="U83" i="3"/>
  <c r="V83" i="3" s="1"/>
  <c r="U92" i="3"/>
  <c r="V92" i="3" s="1"/>
  <c r="U97" i="3"/>
  <c r="V97" i="3" s="1"/>
  <c r="U64" i="3"/>
  <c r="V64" i="3" s="1"/>
  <c r="U69" i="3"/>
  <c r="V69" i="3" s="1"/>
  <c r="U78" i="3"/>
  <c r="V78" i="3" s="1"/>
  <c r="U87" i="3"/>
  <c r="V87" i="3" s="1"/>
  <c r="U96" i="3"/>
  <c r="V9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4" authorId="0" shapeId="0" xr:uid="{13EC2857-3A53-0641-BCBD-A16457DEC1D1}">
      <text>
        <r>
          <rPr>
            <sz val="10"/>
            <color rgb="FF000000"/>
            <rFont val="Calibri"/>
            <family val="2"/>
            <scheme val="minor"/>
          </rPr>
          <t xml:space="preserve">Prepare 5 samples using the repeater pipette (most accurate). Submit each sample to your optimized LC, GC, or SFC method and record the integrals of your peaks under Area Count in B17-B21.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8" authorId="0" shapeId="0" xr:uid="{8EFD2D18-296B-2249-8147-C7949E94EC76}">
      <text>
        <r>
          <rPr>
            <sz val="10"/>
            <color rgb="FF000000"/>
            <rFont val="Tahoma"/>
            <family val="2"/>
          </rPr>
          <t>RUN A BLANK!!!! do not just put an area count of zero. By recording this you will help substract noise from your plot.</t>
        </r>
      </text>
    </comment>
    <comment ref="D12" authorId="0" shapeId="0" xr:uid="{3C0988E6-C1A3-D647-8EBF-A63E6876800C}">
      <text>
        <r>
          <rPr>
            <sz val="10"/>
            <color rgb="FF000000"/>
            <rFont val="Tahoma"/>
            <family val="2"/>
          </rPr>
          <t xml:space="preserve">Record the EXACT Mass (mg) of the amount of pure compound added to the 5mL volumetric flask. </t>
        </r>
      </text>
    </comment>
    <comment ref="D17" authorId="0" shapeId="0" xr:uid="{C98E8BBB-5AF9-0B45-B7CE-525DB49EB2BE}">
      <text>
        <r>
          <rPr>
            <sz val="10"/>
            <color rgb="FF000000"/>
            <rFont val="Calibri"/>
            <family val="2"/>
            <scheme val="minor"/>
          </rPr>
          <t xml:space="preserve">Prepare 5 samples using the repeater pipette (most accurate). Submit each sample to your optimized LC, GC, or SFC method and record the integrals of your peaks under Area Count in B17-B21.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21" authorId="0" shapeId="0" xr:uid="{835DCECC-2078-8243-8F10-70BB3584A769}">
      <text>
        <r>
          <rPr>
            <sz val="10"/>
            <color rgb="FF000000"/>
            <rFont val="Calibri"/>
            <family val="2"/>
            <scheme val="minor"/>
          </rPr>
          <t>RUN A BLANK!!!! do not just put an area count of zero. By recording this you will help substract noise from your plot.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D30" authorId="0" shapeId="0" xr:uid="{2146E6AD-E14F-884A-A5FE-044365F1B8A2}">
      <text>
        <r>
          <rPr>
            <sz val="10"/>
            <color rgb="FF000000"/>
            <rFont val="Calibri"/>
            <family val="2"/>
            <scheme val="minor"/>
          </rPr>
          <t xml:space="preserve">Prepare 5 samples using the repeater pipette (most accurate). Submit each sample to your optimized LC, GC, or SFC method and record the integrals of your peaks under Area Count in B30-B33.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4" authorId="0" shapeId="0" xr:uid="{97A933B0-F7EE-F149-8FF7-343CC6BDA5A9}">
      <text>
        <r>
          <rPr>
            <sz val="10"/>
            <color rgb="FF000000"/>
            <rFont val="Calibri"/>
            <family val="2"/>
            <scheme val="minor"/>
          </rPr>
          <t>RUN A BLANK!!!! do not just put an area count of zero. By recording this you will help substract noise from your plot.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D43" authorId="0" shapeId="0" xr:uid="{E2C384DC-A372-1440-9A08-EDB2A16400FE}">
      <text>
        <r>
          <rPr>
            <sz val="10"/>
            <color rgb="FF000000"/>
            <rFont val="Calibri"/>
            <family val="2"/>
            <scheme val="minor"/>
          </rPr>
          <t xml:space="preserve">Prepare 5 samples using the repeater pipette (most accurate). Submit each sample to your optimized LC, GC, or SFC method and record the integrals of your peaks under Area Count in B43-B47.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47" authorId="0" shapeId="0" xr:uid="{05BE397A-7205-D74C-BB3D-F85D241D29D1}">
      <text>
        <r>
          <rPr>
            <sz val="10"/>
            <color rgb="FF000000"/>
            <rFont val="Calibri"/>
            <family val="2"/>
            <scheme val="minor"/>
          </rPr>
          <t>RUN A BLANK!!!! do not just put an area count of zero. By recording this you will help substract noise from your plot.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DB4F99FA-CFD3-7B4C-B22C-B44E8F91A270}">
      <text>
        <r>
          <rPr>
            <b/>
            <sz val="10"/>
            <color rgb="FF000000"/>
            <rFont val="Tahoma"/>
            <family val="2"/>
          </rPr>
          <t>Calculate the mass of your product if your reaction has a 100% yield.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" authorId="0" shapeId="0" xr:uid="{47B7C188-A34D-374C-962C-1C6E5DCC783D}">
      <text>
        <r>
          <rPr>
            <b/>
            <sz val="10"/>
            <color rgb="FF000000"/>
            <rFont val="Tahoma"/>
            <family val="2"/>
          </rPr>
          <t>Total volume in your reaction vial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6" authorId="0" shapeId="0" xr:uid="{65A87D05-12DD-4D40-B686-00AB536E2B46}">
      <text>
        <r>
          <rPr>
            <b/>
            <sz val="10"/>
            <color rgb="FF000000"/>
            <rFont val="Tahoma"/>
            <family val="2"/>
          </rPr>
          <t>Amount taken from your crude reaction vial.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9" authorId="0" shapeId="0" xr:uid="{48829A7E-DC62-584E-8A40-BE4B11F3DDD3}">
      <text>
        <r>
          <rPr>
            <b/>
            <sz val="10"/>
            <color rgb="FF000000"/>
            <rFont val="Tahoma"/>
            <family val="2"/>
          </rPr>
          <t>Volume of solution in your analytical plate.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15" authorId="0" shapeId="0" xr:uid="{FAC352A4-B058-B34E-B2DE-B08BC482C1FD}">
      <text>
        <r>
          <rPr>
            <b/>
            <sz val="10"/>
            <color rgb="FF000000"/>
            <rFont val="Tahoma"/>
            <family val="2"/>
          </rPr>
          <t>Calculate the mass of your product if your reaction has a 100% yield.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16" authorId="0" shapeId="0" xr:uid="{E12E0187-A2BF-9944-A831-50B0CB43C637}">
      <text>
        <r>
          <rPr>
            <b/>
            <sz val="10"/>
            <color rgb="FF000000"/>
            <rFont val="Tahoma"/>
            <family val="2"/>
          </rPr>
          <t>Total volume in your reaction vial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18" authorId="0" shapeId="0" xr:uid="{F5624368-7B60-5947-B716-E250E2986DC0}">
      <text>
        <r>
          <rPr>
            <b/>
            <sz val="10"/>
            <color rgb="FF000000"/>
            <rFont val="Tahoma"/>
            <family val="2"/>
          </rPr>
          <t>Amount taken from your crude reaction vial.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21" authorId="0" shapeId="0" xr:uid="{A804D5AF-A6F6-0243-99F3-1E62584E26D0}">
      <text>
        <r>
          <rPr>
            <b/>
            <sz val="10"/>
            <color rgb="FF000000"/>
            <rFont val="Tahoma"/>
            <family val="2"/>
          </rPr>
          <t>Volume of solution in your analytical plate.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27" authorId="0" shapeId="0" xr:uid="{9AA350BF-0F2B-934D-82B1-69AFC7BBB139}">
      <text>
        <r>
          <rPr>
            <b/>
            <sz val="10"/>
            <color rgb="FF000000"/>
            <rFont val="Tahoma"/>
            <family val="2"/>
          </rPr>
          <t>Calculate the mass of your product if your reaction has a 100% yield.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28" authorId="0" shapeId="0" xr:uid="{9A5E403F-EAA9-4642-94B1-7A761F2B0543}">
      <text>
        <r>
          <rPr>
            <b/>
            <sz val="10"/>
            <color rgb="FF000000"/>
            <rFont val="Tahoma"/>
            <family val="2"/>
          </rPr>
          <t>Total volume in your reaction vial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30" authorId="0" shapeId="0" xr:uid="{7E04D2F9-4F73-CA44-96D3-99044187E95D}">
      <text>
        <r>
          <rPr>
            <b/>
            <sz val="10"/>
            <color rgb="FF000000"/>
            <rFont val="Tahoma"/>
            <family val="2"/>
          </rPr>
          <t>Amount taken from your crude reaction vial.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33" authorId="0" shapeId="0" xr:uid="{DA07B13C-93DD-5443-B1D9-AB3F9E1A4D4D}">
      <text>
        <r>
          <rPr>
            <b/>
            <sz val="10"/>
            <color rgb="FF000000"/>
            <rFont val="Tahoma"/>
            <family val="2"/>
          </rPr>
          <t>Volume of solution in your analytical plate.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39" authorId="0" shapeId="0" xr:uid="{751108E7-0306-5C45-96EE-31882FFA9591}">
      <text>
        <r>
          <rPr>
            <b/>
            <sz val="10"/>
            <color rgb="FF000000"/>
            <rFont val="Tahoma"/>
            <family val="2"/>
          </rPr>
          <t>Calculate the mass of your product if your reaction has a 100% yield.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0" authorId="0" shapeId="0" xr:uid="{2F33515C-CC64-8949-A15E-F1AD6D391C45}">
      <text>
        <r>
          <rPr>
            <b/>
            <sz val="10"/>
            <color rgb="FF000000"/>
            <rFont val="Tahoma"/>
            <family val="2"/>
          </rPr>
          <t>Total volume in your reaction vial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2" authorId="0" shapeId="0" xr:uid="{49359B9C-2274-834F-B42E-FA461117A016}">
      <text>
        <r>
          <rPr>
            <b/>
            <sz val="10"/>
            <color rgb="FF000000"/>
            <rFont val="Tahoma"/>
            <family val="2"/>
          </rPr>
          <t>Amount taken from your crude reaction vial.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5" authorId="0" shapeId="0" xr:uid="{A68070FB-EBE6-1249-89A0-A5D6AF3B091D}">
      <text>
        <r>
          <rPr>
            <b/>
            <sz val="10"/>
            <color rgb="FF000000"/>
            <rFont val="Tahoma"/>
            <family val="2"/>
          </rPr>
          <t>Volume of solution in your analytical plate.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<sst xmlns="http://schemas.openxmlformats.org/spreadsheetml/2006/main" count="395" uniqueCount="154">
  <si>
    <t>USE VOLUMETRIC GLASSWARE!!!!</t>
  </si>
  <si>
    <t>Actual Mass(mg)</t>
  </si>
  <si>
    <t>Prepare solution in 5mL HPLC solvent try to get 10mg in 5mL</t>
  </si>
  <si>
    <t>intercept</t>
  </si>
  <si>
    <t>slope</t>
  </si>
  <si>
    <t>Concentration(mg/mL)</t>
  </si>
  <si>
    <t>Run</t>
  </si>
  <si>
    <t>Solvent</t>
  </si>
  <si>
    <t>Stock solution</t>
  </si>
  <si>
    <t>Solution Prep</t>
  </si>
  <si>
    <t>Injection Volume (µL):</t>
  </si>
  <si>
    <t>Calibration Injection Volume (µL):</t>
  </si>
  <si>
    <t>Volume in Final Well (µL):</t>
  </si>
  <si>
    <t>Amount taken from crude (µL):</t>
  </si>
  <si>
    <t>100% Yield Mass (mg):</t>
  </si>
  <si>
    <t>Yield %</t>
  </si>
  <si>
    <t>Product (mg)</t>
  </si>
  <si>
    <t>Area Count</t>
  </si>
  <si>
    <t>Plate Well</t>
  </si>
  <si>
    <t>Fraction taken from crude:</t>
  </si>
  <si>
    <t>(mg/mL) in Final Well:</t>
  </si>
  <si>
    <t>absorbance of injection (100% yield):</t>
  </si>
  <si>
    <t>Mass taken from cude(mg):</t>
  </si>
  <si>
    <t>theoretical mg/µL:</t>
  </si>
  <si>
    <t>Final Volume of Vial (µL):</t>
  </si>
  <si>
    <t>Blank</t>
  </si>
  <si>
    <t>1mL</t>
  </si>
  <si>
    <t>0mL</t>
  </si>
  <si>
    <t>0.75mL</t>
  </si>
  <si>
    <t>0.5mL</t>
  </si>
  <si>
    <t>0.25mL</t>
  </si>
  <si>
    <t>Branched</t>
  </si>
  <si>
    <t>Linear</t>
  </si>
  <si>
    <t>B/L ratio</t>
  </si>
  <si>
    <t>Total yield (%)</t>
  </si>
  <si>
    <t>HP1A-Branched Product</t>
  </si>
  <si>
    <t>HP1A-Linear Product (1.884)</t>
  </si>
  <si>
    <t>HP1B-Branched Product</t>
  </si>
  <si>
    <t>HP1A-Branched Product                                                                  Plate Well          Area Count     Product (mg)      Yield %</t>
  </si>
  <si>
    <r>
      <t xml:space="preserve">HP1A-Linear Product                                                                        Plate Well      </t>
    </r>
    <r>
      <rPr>
        <sz val="16"/>
        <color rgb="FFFFC000"/>
        <rFont val="Calibri (Body)"/>
      </rPr>
      <t xml:space="preserve"> .</t>
    </r>
    <r>
      <rPr>
        <sz val="16"/>
        <color rgb="FFFFC000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 xml:space="preserve">  Area Count     </t>
    </r>
    <r>
      <rPr>
        <sz val="16"/>
        <color theme="0"/>
        <rFont val="Calibri (Body)"/>
      </rPr>
      <t xml:space="preserve"> </t>
    </r>
    <r>
      <rPr>
        <sz val="16"/>
        <color rgb="FFFFC000"/>
        <rFont val="Calibri (Body)"/>
      </rPr>
      <t>…..</t>
    </r>
    <r>
      <rPr>
        <sz val="16"/>
        <color rgb="FFFFC000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Product (mg)      Yield %</t>
    </r>
    <r>
      <rPr>
        <sz val="16"/>
        <color rgb="FFFFC000"/>
        <rFont val="Calibri (Body)"/>
      </rPr>
      <t>......</t>
    </r>
    <r>
      <rPr>
        <sz val="16"/>
        <color theme="1"/>
        <rFont val="Calibri"/>
        <family val="2"/>
        <scheme val="minor"/>
      </rPr>
      <t xml:space="preserve">                 </t>
    </r>
  </si>
  <si>
    <t>HP1A-Linear Product</t>
  </si>
  <si>
    <t>HP1B-Branched Product                                                           Plate Well      Area Count     Product (mg)      Yield %</t>
  </si>
  <si>
    <r>
      <t xml:space="preserve">HP1B-Linear Product                                                                                    Plate Well             Area Count  </t>
    </r>
    <r>
      <rPr>
        <sz val="16"/>
        <color rgb="FF92D050"/>
        <rFont val="Calibri (Body)"/>
      </rPr>
      <t xml:space="preserve"> ...</t>
    </r>
    <r>
      <rPr>
        <sz val="16"/>
        <color theme="0"/>
        <rFont val="Calibri (Body)"/>
      </rPr>
      <t xml:space="preserve">    </t>
    </r>
    <r>
      <rPr>
        <sz val="16"/>
        <color theme="1"/>
        <rFont val="Calibri"/>
        <family val="2"/>
        <scheme val="minor"/>
      </rPr>
      <t xml:space="preserve"> Product (mg)         Yield % </t>
    </r>
    <r>
      <rPr>
        <sz val="16"/>
        <color theme="0"/>
        <rFont val="Calibri (Body)"/>
      </rPr>
      <t xml:space="preserve">  </t>
    </r>
    <r>
      <rPr>
        <sz val="16"/>
        <color rgb="FF92D050"/>
        <rFont val="Calibri (Body)"/>
      </rPr>
      <t xml:space="preserve">…..... </t>
    </r>
    <r>
      <rPr>
        <sz val="16"/>
        <color theme="1"/>
        <rFont val="Calibri"/>
        <family val="2"/>
        <scheme val="minor"/>
      </rPr>
      <t xml:space="preserve">     </t>
    </r>
  </si>
  <si>
    <t>HP1a</t>
  </si>
  <si>
    <t>HP1b</t>
  </si>
  <si>
    <t>HP1a- B Yield (%)</t>
  </si>
  <si>
    <t>HP1b- B Yield (%)</t>
  </si>
  <si>
    <t>HP1a- L Yield (%)</t>
  </si>
  <si>
    <t>HP1b- L Yield (%)</t>
  </si>
  <si>
    <t>Yield difference (abs(a-b))</t>
  </si>
  <si>
    <t>B/L ratio (a/b)</t>
  </si>
  <si>
    <t>difference over average (abs yield)</t>
  </si>
  <si>
    <t>P1a top 10 yield (%)</t>
  </si>
  <si>
    <t>P1a top 10 B/L ratio</t>
  </si>
  <si>
    <t>well</t>
  </si>
  <si>
    <t>Well</t>
  </si>
  <si>
    <t>Plate 1</t>
  </si>
  <si>
    <t>Plate 2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</si>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</sst>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00000000000"/>
    <numFmt numFmtId="165" formatCode="0.0000000000000000000"/>
    <numFmt numFmtId="166" formatCode="0.0"/>
    <numFmt numFmtId="167" formatCode="0.000"/>
    <numFmt numFmtId="168" formatCode="0.00000"/>
    <numFmt numFmtId="169" formatCode="0.0000000000"/>
  </numFmts>
  <fonts count="14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92D050"/>
      <name val="Calibri (Body)"/>
    </font>
    <font>
      <sz val="16"/>
      <color theme="0"/>
      <name val="Calibri (Body)"/>
    </font>
    <font>
      <sz val="16"/>
      <color rgb="FFFFC000"/>
      <name val="Calibri (Body)"/>
    </font>
    <font>
      <sz val="16"/>
      <color rgb="FFFFC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2" borderId="0" xfId="0" applyFill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Alignment="1" applyProtection="1">
      <alignment horizontal="center"/>
    </xf>
    <xf numFmtId="165" fontId="0" fillId="0" borderId="0" xfId="0" applyNumberFormat="1" applyProtection="1"/>
    <xf numFmtId="0" fontId="1" fillId="0" borderId="1" xfId="0" applyFont="1" applyBorder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7" xfId="0" applyBorder="1" applyAlignment="1">
      <alignment horizontal="center"/>
    </xf>
    <xf numFmtId="0" fontId="0" fillId="0" borderId="6" xfId="0" applyBorder="1" applyAlignment="1" applyProtection="1">
      <alignment horizontal="center"/>
      <protection locked="0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right"/>
      <protection hidden="1"/>
    </xf>
    <xf numFmtId="0" fontId="0" fillId="0" borderId="0" xfId="0" applyFill="1"/>
    <xf numFmtId="0" fontId="0" fillId="6" borderId="0" xfId="0" applyFill="1"/>
    <xf numFmtId="0" fontId="0" fillId="5" borderId="0" xfId="0" applyFill="1"/>
    <xf numFmtId="0" fontId="0" fillId="4" borderId="0" xfId="0" applyFill="1"/>
    <xf numFmtId="0" fontId="0" fillId="3" borderId="0" xfId="0" applyFill="1"/>
    <xf numFmtId="0" fontId="0" fillId="0" borderId="13" xfId="0" applyBorder="1" applyAlignment="1" applyProtection="1">
      <alignment horizontal="center"/>
      <protection locked="0"/>
    </xf>
    <xf numFmtId="0" fontId="2" fillId="0" borderId="14" xfId="0" applyFont="1" applyBorder="1" applyAlignment="1">
      <alignment horizontal="right"/>
    </xf>
    <xf numFmtId="0" fontId="1" fillId="0" borderId="12" xfId="0" applyFont="1" applyBorder="1" applyAlignment="1" applyProtection="1">
      <alignment horizontal="center"/>
      <protection locked="0"/>
    </xf>
    <xf numFmtId="168" fontId="1" fillId="0" borderId="16" xfId="0" applyNumberFormat="1" applyFont="1" applyBorder="1" applyAlignment="1" applyProtection="1">
      <alignment horizontal="center"/>
      <protection hidden="1"/>
    </xf>
    <xf numFmtId="0" fontId="1" fillId="0" borderId="4" xfId="0" applyFont="1" applyBorder="1" applyAlignment="1" applyProtection="1">
      <alignment horizontal="center"/>
      <protection hidden="1"/>
    </xf>
    <xf numFmtId="0" fontId="1" fillId="0" borderId="15" xfId="0" applyFont="1" applyBorder="1" applyAlignment="1" applyProtection="1">
      <alignment horizontal="center"/>
      <protection hidden="1"/>
    </xf>
    <xf numFmtId="167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67" fontId="0" fillId="0" borderId="0" xfId="0" applyNumberFormat="1"/>
    <xf numFmtId="1" fontId="1" fillId="0" borderId="1" xfId="0" applyNumberFormat="1" applyFont="1" applyBorder="1" applyAlignment="1" applyProtection="1">
      <alignment horizontal="center"/>
      <protection hidden="1"/>
    </xf>
    <xf numFmtId="2" fontId="1" fillId="0" borderId="4" xfId="0" applyNumberFormat="1" applyFont="1" applyBorder="1" applyAlignment="1" applyProtection="1">
      <alignment horizontal="center"/>
    </xf>
    <xf numFmtId="168" fontId="1" fillId="0" borderId="16" xfId="0" applyNumberFormat="1" applyFont="1" applyBorder="1" applyAlignment="1" applyProtection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69" fontId="0" fillId="0" borderId="0" xfId="0" applyNumberFormat="1" applyAlignment="1">
      <alignment horizontal="center"/>
    </xf>
    <xf numFmtId="0" fontId="1" fillId="0" borderId="17" xfId="0" applyFont="1" applyBorder="1" applyAlignment="1">
      <alignment horizontal="center"/>
    </xf>
    <xf numFmtId="2" fontId="1" fillId="0" borderId="17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0" fillId="0" borderId="0" xfId="0" applyFont="1"/>
    <xf numFmtId="2" fontId="10" fillId="0" borderId="1" xfId="0" applyNumberFormat="1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10" fillId="0" borderId="1" xfId="0" applyFont="1" applyFill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166" fontId="10" fillId="0" borderId="1" xfId="0" applyNumberFormat="1" applyFont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2" fontId="10" fillId="6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2" fontId="10" fillId="5" borderId="1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2" fontId="11" fillId="5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2" fontId="10" fillId="3" borderId="1" xfId="0" applyNumberFormat="1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2" fontId="10" fillId="7" borderId="1" xfId="0" applyNumberFormat="1" applyFont="1" applyFill="1" applyBorder="1" applyAlignment="1">
      <alignment horizontal="center"/>
    </xf>
    <xf numFmtId="166" fontId="10" fillId="3" borderId="14" xfId="0" applyNumberFormat="1" applyFont="1" applyFill="1" applyBorder="1" applyAlignment="1">
      <alignment horizontal="center"/>
    </xf>
    <xf numFmtId="166" fontId="10" fillId="5" borderId="14" xfId="0" applyNumberFormat="1" applyFont="1" applyFill="1" applyBorder="1" applyAlignment="1">
      <alignment horizontal="center"/>
    </xf>
    <xf numFmtId="166" fontId="10" fillId="7" borderId="14" xfId="0" applyNumberFormat="1" applyFont="1" applyFill="1" applyBorder="1" applyAlignment="1">
      <alignment horizontal="center"/>
    </xf>
    <xf numFmtId="166" fontId="10" fillId="6" borderId="14" xfId="0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11" fillId="7" borderId="0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NumberFormat="1" applyFont="1" applyAlignment="1">
      <alignment horizontal="center"/>
    </xf>
    <xf numFmtId="0" fontId="10" fillId="0" borderId="17" xfId="0" applyFont="1" applyBorder="1"/>
    <xf numFmtId="0" fontId="10" fillId="0" borderId="17" xfId="0" applyFont="1" applyBorder="1" applyAlignment="1">
      <alignment horizontal="center"/>
    </xf>
    <xf numFmtId="0" fontId="10" fillId="3" borderId="0" xfId="0" applyFont="1" applyFill="1" applyAlignment="1">
      <alignment horizontal="center"/>
    </xf>
    <xf numFmtId="2" fontId="10" fillId="3" borderId="0" xfId="0" applyNumberFormat="1" applyFont="1" applyFill="1" applyAlignment="1">
      <alignment horizontal="center"/>
    </xf>
    <xf numFmtId="0" fontId="10" fillId="3" borderId="0" xfId="0" applyNumberFormat="1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shrinkToFit="1"/>
    </xf>
    <xf numFmtId="0" fontId="0" fillId="0" borderId="10" xfId="0" applyBorder="1" applyAlignment="1">
      <alignment horizontal="center" shrinkToFit="1"/>
    </xf>
    <xf numFmtId="0" fontId="0" fillId="0" borderId="0" xfId="0" applyAlignment="1">
      <alignment horizontal="center" shrinkToFit="1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 wrapText="1"/>
    </xf>
    <xf numFmtId="0" fontId="10" fillId="0" borderId="14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Compound 2</a:t>
            </a:r>
          </a:p>
        </c:rich>
      </c:tx>
      <c:layout>
        <c:manualLayout>
          <c:xMode val="edge"/>
          <c:yMode val="edge"/>
          <c:x val="4.8918630766265438E-2"/>
          <c:y val="3.0484158039156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692298900572393"/>
                  <c:y val="-0.23024652974840534"/>
                </c:manualLayout>
              </c:layout>
              <c:numFmt formatCode="#,##0.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Calibration!$B$17:$B$21</c:f>
              <c:numCache>
                <c:formatCode>General</c:formatCode>
                <c:ptCount val="5"/>
                <c:pt idx="0">
                  <c:v>0</c:v>
                </c:pt>
                <c:pt idx="1">
                  <c:v>0.67</c:v>
                </c:pt>
                <c:pt idx="2">
                  <c:v>6.6</c:v>
                </c:pt>
                <c:pt idx="3">
                  <c:v>19.7</c:v>
                </c:pt>
              </c:numCache>
            </c:numRef>
          </c:xVal>
          <c:yVal>
            <c:numRef>
              <c:f>Calibration!$C$17:$C$21</c:f>
              <c:numCache>
                <c:formatCode>General</c:formatCode>
                <c:ptCount val="5"/>
                <c:pt idx="0">
                  <c:v>0</c:v>
                </c:pt>
                <c:pt idx="1">
                  <c:v>7.8373862893156543E-4</c:v>
                </c:pt>
                <c:pt idx="2">
                  <c:v>7.9493489505915935E-3</c:v>
                </c:pt>
                <c:pt idx="3">
                  <c:v>4.8031981687377372E-2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6-6749-82E5-377A1BF8F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072640"/>
        <c:axId val="368449872"/>
      </c:scatterChart>
      <c:valAx>
        <c:axId val="36807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49872"/>
        <c:crosses val="autoZero"/>
        <c:crossBetween val="midCat"/>
      </c:valAx>
      <c:valAx>
        <c:axId val="3684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07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Compound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Calibration!$B$30:$B$34</c:f>
              <c:numCache>
                <c:formatCode>General</c:formatCode>
                <c:ptCount val="5"/>
                <c:pt idx="0">
                  <c:v>0</c:v>
                </c:pt>
                <c:pt idx="1">
                  <c:v>3.2</c:v>
                </c:pt>
                <c:pt idx="2">
                  <c:v>28.5</c:v>
                </c:pt>
                <c:pt idx="3">
                  <c:v>88.4</c:v>
                </c:pt>
              </c:numCache>
            </c:numRef>
          </c:xVal>
          <c:yVal>
            <c:numRef>
              <c:f>Calibration!$C$30:$C$34</c:f>
              <c:numCache>
                <c:formatCode>0.0000000000</c:formatCode>
                <c:ptCount val="5"/>
                <c:pt idx="0" formatCode="General">
                  <c:v>0</c:v>
                </c:pt>
                <c:pt idx="1">
                  <c:v>5.0159272251620191E-3</c:v>
                </c:pt>
                <c:pt idx="2" formatCode="General">
                  <c:v>3.5828051608300139E-2</c:v>
                </c:pt>
                <c:pt idx="3" formatCode="General">
                  <c:v>0.21060176586003923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7-074B-9FA6-D2F79A150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349328"/>
        <c:axId val="361176944"/>
      </c:scatterChart>
      <c:valAx>
        <c:axId val="36434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76944"/>
        <c:crosses val="autoZero"/>
        <c:crossBetween val="midCat"/>
      </c:valAx>
      <c:valAx>
        <c:axId val="3611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4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Compound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Calibration!$B$43:$B$47</c:f>
              <c:numCache>
                <c:formatCode>General</c:formatCode>
                <c:ptCount val="5"/>
                <c:pt idx="0">
                  <c:v>0</c:v>
                </c:pt>
                <c:pt idx="1">
                  <c:v>0.67</c:v>
                </c:pt>
                <c:pt idx="2">
                  <c:v>6.6</c:v>
                </c:pt>
                <c:pt idx="3">
                  <c:v>19.7</c:v>
                </c:pt>
              </c:numCache>
            </c:numRef>
          </c:xVal>
          <c:yVal>
            <c:numRef>
              <c:f>Calibration!$C$43:$C$47</c:f>
              <c:numCache>
                <c:formatCode>General</c:formatCode>
                <c:ptCount val="5"/>
                <c:pt idx="0">
                  <c:v>0</c:v>
                </c:pt>
                <c:pt idx="1">
                  <c:v>7.8373862893156543E-4</c:v>
                </c:pt>
                <c:pt idx="2">
                  <c:v>7.9493489505915935E-3</c:v>
                </c:pt>
                <c:pt idx="3">
                  <c:v>4.8031981687377372E-2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2-264D-949E-86656EB4E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969648"/>
        <c:axId val="362250624"/>
      </c:scatterChart>
      <c:valAx>
        <c:axId val="36096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50624"/>
        <c:crosses val="autoZero"/>
        <c:crossBetween val="midCat"/>
      </c:valAx>
      <c:valAx>
        <c:axId val="3622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6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Compound 1</a:t>
            </a:r>
          </a:p>
        </c:rich>
      </c:tx>
      <c:layout>
        <c:manualLayout>
          <c:xMode val="edge"/>
          <c:yMode val="edge"/>
          <c:x val="1.1809110695375281E-2"/>
          <c:y val="3.25129692442652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118278677011185"/>
                  <c:y val="-0.23292209045818324"/>
                </c:manualLayout>
              </c:layout>
              <c:numFmt formatCode="0.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Calibration!$B$4:$B$8</c:f>
              <c:numCache>
                <c:formatCode>General</c:formatCode>
                <c:ptCount val="5"/>
                <c:pt idx="0">
                  <c:v>0</c:v>
                </c:pt>
                <c:pt idx="1">
                  <c:v>3.2</c:v>
                </c:pt>
                <c:pt idx="2">
                  <c:v>28.5</c:v>
                </c:pt>
                <c:pt idx="3">
                  <c:v>88.4</c:v>
                </c:pt>
              </c:numCache>
            </c:numRef>
          </c:xVal>
          <c:yVal>
            <c:numRef>
              <c:f>Calibration!$C$4:$C$8</c:f>
              <c:numCache>
                <c:formatCode>0.0000000000</c:formatCode>
                <c:ptCount val="5"/>
                <c:pt idx="0" formatCode="General">
                  <c:v>0</c:v>
                </c:pt>
                <c:pt idx="1">
                  <c:v>5.0159272251620191E-3</c:v>
                </c:pt>
                <c:pt idx="2" formatCode="General">
                  <c:v>3.5828051608300139E-2</c:v>
                </c:pt>
                <c:pt idx="3" formatCode="General">
                  <c:v>0.21060176586003923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3D-9342-A49C-F543348D0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916144"/>
        <c:axId val="413368240"/>
      </c:scatterChart>
      <c:valAx>
        <c:axId val="32491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68240"/>
        <c:crosses val="autoZero"/>
        <c:crossBetween val="midCat"/>
      </c:valAx>
      <c:valAx>
        <c:axId val="4133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22412</xdr:colOff>
      <xdr:row>14</xdr:row>
      <xdr:rowOff>67235</xdr:rowOff>
    </xdr:from>
    <xdr:to>
      <xdr:col>9</xdr:col>
      <xdr:colOff>806823</xdr:colOff>
      <xdr:row>24</xdr:row>
      <xdr:rowOff>201706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6EA43-B0CB-A843-98B6-D18D0FA12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1001057</xdr:colOff>
      <xdr:row>27</xdr:row>
      <xdr:rowOff>67236</xdr:rowOff>
    </xdr:from>
    <xdr:to>
      <xdr:col>9</xdr:col>
      <xdr:colOff>806823</xdr:colOff>
      <xdr:row>37</xdr:row>
      <xdr:rowOff>194234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3C49B5-BF0A-714F-84FD-7A4EF5D3B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14943</xdr:colOff>
      <xdr:row>40</xdr:row>
      <xdr:rowOff>32867</xdr:rowOff>
    </xdr:from>
    <xdr:to>
      <xdr:col>9</xdr:col>
      <xdr:colOff>806823</xdr:colOff>
      <xdr:row>50</xdr:row>
      <xdr:rowOff>179293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4C8006-5D46-1741-A578-C07EAB678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37353</xdr:colOff>
      <xdr:row>1</xdr:row>
      <xdr:rowOff>40341</xdr:rowOff>
    </xdr:from>
    <xdr:to>
      <xdr:col>9</xdr:col>
      <xdr:colOff>776940</xdr:colOff>
      <xdr:row>11</xdr:row>
      <xdr:rowOff>156882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6FE807-FD03-5449-B937-1B4711F1C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3DC2-A4F5-AF48-9B98-70C51AB467DB}">
  <dimension ref="A1:T106"/>
  <sheetViews>
    <sheetView topLeftCell="A4" zoomScale="170" zoomScaleNormal="170" workbookViewId="0">
      <selection activeCell="B43" sqref="B43:C46"/>
    </sheetView>
  </sheetViews>
  <sheetFormatPr defaultColWidth="11.109375" defaultRowHeight="16.3"/>
  <cols>
    <col min="2" max="2" width="14.6640625" bestFit="1" customWidth="1" collapsed="1"/>
    <col min="3" max="3" width="22.6640625" bestFit="1" customWidth="1" collapsed="1"/>
    <col min="4" max="4" width="15.6640625" customWidth="1" collapsed="1"/>
    <col min="5" max="5" width="13.109375" customWidth="1" collapsed="1"/>
  </cols>
  <sheetData>
    <row r="1" spans="1:20">
      <c r="A1" s="94" t="s">
        <v>35</v>
      </c>
      <c r="B1" s="94"/>
      <c r="C1" s="94"/>
      <c r="D1" s="94"/>
      <c r="E1" s="29"/>
      <c r="F1" s="29"/>
      <c r="G1" s="29"/>
      <c r="H1" s="29"/>
      <c r="I1" s="29"/>
      <c r="J1" s="29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4"/>
      <c r="B2" s="4"/>
      <c r="C2" s="4"/>
      <c r="D2" s="95" t="s">
        <v>9</v>
      </c>
      <c r="E2" s="95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4" t="s">
        <v>6</v>
      </c>
      <c r="B3" s="4" t="s">
        <v>17</v>
      </c>
      <c r="C3" s="14" t="s">
        <v>5</v>
      </c>
      <c r="D3" s="4" t="s">
        <v>8</v>
      </c>
      <c r="E3" s="4" t="s">
        <v>7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A4" s="4">
        <v>1</v>
      </c>
      <c r="B4" s="45">
        <v>0</v>
      </c>
      <c r="C4" s="45">
        <v>0</v>
      </c>
      <c r="D4" s="45" t="s">
        <v>26</v>
      </c>
      <c r="E4" s="45" t="s">
        <v>27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4">
        <v>2</v>
      </c>
      <c r="B5" s="45">
        <v>3.2</v>
      </c>
      <c r="C5" s="47">
        <v>5.0159272251620191E-3</v>
      </c>
      <c r="D5" s="45" t="s">
        <v>28</v>
      </c>
      <c r="E5" s="45" t="s">
        <v>30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A6" s="4">
        <v>3</v>
      </c>
      <c r="B6" s="45">
        <v>28.5</v>
      </c>
      <c r="C6" s="45">
        <v>3.5828051608300139E-2</v>
      </c>
      <c r="D6" s="45" t="s">
        <v>29</v>
      </c>
      <c r="E6" s="45" t="s">
        <v>29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A7" s="4">
        <v>4</v>
      </c>
      <c r="B7" s="45">
        <v>88.4</v>
      </c>
      <c r="C7" s="45">
        <v>0.21060176586003923</v>
      </c>
      <c r="D7" s="45" t="s">
        <v>30</v>
      </c>
      <c r="E7" s="45" t="s">
        <v>28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7" thickBot="1">
      <c r="A8" s="5" t="s">
        <v>25</v>
      </c>
      <c r="B8" s="33"/>
      <c r="C8" s="41"/>
      <c r="D8" s="45" t="s">
        <v>27</v>
      </c>
      <c r="E8" s="45" t="s">
        <v>26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B9" t="s">
        <v>4</v>
      </c>
      <c r="C9" s="15">
        <f>SLOPE(C4:C8,B4:B8)</f>
        <v>2.4059975692064446E-3</v>
      </c>
      <c r="D9" s="40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7" thickBot="1">
      <c r="B10" t="s">
        <v>3</v>
      </c>
      <c r="C10" s="15">
        <f>INTERCEPT(C4:C8,B4:B8)</f>
        <v>-9.378640842048161E-3</v>
      </c>
      <c r="D10" s="20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7.7" thickTop="1" thickBot="1">
      <c r="A11" s="98" t="s">
        <v>2</v>
      </c>
      <c r="B11" s="98"/>
      <c r="C11" s="97"/>
      <c r="D11" s="22" t="s">
        <v>1</v>
      </c>
      <c r="E11" s="2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7" thickTop="1">
      <c r="A12" s="98" t="s">
        <v>0</v>
      </c>
      <c r="B12" s="98"/>
      <c r="C12" s="97"/>
      <c r="D12" s="23">
        <v>0</v>
      </c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A14" s="99" t="s">
        <v>36</v>
      </c>
      <c r="B14" s="99"/>
      <c r="C14" s="99"/>
      <c r="D14" s="99"/>
      <c r="E14" s="30"/>
      <c r="F14" s="30"/>
      <c r="G14" s="30"/>
      <c r="H14" s="30"/>
      <c r="I14" s="30"/>
      <c r="J14" s="30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A15" s="13"/>
      <c r="B15" s="13"/>
      <c r="C15" s="13"/>
      <c r="D15" s="95" t="s">
        <v>9</v>
      </c>
      <c r="E15" s="95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A16" s="4" t="s">
        <v>6</v>
      </c>
      <c r="B16" s="4" t="s">
        <v>17</v>
      </c>
      <c r="C16" s="4" t="s">
        <v>5</v>
      </c>
      <c r="D16" s="4" t="s">
        <v>8</v>
      </c>
      <c r="E16" s="4" t="s">
        <v>7</v>
      </c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>
      <c r="A17" s="5">
        <v>1</v>
      </c>
      <c r="B17">
        <v>0</v>
      </c>
      <c r="C17">
        <v>0</v>
      </c>
      <c r="D17" s="5" t="s">
        <v>26</v>
      </c>
      <c r="E17" s="5" t="s">
        <v>27</v>
      </c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>
      <c r="A18" s="5">
        <v>2</v>
      </c>
      <c r="B18">
        <v>0.67</v>
      </c>
      <c r="C18">
        <v>7.8373862893156543E-4</v>
      </c>
      <c r="D18" s="5" t="s">
        <v>28</v>
      </c>
      <c r="E18" s="5" t="s">
        <v>30</v>
      </c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>
      <c r="A19" s="4">
        <v>3</v>
      </c>
      <c r="B19">
        <v>6.6</v>
      </c>
      <c r="C19">
        <v>7.9493489505915935E-3</v>
      </c>
      <c r="D19" s="5" t="s">
        <v>29</v>
      </c>
      <c r="E19" s="5" t="s">
        <v>29</v>
      </c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>
      <c r="A20" s="4">
        <v>4</v>
      </c>
      <c r="B20">
        <v>19.7</v>
      </c>
      <c r="C20">
        <v>4.8031981687377372E-2</v>
      </c>
      <c r="D20" s="5" t="s">
        <v>30</v>
      </c>
      <c r="E20" s="5" t="s">
        <v>28</v>
      </c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>
      <c r="A21" s="5" t="s">
        <v>25</v>
      </c>
      <c r="C21" s="41"/>
      <c r="D21" s="5" t="s">
        <v>27</v>
      </c>
      <c r="E21" s="5" t="s">
        <v>26</v>
      </c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>
      <c r="B22" t="s">
        <v>4</v>
      </c>
      <c r="C22" s="3">
        <f>SLOPE(C17:C21,B17:B21)</f>
        <v>2.4634298284112953E-3</v>
      </c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7" thickBot="1">
      <c r="B23" t="s">
        <v>3</v>
      </c>
      <c r="C23" s="2">
        <f>INTERCEPT(C17:C20,B17:B20)</f>
        <v>-2.4184083013380243E-3</v>
      </c>
      <c r="D23" s="20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7.7" thickTop="1" thickBot="1">
      <c r="A24" s="98" t="s">
        <v>2</v>
      </c>
      <c r="B24" s="98"/>
      <c r="C24" s="97"/>
      <c r="D24" s="24" t="s">
        <v>1</v>
      </c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7" thickTop="1">
      <c r="A25" s="98" t="s">
        <v>0</v>
      </c>
      <c r="B25" s="98"/>
      <c r="C25" s="97"/>
      <c r="D25" s="23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>
      <c r="A27" s="100" t="s">
        <v>37</v>
      </c>
      <c r="B27" s="100"/>
      <c r="C27" s="100"/>
      <c r="D27" s="100"/>
      <c r="E27" s="31"/>
      <c r="F27" s="31"/>
      <c r="G27" s="31"/>
      <c r="H27" s="31"/>
      <c r="I27" s="31"/>
      <c r="J27" s="3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>
      <c r="A28" s="13"/>
      <c r="B28" s="13"/>
      <c r="C28" s="13"/>
      <c r="D28" s="95" t="s">
        <v>9</v>
      </c>
      <c r="E28" s="95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>
      <c r="A29" s="4" t="s">
        <v>6</v>
      </c>
      <c r="B29" s="4" t="s">
        <v>17</v>
      </c>
      <c r="C29" s="4" t="s">
        <v>5</v>
      </c>
      <c r="D29" s="4" t="s">
        <v>8</v>
      </c>
      <c r="E29" s="4" t="s">
        <v>7</v>
      </c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>
      <c r="A30" s="5">
        <v>1</v>
      </c>
      <c r="B30" s="45">
        <v>0</v>
      </c>
      <c r="C30" s="45">
        <v>0</v>
      </c>
      <c r="D30" s="5" t="s">
        <v>26</v>
      </c>
      <c r="E30" s="5" t="s">
        <v>27</v>
      </c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>
      <c r="A31" s="5">
        <v>2</v>
      </c>
      <c r="B31" s="45">
        <v>3.2</v>
      </c>
      <c r="C31" s="47">
        <v>5.0159272251620191E-3</v>
      </c>
      <c r="D31" s="5" t="s">
        <v>28</v>
      </c>
      <c r="E31" s="5" t="s">
        <v>30</v>
      </c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>
      <c r="A32" s="5">
        <v>3</v>
      </c>
      <c r="B32" s="45">
        <v>28.5</v>
      </c>
      <c r="C32" s="45">
        <v>3.5828051608300139E-2</v>
      </c>
      <c r="D32" s="5" t="s">
        <v>29</v>
      </c>
      <c r="E32" s="5" t="s">
        <v>29</v>
      </c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>
      <c r="A33" s="5">
        <v>4</v>
      </c>
      <c r="B33" s="45">
        <v>88.4</v>
      </c>
      <c r="C33" s="45">
        <v>0.21060176586003923</v>
      </c>
      <c r="D33" s="5" t="s">
        <v>30</v>
      </c>
      <c r="E33" s="5" t="s">
        <v>28</v>
      </c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>
      <c r="A34" s="5" t="s">
        <v>25</v>
      </c>
      <c r="C34" s="41"/>
      <c r="D34" s="5" t="s">
        <v>27</v>
      </c>
      <c r="E34" s="5" t="s">
        <v>26</v>
      </c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>
      <c r="B35" t="s">
        <v>4</v>
      </c>
      <c r="C35" s="3">
        <f>SLOPE(C30:C34,B30:B34)</f>
        <v>2.4059975692064446E-3</v>
      </c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7" thickBot="1">
      <c r="B36" t="s">
        <v>3</v>
      </c>
      <c r="C36" s="2">
        <f>INTERCEPT(C30:C34,B30:B34)</f>
        <v>-9.378640842048161E-3</v>
      </c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7.7" thickTop="1" thickBot="1">
      <c r="A37" s="98" t="s">
        <v>2</v>
      </c>
      <c r="B37" s="98"/>
      <c r="C37" s="97"/>
      <c r="D37" s="25" t="s">
        <v>1</v>
      </c>
      <c r="E37" s="2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7" thickTop="1">
      <c r="A38" s="96" t="s">
        <v>0</v>
      </c>
      <c r="B38" s="96"/>
      <c r="C38" s="97"/>
      <c r="D38" s="26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>
      <c r="A40" s="101" t="s">
        <v>36</v>
      </c>
      <c r="B40" s="101"/>
      <c r="C40" s="101"/>
      <c r="D40" s="101"/>
      <c r="E40" s="32"/>
      <c r="F40" s="32"/>
      <c r="G40" s="32"/>
      <c r="H40" s="32"/>
      <c r="I40" s="32"/>
      <c r="J40" s="32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>
      <c r="A41" s="13"/>
      <c r="B41" s="13"/>
      <c r="C41" s="13"/>
      <c r="D41" s="95" t="s">
        <v>9</v>
      </c>
      <c r="E41" s="95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>
      <c r="A42" s="4" t="s">
        <v>6</v>
      </c>
      <c r="B42" s="4" t="s">
        <v>17</v>
      </c>
      <c r="C42" s="4" t="s">
        <v>5</v>
      </c>
      <c r="D42" s="4" t="s">
        <v>8</v>
      </c>
      <c r="E42" s="4" t="s">
        <v>7</v>
      </c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>
      <c r="A43" s="5">
        <v>1</v>
      </c>
      <c r="B43">
        <v>0</v>
      </c>
      <c r="C43">
        <v>0</v>
      </c>
      <c r="D43" s="5" t="s">
        <v>26</v>
      </c>
      <c r="E43" s="5" t="s">
        <v>27</v>
      </c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>
      <c r="A44" s="5">
        <v>2</v>
      </c>
      <c r="B44">
        <v>0.67</v>
      </c>
      <c r="C44">
        <v>7.8373862893156543E-4</v>
      </c>
      <c r="D44" s="5" t="s">
        <v>28</v>
      </c>
      <c r="E44" s="5" t="s">
        <v>30</v>
      </c>
      <c r="F44" s="28"/>
      <c r="G44" s="28"/>
      <c r="H44" s="28"/>
      <c r="I44" s="28"/>
      <c r="J44" s="28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>
      <c r="A45" s="5">
        <v>3</v>
      </c>
      <c r="B45">
        <v>6.6</v>
      </c>
      <c r="C45">
        <v>7.9493489505915935E-3</v>
      </c>
      <c r="D45" s="5" t="s">
        <v>29</v>
      </c>
      <c r="E45" s="5" t="s">
        <v>29</v>
      </c>
      <c r="F45" s="28"/>
      <c r="G45" s="28"/>
      <c r="H45" s="28"/>
      <c r="I45" s="28"/>
      <c r="J45" s="28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>
      <c r="A46" s="5">
        <v>4</v>
      </c>
      <c r="B46">
        <v>19.7</v>
      </c>
      <c r="C46">
        <v>4.8031981687377372E-2</v>
      </c>
      <c r="D46" s="5" t="s">
        <v>30</v>
      </c>
      <c r="E46" s="5" t="s">
        <v>28</v>
      </c>
      <c r="F46" s="28"/>
      <c r="G46" s="28"/>
      <c r="H46" s="28"/>
      <c r="I46" s="28"/>
      <c r="J46" s="28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7" thickBot="1">
      <c r="A47" s="5" t="s">
        <v>25</v>
      </c>
      <c r="B47" s="33"/>
      <c r="C47" s="39"/>
      <c r="D47" s="5" t="s">
        <v>27</v>
      </c>
      <c r="E47" s="5" t="s">
        <v>26</v>
      </c>
      <c r="F47" s="28"/>
      <c r="G47" s="28"/>
      <c r="H47" s="28"/>
      <c r="I47" s="28"/>
      <c r="J47" s="28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>
      <c r="B48" t="s">
        <v>4</v>
      </c>
      <c r="C48" s="3">
        <f>SLOPE(C43:C47,B43:B47)</f>
        <v>2.4634298284112953E-3</v>
      </c>
      <c r="F48" s="28"/>
      <c r="G48" s="28"/>
      <c r="H48" s="28"/>
      <c r="I48" s="28"/>
      <c r="J48" s="28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7" thickBot="1">
      <c r="B49" t="s">
        <v>3</v>
      </c>
      <c r="C49" s="2">
        <f>INTERCEPT(C43:C47,B43:B47)</f>
        <v>-2.4184083013380243E-3</v>
      </c>
      <c r="F49" s="28"/>
      <c r="G49" s="28"/>
      <c r="H49" s="28"/>
      <c r="I49" s="28"/>
      <c r="J49" s="28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7.7" thickTop="1" thickBot="1">
      <c r="A50" s="98" t="s">
        <v>2</v>
      </c>
      <c r="B50" s="98"/>
      <c r="C50" s="97"/>
      <c r="D50" s="24" t="s">
        <v>1</v>
      </c>
      <c r="F50" s="28"/>
      <c r="G50" s="28"/>
      <c r="H50" s="28"/>
      <c r="I50" s="28"/>
      <c r="J50" s="28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7" thickTop="1">
      <c r="A51" s="96" t="s">
        <v>0</v>
      </c>
      <c r="B51" s="96"/>
      <c r="C51" s="97"/>
      <c r="D51" s="26"/>
      <c r="F51" s="28"/>
      <c r="G51" s="28"/>
      <c r="H51" s="28"/>
      <c r="I51" s="28"/>
      <c r="J51" s="28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>
      <c r="A91" s="1"/>
      <c r="B91" s="1"/>
      <c r="C91" s="1"/>
      <c r="D91" s="1"/>
      <c r="E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>
      <c r="A92" s="1"/>
      <c r="B92" s="1"/>
      <c r="C92" s="1"/>
      <c r="D92" s="1"/>
      <c r="E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>
      <c r="A93" s="1"/>
      <c r="B93" s="1"/>
      <c r="C93" s="1"/>
      <c r="D93" s="1"/>
      <c r="E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>
      <c r="A94" s="1"/>
      <c r="B94" s="1"/>
      <c r="C94" s="1"/>
      <c r="D94" s="1"/>
      <c r="E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>
      <c r="A95" s="1"/>
      <c r="B95" s="1"/>
      <c r="C95" s="1"/>
      <c r="D95" s="1"/>
      <c r="E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>
      <c r="A96" s="1"/>
      <c r="B96" s="1"/>
      <c r="C96" s="1"/>
      <c r="D96" s="1"/>
      <c r="E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>
      <c r="A97" s="1"/>
      <c r="B97" s="1"/>
      <c r="C97" s="1"/>
      <c r="D97" s="1"/>
      <c r="E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>
      <c r="A98" s="1"/>
      <c r="B98" s="1"/>
      <c r="C98" s="1"/>
      <c r="D98" s="1"/>
      <c r="E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>
      <c r="A99" s="1"/>
      <c r="B99" s="1"/>
      <c r="C99" s="1"/>
      <c r="D99" s="1"/>
      <c r="E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>
      <c r="A100" s="1"/>
      <c r="B100" s="1"/>
      <c r="C100" s="1"/>
      <c r="D100" s="1"/>
      <c r="E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>
      <c r="A101" s="1"/>
      <c r="B101" s="1"/>
      <c r="C101" s="1"/>
      <c r="D101" s="1"/>
      <c r="E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>
      <c r="A102" s="1"/>
      <c r="B102" s="1"/>
      <c r="C102" s="1"/>
      <c r="D102" s="1"/>
      <c r="E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>
      <c r="A103" s="1"/>
      <c r="B103" s="1"/>
      <c r="C103" s="1"/>
      <c r="D103" s="1"/>
      <c r="E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>
      <c r="A104" s="1"/>
      <c r="B104" s="1"/>
      <c r="C104" s="1"/>
      <c r="D104" s="1"/>
      <c r="E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>
      <c r="A105" s="1"/>
      <c r="B105" s="1"/>
      <c r="C105" s="1"/>
      <c r="D105" s="1"/>
      <c r="E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>
      <c r="K106" s="1"/>
      <c r="L106" s="1"/>
      <c r="M106" s="1"/>
      <c r="N106" s="1"/>
      <c r="O106" s="1"/>
      <c r="P106" s="1"/>
      <c r="Q106" s="1"/>
      <c r="R106" s="1"/>
      <c r="S106" s="1"/>
      <c r="T106" s="1"/>
    </row>
  </sheetData>
  <mergeCells count="16">
    <mergeCell ref="A1:D1"/>
    <mergeCell ref="D15:E15"/>
    <mergeCell ref="D28:E28"/>
    <mergeCell ref="A51:C51"/>
    <mergeCell ref="A50:C50"/>
    <mergeCell ref="A37:C37"/>
    <mergeCell ref="D41:E41"/>
    <mergeCell ref="D2:E2"/>
    <mergeCell ref="A14:D14"/>
    <mergeCell ref="A12:C12"/>
    <mergeCell ref="A11:C11"/>
    <mergeCell ref="A24:C24"/>
    <mergeCell ref="A25:C25"/>
    <mergeCell ref="A27:D27"/>
    <mergeCell ref="A38:C38"/>
    <mergeCell ref="A40:D40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AA8EF-3FFD-4F4C-8131-A5BAD035A6E4}">
  <dimension ref="A1:AG173"/>
  <sheetViews>
    <sheetView zoomScale="50" zoomScaleNormal="50" workbookViewId="0">
      <pane ySplit="1" topLeftCell="A2" activePane="bottomLeft" state="frozen"/>
      <selection activeCell="C42" sqref="C42"/>
      <selection pane="bottomLeft" activeCell="C21" sqref="C21"/>
    </sheetView>
  </sheetViews>
  <sheetFormatPr defaultColWidth="10.77734375" defaultRowHeight="21.1"/>
  <cols>
    <col min="1" max="1" width="47" style="6" bestFit="1" customWidth="1" collapsed="1"/>
    <col min="2" max="2" width="20.6640625" style="8" bestFit="1" customWidth="1" collapsed="1"/>
    <col min="3" max="3" width="9.77734375" style="9" customWidth="1" collapsed="1"/>
    <col min="4" max="4" width="12.33203125" style="17" bestFit="1" customWidth="1" collapsed="1"/>
    <col min="5" max="5" width="20.33203125" style="17" customWidth="1" collapsed="1"/>
    <col min="6" max="6" width="15.33203125" style="17" bestFit="1" customWidth="1" collapsed="1"/>
    <col min="7" max="7" width="15.33203125" style="17" customWidth="1" collapsed="1"/>
    <col min="8" max="8" width="10.77734375" style="7" collapsed="1"/>
    <col min="9" max="9" width="12.33203125" style="17" bestFit="1" customWidth="1" collapsed="1"/>
    <col min="10" max="10" width="26.33203125" style="17" customWidth="1" collapsed="1"/>
    <col min="11" max="11" width="15.33203125" style="17" bestFit="1" customWidth="1" collapsed="1"/>
    <col min="12" max="12" width="15.33203125" style="17" customWidth="1" collapsed="1"/>
    <col min="13" max="13" width="10.77734375" style="7" collapsed="1"/>
    <col min="14" max="14" width="12.33203125" style="17" bestFit="1" customWidth="1" collapsed="1"/>
    <col min="15" max="15" width="20.33203125" style="17" customWidth="1" collapsed="1"/>
    <col min="16" max="16" width="15.33203125" style="17" bestFit="1" customWidth="1" collapsed="1"/>
    <col min="17" max="17" width="15.33203125" style="17" customWidth="1" collapsed="1"/>
    <col min="18" max="18" width="10.77734375" style="7" collapsed="1"/>
    <col min="19" max="19" width="18.33203125" style="6" customWidth="1" collapsed="1"/>
    <col min="20" max="20" width="19.109375" style="6" customWidth="1" collapsed="1"/>
    <col min="21" max="21" width="20" style="6" customWidth="1" collapsed="1"/>
    <col min="22" max="22" width="19.77734375" style="6" customWidth="1" collapsed="1"/>
    <col min="23" max="23" width="10.77734375" style="7" collapsed="1"/>
    <col min="24" max="24" width="32.33203125" style="7" bestFit="1" customWidth="1" collapsed="1"/>
    <col min="25" max="31" width="10.77734375" style="7" collapsed="1"/>
    <col min="32" max="16384" width="10.77734375" style="6" collapsed="1"/>
  </cols>
  <sheetData>
    <row r="1" spans="1:22" ht="37.049999999999997" customHeight="1">
      <c r="A1" s="103"/>
      <c r="B1" s="103"/>
      <c r="C1" s="18"/>
      <c r="D1" s="104" t="s">
        <v>38</v>
      </c>
      <c r="E1" s="104"/>
      <c r="F1" s="104"/>
      <c r="G1" s="104"/>
      <c r="I1" s="105" t="s">
        <v>39</v>
      </c>
      <c r="J1" s="105"/>
      <c r="K1" s="105"/>
      <c r="L1" s="105"/>
      <c r="N1" s="111" t="s">
        <v>41</v>
      </c>
      <c r="O1" s="111"/>
      <c r="P1" s="111"/>
      <c r="Q1" s="111"/>
      <c r="S1" s="102" t="s">
        <v>42</v>
      </c>
      <c r="T1" s="102"/>
      <c r="U1" s="102"/>
      <c r="V1" s="102"/>
    </row>
    <row r="2" spans="1:22" ht="21.75" thickBot="1">
      <c r="A2" s="107" t="s">
        <v>35</v>
      </c>
      <c r="B2" s="108"/>
      <c r="C2" s="19"/>
      <c r="D2" s="17" t="s">
        <v>18</v>
      </c>
      <c r="E2" s="17" t="s">
        <v>17</v>
      </c>
      <c r="F2" s="17" t="s">
        <v>16</v>
      </c>
      <c r="G2" s="17" t="s">
        <v>15</v>
      </c>
      <c r="I2" s="17" t="s">
        <v>18</v>
      </c>
      <c r="J2" s="17" t="s">
        <v>17</v>
      </c>
      <c r="K2" s="17" t="s">
        <v>16</v>
      </c>
      <c r="L2" s="17" t="s">
        <v>15</v>
      </c>
      <c r="N2" s="17" t="s">
        <v>18</v>
      </c>
      <c r="O2" s="17" t="s">
        <v>17</v>
      </c>
      <c r="P2" s="17" t="s">
        <v>16</v>
      </c>
      <c r="Q2" s="17" t="s">
        <v>15</v>
      </c>
      <c r="S2" s="8" t="s">
        <v>18</v>
      </c>
      <c r="T2" s="17" t="s">
        <v>17</v>
      </c>
      <c r="U2" s="8" t="s">
        <v>16</v>
      </c>
      <c r="V2" s="8" t="s">
        <v>15</v>
      </c>
    </row>
    <row r="3" spans="1:22" ht="21.75" thickBot="1">
      <c r="A3" s="34" t="s">
        <v>14</v>
      </c>
      <c r="B3" s="35">
        <v>1.046</v>
      </c>
      <c r="D3" s="17">
        <v>1</v>
      </c>
      <c r="E3" s="50">
        <v>19</v>
      </c>
      <c r="F3" s="10">
        <f>($E3/($B$13*$B$10))*($B$11/$B$12)</f>
        <v>5.952509596598219E-2</v>
      </c>
      <c r="G3" s="10">
        <f t="shared" ref="G3:G34" si="0">100*(F3/$B$10)</f>
        <v>6.828882902407134</v>
      </c>
      <c r="I3" s="17">
        <v>1</v>
      </c>
      <c r="J3" s="17">
        <v>12.6</v>
      </c>
      <c r="K3" s="10">
        <f>($J3/($B$25*$B$22))*($B$23/$B$24)</f>
        <v>3.9474537324809239E-2</v>
      </c>
      <c r="L3" s="10">
        <f>100*(K3/$B$22)</f>
        <v>4.5286276089647313</v>
      </c>
      <c r="N3" s="17">
        <v>1</v>
      </c>
      <c r="O3" s="17">
        <v>18.7</v>
      </c>
      <c r="P3" s="10">
        <f>($O3/($B$37*$B$34))*($B$35/$B$36)</f>
        <v>5.8585226029677209E-2</v>
      </c>
      <c r="Q3" s="10">
        <f>100*(P3/$B$34)</f>
        <v>6.7210584355270218</v>
      </c>
      <c r="S3" s="17">
        <v>1</v>
      </c>
      <c r="T3" s="6">
        <v>11.8</v>
      </c>
      <c r="U3" s="10">
        <f>($T3/($B$49*$B$46))*($B$47/$B$48)</f>
        <v>3.6968217494662628E-2</v>
      </c>
      <c r="V3" s="10">
        <f>100*(U3/$B$34)</f>
        <v>4.2410956972844316</v>
      </c>
    </row>
    <row r="4" spans="1:22" ht="21.75" thickBot="1">
      <c r="A4" s="34" t="s">
        <v>24</v>
      </c>
      <c r="B4" s="35">
        <v>600</v>
      </c>
      <c r="D4" s="17">
        <v>2</v>
      </c>
      <c r="E4" s="50">
        <v>17.3</v>
      </c>
      <c r="F4" s="10">
        <f t="shared" ref="F4:F34" si="1">($E4/($B$13*$B$10))*($B$11/$B$12)</f>
        <v>5.4199166326920629E-2</v>
      </c>
      <c r="G4" s="10">
        <f t="shared" si="0"/>
        <v>6.2178775900864967</v>
      </c>
      <c r="I4" s="17">
        <v>2</v>
      </c>
      <c r="J4" s="17">
        <v>13.2</v>
      </c>
      <c r="K4" s="10">
        <f t="shared" ref="K4:K67" si="2">($J4/($B$25*$B$22))*($B$23/$B$24)</f>
        <v>4.1354277197419201E-2</v>
      </c>
      <c r="L4" s="10">
        <f>100*(K4/$B$22)</f>
        <v>4.7442765427249558</v>
      </c>
      <c r="N4" s="17">
        <v>2</v>
      </c>
      <c r="O4" s="17">
        <v>21.6</v>
      </c>
      <c r="P4" s="10">
        <f t="shared" ref="P4:P67" si="3">($O4/($B$37*$B$34))*($B$35/$B$36)</f>
        <v>6.7670635413958707E-2</v>
      </c>
      <c r="Q4" s="10">
        <f t="shared" ref="Q4:Q67" si="4">100*(P4/$B$34)</f>
        <v>7.7633616153681109</v>
      </c>
      <c r="S4" s="17">
        <v>2</v>
      </c>
      <c r="T4" s="6">
        <v>15.2</v>
      </c>
      <c r="U4" s="10">
        <f t="shared" ref="U4:U67" si="5">($T4/($B$49*$B$46))*($B$47/$B$48)</f>
        <v>4.7620076772785749E-2</v>
      </c>
      <c r="V4" s="10">
        <f t="shared" ref="V4:V67" si="6">100*(U4/$B$34)</f>
        <v>5.4631063219257072</v>
      </c>
    </row>
    <row r="5" spans="1:22" ht="21.75" thickBot="1">
      <c r="A5" s="27" t="s">
        <v>23</v>
      </c>
      <c r="B5" s="44">
        <f>B3/B4</f>
        <v>1.7433333333333335E-3</v>
      </c>
      <c r="D5" s="17">
        <v>3</v>
      </c>
      <c r="E5" s="50">
        <v>19.8</v>
      </c>
      <c r="F5" s="10">
        <f t="shared" si="1"/>
        <v>6.2031415796128808E-2</v>
      </c>
      <c r="G5" s="10">
        <f t="shared" si="0"/>
        <v>7.1164148140874346</v>
      </c>
      <c r="I5" s="17">
        <v>3</v>
      </c>
      <c r="J5" s="17">
        <v>15.7</v>
      </c>
      <c r="K5" s="10">
        <f t="shared" si="2"/>
        <v>4.9186526666627386E-2</v>
      </c>
      <c r="L5" s="10">
        <f t="shared" ref="L5:L67" si="7">100*(K5/$B$22)</f>
        <v>5.6428137667258955</v>
      </c>
      <c r="N5" s="17">
        <v>3</v>
      </c>
      <c r="O5" s="17">
        <v>22.2</v>
      </c>
      <c r="P5" s="10">
        <f t="shared" si="3"/>
        <v>6.9550375286568669E-2</v>
      </c>
      <c r="Q5" s="10">
        <f t="shared" si="4"/>
        <v>7.9790105491283363</v>
      </c>
      <c r="S5" s="17">
        <v>3</v>
      </c>
      <c r="T5" s="6">
        <v>17.7</v>
      </c>
      <c r="U5" s="10">
        <f t="shared" si="5"/>
        <v>5.5452326241993935E-2</v>
      </c>
      <c r="V5" s="10">
        <f t="shared" si="6"/>
        <v>6.361643545926646</v>
      </c>
    </row>
    <row r="6" spans="1:22" ht="21.75" thickBot="1">
      <c r="A6" s="34" t="s">
        <v>13</v>
      </c>
      <c r="B6" s="35">
        <v>250</v>
      </c>
      <c r="D6" s="17">
        <v>4</v>
      </c>
      <c r="E6" s="50">
        <v>4.2</v>
      </c>
      <c r="F6" s="10">
        <f t="shared" si="1"/>
        <v>1.3158179108269748E-2</v>
      </c>
      <c r="G6" s="10">
        <f t="shared" si="0"/>
        <v>1.5095425363215771</v>
      </c>
      <c r="I6" s="17">
        <v>4</v>
      </c>
      <c r="J6" s="17">
        <v>3.1</v>
      </c>
      <c r="K6" s="10">
        <f t="shared" si="2"/>
        <v>9.7119893418181474E-3</v>
      </c>
      <c r="L6" s="10">
        <f t="shared" si="7"/>
        <v>1.114186157761164</v>
      </c>
      <c r="N6" s="17">
        <v>4</v>
      </c>
      <c r="O6" s="17">
        <v>4</v>
      </c>
      <c r="P6" s="10">
        <f t="shared" si="3"/>
        <v>1.2531599150733094E-2</v>
      </c>
      <c r="Q6" s="10">
        <f t="shared" si="4"/>
        <v>1.4376595584015022</v>
      </c>
      <c r="S6" s="17">
        <v>4</v>
      </c>
      <c r="T6" s="6">
        <v>3</v>
      </c>
      <c r="U6" s="10">
        <f t="shared" si="5"/>
        <v>9.3986993630498193E-3</v>
      </c>
      <c r="V6" s="10">
        <f t="shared" si="6"/>
        <v>1.0782446688011265</v>
      </c>
    </row>
    <row r="7" spans="1:22">
      <c r="A7" s="27" t="s">
        <v>19</v>
      </c>
      <c r="B7" s="37">
        <f>$B6/$B4</f>
        <v>0.41666666666666669</v>
      </c>
      <c r="D7" s="17">
        <v>5</v>
      </c>
      <c r="E7" s="50">
        <v>0.68</v>
      </c>
      <c r="F7" s="10">
        <f t="shared" si="1"/>
        <v>2.1303718556246261E-3</v>
      </c>
      <c r="G7" s="10">
        <f t="shared" si="0"/>
        <v>0.24440212492825536</v>
      </c>
      <c r="I7" s="17">
        <v>5</v>
      </c>
      <c r="J7" s="17">
        <v>3.3</v>
      </c>
      <c r="K7" s="10">
        <f t="shared" si="2"/>
        <v>1.03385692993548E-2</v>
      </c>
      <c r="L7" s="10">
        <f t="shared" si="7"/>
        <v>1.186069135681239</v>
      </c>
      <c r="N7" s="17">
        <v>5</v>
      </c>
      <c r="O7" s="17">
        <v>1</v>
      </c>
      <c r="P7" s="10">
        <f t="shared" si="3"/>
        <v>3.1328997876832734E-3</v>
      </c>
      <c r="Q7" s="10">
        <f t="shared" si="4"/>
        <v>0.35941488960037554</v>
      </c>
      <c r="S7" s="17">
        <v>5</v>
      </c>
      <c r="T7" s="6">
        <v>3.1</v>
      </c>
      <c r="U7" s="10">
        <f t="shared" si="5"/>
        <v>9.7119893418181474E-3</v>
      </c>
      <c r="V7" s="10">
        <f t="shared" si="6"/>
        <v>1.114186157761164</v>
      </c>
    </row>
    <row r="8" spans="1:22" ht="21.75" thickBot="1">
      <c r="A8" s="27" t="s">
        <v>22</v>
      </c>
      <c r="B8" s="38">
        <f>B3*B7</f>
        <v>0.43583333333333335</v>
      </c>
      <c r="D8" s="17">
        <v>6</v>
      </c>
      <c r="E8" s="50">
        <v>19</v>
      </c>
      <c r="F8" s="10">
        <f t="shared" si="1"/>
        <v>5.952509596598219E-2</v>
      </c>
      <c r="G8" s="10">
        <f t="shared" si="0"/>
        <v>6.828882902407134</v>
      </c>
      <c r="I8" s="17">
        <v>6</v>
      </c>
      <c r="J8" s="17">
        <v>15</v>
      </c>
      <c r="K8" s="10">
        <f t="shared" si="2"/>
        <v>4.69934968152491E-2</v>
      </c>
      <c r="L8" s="10">
        <f t="shared" si="7"/>
        <v>5.391223344005633</v>
      </c>
      <c r="N8" s="17">
        <v>6</v>
      </c>
      <c r="O8" s="17">
        <v>21.2</v>
      </c>
      <c r="P8" s="10">
        <f t="shared" si="3"/>
        <v>6.6417475498885395E-2</v>
      </c>
      <c r="Q8" s="10">
        <f t="shared" si="4"/>
        <v>7.6195956595279615</v>
      </c>
      <c r="S8" s="17">
        <v>6</v>
      </c>
      <c r="T8" s="6">
        <v>15.3</v>
      </c>
      <c r="U8" s="10">
        <f t="shared" si="5"/>
        <v>4.7933366751554081E-2</v>
      </c>
      <c r="V8" s="10">
        <f t="shared" si="6"/>
        <v>5.4990478108857452</v>
      </c>
    </row>
    <row r="9" spans="1:22" ht="21.75" thickBot="1">
      <c r="A9" s="34" t="s">
        <v>12</v>
      </c>
      <c r="B9" s="35">
        <v>500</v>
      </c>
      <c r="D9" s="17">
        <v>7</v>
      </c>
      <c r="E9" s="50">
        <v>2.2999999999999998</v>
      </c>
      <c r="F9" s="10">
        <f t="shared" si="1"/>
        <v>7.2056695116715277E-3</v>
      </c>
      <c r="G9" s="10">
        <f t="shared" si="0"/>
        <v>0.82665424608086358</v>
      </c>
      <c r="I9" s="17">
        <v>7</v>
      </c>
      <c r="J9" s="17">
        <v>4</v>
      </c>
      <c r="K9" s="10">
        <f t="shared" si="2"/>
        <v>1.2531599150733094E-2</v>
      </c>
      <c r="L9" s="10">
        <f t="shared" si="7"/>
        <v>1.4376595584015022</v>
      </c>
      <c r="N9" s="17">
        <v>7</v>
      </c>
      <c r="O9" s="17">
        <v>3</v>
      </c>
      <c r="P9" s="10">
        <f t="shared" si="3"/>
        <v>9.3986993630498193E-3</v>
      </c>
      <c r="Q9" s="10">
        <f t="shared" si="4"/>
        <v>1.0782446688011265</v>
      </c>
      <c r="S9" s="17">
        <v>7</v>
      </c>
      <c r="T9" s="6">
        <v>4.0999999999999996</v>
      </c>
      <c r="U9" s="10">
        <f t="shared" si="5"/>
        <v>1.2844889129501418E-2</v>
      </c>
      <c r="V9" s="10">
        <f t="shared" si="6"/>
        <v>1.4736010473615393</v>
      </c>
    </row>
    <row r="10" spans="1:22">
      <c r="A10" s="12" t="s">
        <v>20</v>
      </c>
      <c r="B10" s="43">
        <f>B8/(B9/1000)</f>
        <v>0.8716666666666667</v>
      </c>
      <c r="D10" s="17">
        <v>8</v>
      </c>
      <c r="E10" s="50">
        <v>16.399999999999999</v>
      </c>
      <c r="F10" s="10">
        <f t="shared" si="1"/>
        <v>5.1379556518005673E-2</v>
      </c>
      <c r="G10" s="10">
        <f t="shared" si="0"/>
        <v>5.8944041894461572</v>
      </c>
      <c r="I10" s="17">
        <v>8</v>
      </c>
      <c r="J10" s="17">
        <v>3.7</v>
      </c>
      <c r="K10" s="10">
        <f>($J10/($B$25*$B$22))*($B$23/$B$24)</f>
        <v>1.1591729214428111E-2</v>
      </c>
      <c r="L10" s="10">
        <f t="shared" si="7"/>
        <v>1.3298350915213892</v>
      </c>
      <c r="N10" s="17">
        <v>8</v>
      </c>
      <c r="O10" s="17">
        <v>15.9</v>
      </c>
      <c r="P10" s="10">
        <f t="shared" si="3"/>
        <v>4.9813106624164043E-2</v>
      </c>
      <c r="Q10" s="10">
        <f t="shared" si="4"/>
        <v>5.7146967446459707</v>
      </c>
      <c r="S10" s="17">
        <v>8</v>
      </c>
      <c r="T10" s="6">
        <v>3.8</v>
      </c>
      <c r="U10" s="10">
        <f t="shared" si="5"/>
        <v>1.1905019193196437E-2</v>
      </c>
      <c r="V10" s="10">
        <f t="shared" si="6"/>
        <v>1.3657765804814268</v>
      </c>
    </row>
    <row r="11" spans="1:22">
      <c r="A11" s="12" t="s">
        <v>11</v>
      </c>
      <c r="B11" s="16">
        <v>1</v>
      </c>
      <c r="D11" s="17">
        <v>9</v>
      </c>
      <c r="E11" s="50">
        <v>0.93</v>
      </c>
      <c r="F11" s="10">
        <f t="shared" si="1"/>
        <v>2.9135968025454442E-3</v>
      </c>
      <c r="G11" s="10">
        <f t="shared" si="0"/>
        <v>0.33425584732834923</v>
      </c>
      <c r="I11" s="17">
        <v>9</v>
      </c>
      <c r="J11" s="17">
        <v>1.8</v>
      </c>
      <c r="K11" s="10">
        <f t="shared" si="2"/>
        <v>5.6392196178298923E-3</v>
      </c>
      <c r="L11" s="10">
        <f t="shared" si="7"/>
        <v>0.64694680128067594</v>
      </c>
      <c r="N11" s="17">
        <v>9</v>
      </c>
      <c r="O11" s="17">
        <v>3</v>
      </c>
      <c r="P11" s="10">
        <f t="shared" si="3"/>
        <v>9.3986993630498193E-3</v>
      </c>
      <c r="Q11" s="10">
        <f t="shared" si="4"/>
        <v>1.0782446688011265</v>
      </c>
      <c r="S11" s="17">
        <v>9</v>
      </c>
      <c r="T11" s="6">
        <v>3.3</v>
      </c>
      <c r="U11" s="10">
        <f t="shared" si="5"/>
        <v>1.03385692993548E-2</v>
      </c>
      <c r="V11" s="10">
        <f t="shared" si="6"/>
        <v>1.186069135681239</v>
      </c>
    </row>
    <row r="12" spans="1:22">
      <c r="A12" s="12" t="s">
        <v>10</v>
      </c>
      <c r="B12" s="16">
        <v>1</v>
      </c>
      <c r="D12" s="17">
        <v>10</v>
      </c>
      <c r="E12" s="50">
        <v>2.1</v>
      </c>
      <c r="F12" s="10">
        <f t="shared" si="1"/>
        <v>6.579089554134874E-3</v>
      </c>
      <c r="G12" s="10">
        <f t="shared" si="0"/>
        <v>0.75477126816078854</v>
      </c>
      <c r="I12" s="17">
        <v>10</v>
      </c>
      <c r="J12" s="17">
        <v>3.9</v>
      </c>
      <c r="K12" s="10">
        <f t="shared" si="2"/>
        <v>1.2218309171964765E-2</v>
      </c>
      <c r="L12" s="10">
        <f t="shared" si="7"/>
        <v>1.4017180694414644</v>
      </c>
      <c r="N12" s="17">
        <v>10</v>
      </c>
      <c r="O12" s="17">
        <v>2</v>
      </c>
      <c r="P12" s="10">
        <f t="shared" si="3"/>
        <v>6.2657995753665468E-3</v>
      </c>
      <c r="Q12" s="10">
        <f t="shared" si="4"/>
        <v>0.71882977920075108</v>
      </c>
      <c r="S12" s="17">
        <v>10</v>
      </c>
      <c r="T12" s="6">
        <v>4.0999999999999996</v>
      </c>
      <c r="U12" s="10">
        <f t="shared" si="5"/>
        <v>1.2844889129501418E-2</v>
      </c>
      <c r="V12" s="10">
        <f t="shared" si="6"/>
        <v>1.4736010473615393</v>
      </c>
    </row>
    <row r="13" spans="1:22">
      <c r="A13" s="27" t="s">
        <v>21</v>
      </c>
      <c r="B13" s="42">
        <f>((B10-Calibration!$C$10)/Calibration!$C$9)</f>
        <v>366.18711456109435</v>
      </c>
      <c r="D13" s="17">
        <v>11</v>
      </c>
      <c r="E13" s="50">
        <v>0.69</v>
      </c>
      <c r="F13" s="10">
        <f t="shared" si="1"/>
        <v>2.1617008535014582E-3</v>
      </c>
      <c r="G13" s="10">
        <f t="shared" si="0"/>
        <v>0.24799627382425909</v>
      </c>
      <c r="I13" s="17">
        <v>11</v>
      </c>
      <c r="J13" s="17">
        <v>1.9</v>
      </c>
      <c r="K13" s="10">
        <f t="shared" si="2"/>
        <v>5.9525095965982187E-3</v>
      </c>
      <c r="L13" s="10">
        <f t="shared" si="7"/>
        <v>0.6828882902407134</v>
      </c>
      <c r="N13" s="17">
        <v>11</v>
      </c>
      <c r="O13" s="17">
        <v>1.1000000000000001</v>
      </c>
      <c r="P13" s="10">
        <f t="shared" si="3"/>
        <v>3.4461897664516006E-3</v>
      </c>
      <c r="Q13" s="10">
        <f t="shared" si="4"/>
        <v>0.39535637856041306</v>
      </c>
      <c r="S13" s="17">
        <v>11</v>
      </c>
      <c r="T13" s="6">
        <v>2.2000000000000002</v>
      </c>
      <c r="U13" s="10">
        <f t="shared" si="5"/>
        <v>6.8923795329032013E-3</v>
      </c>
      <c r="V13" s="10">
        <f t="shared" si="6"/>
        <v>0.79071275712082612</v>
      </c>
    </row>
    <row r="14" spans="1:22" ht="21.75" thickBot="1">
      <c r="A14" s="109" t="s">
        <v>40</v>
      </c>
      <c r="B14" s="109"/>
      <c r="D14" s="48">
        <v>12</v>
      </c>
      <c r="E14" s="51">
        <v>17.399999999999999</v>
      </c>
      <c r="F14" s="49">
        <f t="shared" si="1"/>
        <v>5.4512456305688947E-2</v>
      </c>
      <c r="G14" s="49">
        <f t="shared" si="0"/>
        <v>6.2538190790465329</v>
      </c>
      <c r="I14" s="48">
        <v>12</v>
      </c>
      <c r="J14" s="48">
        <v>13.3</v>
      </c>
      <c r="K14" s="49">
        <f t="shared" si="2"/>
        <v>4.1667567176187532E-2</v>
      </c>
      <c r="L14" s="49">
        <f t="shared" si="7"/>
        <v>4.7802180316849938</v>
      </c>
      <c r="N14" s="17">
        <v>12</v>
      </c>
      <c r="O14" s="17">
        <v>21.2</v>
      </c>
      <c r="P14" s="10">
        <f t="shared" si="3"/>
        <v>6.6417475498885395E-2</v>
      </c>
      <c r="Q14" s="10">
        <f t="shared" si="4"/>
        <v>7.6195956595279615</v>
      </c>
      <c r="S14" s="17">
        <v>12</v>
      </c>
      <c r="T14" s="6">
        <v>15.3</v>
      </c>
      <c r="U14" s="10">
        <f t="shared" si="5"/>
        <v>4.7933366751554081E-2</v>
      </c>
      <c r="V14" s="10">
        <f t="shared" si="6"/>
        <v>5.4990478108857452</v>
      </c>
    </row>
    <row r="15" spans="1:22" ht="21.75" thickBot="1">
      <c r="A15" s="34" t="s">
        <v>14</v>
      </c>
      <c r="B15" s="35">
        <v>1.046</v>
      </c>
      <c r="D15" s="17">
        <v>13</v>
      </c>
      <c r="E15" s="50">
        <v>3.7</v>
      </c>
      <c r="F15" s="10">
        <f t="shared" si="1"/>
        <v>1.1591729214428111E-2</v>
      </c>
      <c r="G15" s="10">
        <f t="shared" si="0"/>
        <v>1.3298350915213892</v>
      </c>
      <c r="I15" s="17">
        <v>13</v>
      </c>
      <c r="J15" s="17">
        <v>0.83</v>
      </c>
      <c r="K15" s="10">
        <f t="shared" si="2"/>
        <v>2.6003068237771165E-3</v>
      </c>
      <c r="L15" s="10">
        <f t="shared" si="7"/>
        <v>0.29831435836831166</v>
      </c>
      <c r="N15" s="17">
        <v>13</v>
      </c>
      <c r="O15" s="17">
        <v>25.1</v>
      </c>
      <c r="P15" s="10">
        <f t="shared" si="3"/>
        <v>7.8635784670850167E-2</v>
      </c>
      <c r="Q15" s="10">
        <f t="shared" si="4"/>
        <v>9.0213137289694263</v>
      </c>
      <c r="S15" s="17">
        <v>13</v>
      </c>
      <c r="T15" s="6">
        <v>3.9</v>
      </c>
      <c r="U15" s="10">
        <f t="shared" si="5"/>
        <v>1.2218309171964765E-2</v>
      </c>
      <c r="V15" s="10">
        <f t="shared" si="6"/>
        <v>1.4017180694414644</v>
      </c>
    </row>
    <row r="16" spans="1:22" ht="21.75" thickBot="1">
      <c r="A16" s="34" t="s">
        <v>24</v>
      </c>
      <c r="B16" s="35">
        <v>600</v>
      </c>
      <c r="D16" s="17">
        <v>14</v>
      </c>
      <c r="E16" s="50">
        <v>1.2</v>
      </c>
      <c r="F16" s="10">
        <f t="shared" si="1"/>
        <v>3.7594797452199279E-3</v>
      </c>
      <c r="G16" s="10">
        <f t="shared" si="0"/>
        <v>0.43129786752045063</v>
      </c>
      <c r="I16" s="17">
        <v>14</v>
      </c>
      <c r="J16" s="17">
        <v>2.1</v>
      </c>
      <c r="K16" s="10">
        <f t="shared" si="2"/>
        <v>6.579089554134874E-3</v>
      </c>
      <c r="L16" s="10">
        <f t="shared" si="7"/>
        <v>0.75477126816078854</v>
      </c>
      <c r="N16" s="17">
        <v>14</v>
      </c>
      <c r="O16" s="17">
        <v>1.1000000000000001</v>
      </c>
      <c r="P16" s="10">
        <f t="shared" si="3"/>
        <v>3.4461897664516006E-3</v>
      </c>
      <c r="Q16" s="10">
        <f t="shared" si="4"/>
        <v>0.39535637856041306</v>
      </c>
      <c r="S16" s="17">
        <v>14</v>
      </c>
      <c r="T16" s="6">
        <v>1.5</v>
      </c>
      <c r="U16" s="10">
        <f t="shared" si="5"/>
        <v>4.6993496815249097E-3</v>
      </c>
      <c r="V16" s="10">
        <f t="shared" si="6"/>
        <v>0.53912233440056323</v>
      </c>
    </row>
    <row r="17" spans="1:22" ht="21.75" thickBot="1">
      <c r="A17" s="27" t="s">
        <v>23</v>
      </c>
      <c r="B17" s="36">
        <f>B15/B16</f>
        <v>1.7433333333333335E-3</v>
      </c>
      <c r="D17" s="17">
        <v>15</v>
      </c>
      <c r="E17" s="50">
        <v>18.2</v>
      </c>
      <c r="F17" s="10">
        <f t="shared" si="1"/>
        <v>5.7018776135835572E-2</v>
      </c>
      <c r="G17" s="10">
        <f t="shared" si="0"/>
        <v>6.5413509907268335</v>
      </c>
      <c r="I17" s="17">
        <v>15</v>
      </c>
      <c r="J17" s="17">
        <v>6.2</v>
      </c>
      <c r="K17" s="10">
        <f t="shared" si="2"/>
        <v>1.9423978683636295E-2</v>
      </c>
      <c r="L17" s="10">
        <f t="shared" si="7"/>
        <v>2.2283723155223281</v>
      </c>
      <c r="N17" s="17">
        <v>15</v>
      </c>
      <c r="O17" s="17">
        <v>44.1</v>
      </c>
      <c r="P17" s="10">
        <f t="shared" si="3"/>
        <v>0.13816088063683235</v>
      </c>
      <c r="Q17" s="10">
        <f t="shared" si="4"/>
        <v>15.850196631376559</v>
      </c>
      <c r="S17" s="17">
        <v>15</v>
      </c>
      <c r="T17" s="6">
        <v>13.3</v>
      </c>
      <c r="U17" s="10">
        <f t="shared" si="5"/>
        <v>4.1667567176187532E-2</v>
      </c>
      <c r="V17" s="10">
        <f t="shared" si="6"/>
        <v>4.7802180316849938</v>
      </c>
    </row>
    <row r="18" spans="1:22" ht="21.75" thickBot="1">
      <c r="A18" s="34" t="s">
        <v>13</v>
      </c>
      <c r="B18" s="35">
        <v>250</v>
      </c>
      <c r="D18" s="17">
        <v>16</v>
      </c>
      <c r="E18" s="50">
        <v>47.3</v>
      </c>
      <c r="F18" s="10">
        <f t="shared" si="1"/>
        <v>0.14818615995741882</v>
      </c>
      <c r="G18" s="10">
        <f t="shared" si="0"/>
        <v>17.000324278097761</v>
      </c>
      <c r="I18" s="17">
        <v>16</v>
      </c>
      <c r="J18" s="17">
        <v>12.8</v>
      </c>
      <c r="K18" s="10">
        <f t="shared" si="2"/>
        <v>4.0101117282345902E-2</v>
      </c>
      <c r="L18" s="10">
        <f t="shared" si="7"/>
        <v>4.6005105868848064</v>
      </c>
      <c r="N18" s="17">
        <v>16</v>
      </c>
      <c r="O18" s="17">
        <v>16.3</v>
      </c>
      <c r="P18" s="10">
        <f t="shared" si="3"/>
        <v>5.1066266539237355E-2</v>
      </c>
      <c r="Q18" s="10">
        <f t="shared" si="4"/>
        <v>5.8584627004861209</v>
      </c>
      <c r="S18" s="17">
        <v>16</v>
      </c>
      <c r="T18" s="6">
        <v>2.1</v>
      </c>
      <c r="U18" s="10">
        <f t="shared" si="5"/>
        <v>6.579089554134874E-3</v>
      </c>
      <c r="V18" s="10">
        <f t="shared" si="6"/>
        <v>0.75477126816078854</v>
      </c>
    </row>
    <row r="19" spans="1:22">
      <c r="A19" s="27" t="s">
        <v>19</v>
      </c>
      <c r="B19" s="37">
        <f>$B18/$B16</f>
        <v>0.41666666666666669</v>
      </c>
      <c r="D19" s="17">
        <v>17</v>
      </c>
      <c r="E19" s="50">
        <v>4.9000000000000004</v>
      </c>
      <c r="F19" s="10">
        <f t="shared" si="1"/>
        <v>1.535120895964804E-2</v>
      </c>
      <c r="G19" s="10">
        <f t="shared" si="0"/>
        <v>1.7611329590418401</v>
      </c>
      <c r="I19" s="17">
        <v>17</v>
      </c>
      <c r="J19" s="17">
        <v>2.7</v>
      </c>
      <c r="K19" s="10">
        <f t="shared" si="2"/>
        <v>8.4588294267448384E-3</v>
      </c>
      <c r="L19" s="10">
        <f t="shared" si="7"/>
        <v>0.97042020192101386</v>
      </c>
      <c r="N19" s="17">
        <v>17</v>
      </c>
      <c r="O19" s="17">
        <v>3.9</v>
      </c>
      <c r="P19" s="10">
        <f t="shared" si="3"/>
        <v>1.2218309171964765E-2</v>
      </c>
      <c r="Q19" s="10">
        <f t="shared" si="4"/>
        <v>1.4017180694414644</v>
      </c>
      <c r="S19" s="17">
        <v>17</v>
      </c>
      <c r="T19" s="6">
        <v>2.4</v>
      </c>
      <c r="U19" s="10">
        <f t="shared" si="5"/>
        <v>7.5189594904398558E-3</v>
      </c>
      <c r="V19" s="10">
        <f t="shared" si="6"/>
        <v>0.86259573504090126</v>
      </c>
    </row>
    <row r="20" spans="1:22" ht="21.75" thickBot="1">
      <c r="A20" s="27" t="s">
        <v>22</v>
      </c>
      <c r="B20" s="38">
        <f>B15*B19</f>
        <v>0.43583333333333335</v>
      </c>
      <c r="D20" s="17">
        <v>18</v>
      </c>
      <c r="E20" s="50">
        <v>4.0999999999999996</v>
      </c>
      <c r="F20" s="10">
        <f t="shared" si="1"/>
        <v>1.2844889129501418E-2</v>
      </c>
      <c r="G20" s="10">
        <f t="shared" si="0"/>
        <v>1.4736010473615393</v>
      </c>
      <c r="I20" s="17">
        <v>18</v>
      </c>
      <c r="J20" s="17">
        <v>2.9</v>
      </c>
      <c r="K20" s="10">
        <f t="shared" si="2"/>
        <v>9.0854093842814912E-3</v>
      </c>
      <c r="L20" s="10">
        <f t="shared" si="7"/>
        <v>1.0423031798410889</v>
      </c>
      <c r="N20" s="17">
        <v>18</v>
      </c>
      <c r="O20" s="17">
        <v>4.5999999999999996</v>
      </c>
      <c r="P20" s="10">
        <f t="shared" si="3"/>
        <v>1.4411339023343055E-2</v>
      </c>
      <c r="Q20" s="10">
        <f t="shared" si="4"/>
        <v>1.6533084921617272</v>
      </c>
      <c r="S20" s="17">
        <v>18</v>
      </c>
      <c r="T20" s="6">
        <v>3.2</v>
      </c>
      <c r="U20" s="10">
        <f t="shared" si="5"/>
        <v>1.0025279320586476E-2</v>
      </c>
      <c r="V20" s="10">
        <f t="shared" si="6"/>
        <v>1.1501276467212016</v>
      </c>
    </row>
    <row r="21" spans="1:22" ht="21.75" thickBot="1">
      <c r="A21" s="34" t="s">
        <v>12</v>
      </c>
      <c r="B21" s="35">
        <v>500</v>
      </c>
      <c r="D21" s="17">
        <v>19</v>
      </c>
      <c r="E21" s="50">
        <v>1.9</v>
      </c>
      <c r="F21" s="10">
        <f t="shared" si="1"/>
        <v>5.9525095965982187E-3</v>
      </c>
      <c r="G21" s="10">
        <f t="shared" si="0"/>
        <v>0.6828882902407134</v>
      </c>
      <c r="I21" s="17">
        <v>19</v>
      </c>
      <c r="J21" s="17">
        <v>5.2</v>
      </c>
      <c r="K21" s="10">
        <f t="shared" si="2"/>
        <v>1.6291078895953021E-2</v>
      </c>
      <c r="L21" s="10">
        <f t="shared" si="7"/>
        <v>1.8689574259219526</v>
      </c>
      <c r="N21" s="17">
        <v>19</v>
      </c>
      <c r="O21" s="17">
        <v>1.9</v>
      </c>
      <c r="P21" s="10">
        <f t="shared" si="3"/>
        <v>5.9525095965982187E-3</v>
      </c>
      <c r="Q21" s="10">
        <f t="shared" si="4"/>
        <v>0.6828882902407134</v>
      </c>
      <c r="S21" s="17">
        <v>19</v>
      </c>
      <c r="T21" s="6">
        <v>5.2</v>
      </c>
      <c r="U21" s="10">
        <f t="shared" si="5"/>
        <v>1.6291078895953021E-2</v>
      </c>
      <c r="V21" s="10">
        <f t="shared" si="6"/>
        <v>1.8689574259219526</v>
      </c>
    </row>
    <row r="22" spans="1:22">
      <c r="A22" s="12" t="s">
        <v>20</v>
      </c>
      <c r="B22" s="43">
        <f>B20/(B21/1000)</f>
        <v>0.8716666666666667</v>
      </c>
      <c r="D22" s="17">
        <v>20</v>
      </c>
      <c r="E22" s="50">
        <v>6</v>
      </c>
      <c r="F22" s="10">
        <f t="shared" si="1"/>
        <v>1.8797398726099639E-2</v>
      </c>
      <c r="G22" s="10">
        <f t="shared" si="0"/>
        <v>2.1564893376022529</v>
      </c>
      <c r="I22" s="17">
        <v>20</v>
      </c>
      <c r="J22" s="17">
        <v>5.7</v>
      </c>
      <c r="K22" s="10">
        <f t="shared" si="2"/>
        <v>1.7857528789794658E-2</v>
      </c>
      <c r="L22" s="10">
        <f t="shared" si="7"/>
        <v>2.0486648707221402</v>
      </c>
      <c r="N22" s="17">
        <v>20</v>
      </c>
      <c r="O22" s="17">
        <v>5.2</v>
      </c>
      <c r="P22" s="10">
        <f t="shared" si="3"/>
        <v>1.6291078895953021E-2</v>
      </c>
      <c r="Q22" s="10">
        <f t="shared" si="4"/>
        <v>1.8689574259219526</v>
      </c>
      <c r="S22" s="17">
        <v>20</v>
      </c>
      <c r="T22" s="6">
        <v>5.0999999999999996</v>
      </c>
      <c r="U22" s="10">
        <f t="shared" si="5"/>
        <v>1.5977788917184692E-2</v>
      </c>
      <c r="V22" s="10">
        <f t="shared" si="6"/>
        <v>1.833015936961915</v>
      </c>
    </row>
    <row r="23" spans="1:22">
      <c r="A23" s="12" t="s">
        <v>11</v>
      </c>
      <c r="B23" s="16">
        <v>1</v>
      </c>
      <c r="D23" s="17">
        <v>21</v>
      </c>
      <c r="E23" s="50">
        <v>2.1</v>
      </c>
      <c r="F23" s="10">
        <f t="shared" si="1"/>
        <v>6.579089554134874E-3</v>
      </c>
      <c r="G23" s="10">
        <f t="shared" si="0"/>
        <v>0.75477126816078854</v>
      </c>
      <c r="I23" s="17">
        <v>21</v>
      </c>
      <c r="J23" s="17">
        <v>2.1</v>
      </c>
      <c r="K23" s="10">
        <f t="shared" si="2"/>
        <v>6.579089554134874E-3</v>
      </c>
      <c r="L23" s="10">
        <f t="shared" si="7"/>
        <v>0.75477126816078854</v>
      </c>
      <c r="N23" s="17">
        <v>21</v>
      </c>
      <c r="O23" s="17">
        <v>1.7</v>
      </c>
      <c r="P23" s="10">
        <f t="shared" si="3"/>
        <v>5.3259296390615642E-3</v>
      </c>
      <c r="Q23" s="10">
        <f t="shared" si="4"/>
        <v>0.61100531232063837</v>
      </c>
      <c r="S23" s="17">
        <v>21</v>
      </c>
      <c r="T23" s="6">
        <v>1.7</v>
      </c>
      <c r="U23" s="10">
        <f t="shared" si="5"/>
        <v>5.3259296390615642E-3</v>
      </c>
      <c r="V23" s="10">
        <f t="shared" si="6"/>
        <v>0.61100531232063837</v>
      </c>
    </row>
    <row r="24" spans="1:22">
      <c r="A24" s="12" t="s">
        <v>10</v>
      </c>
      <c r="B24" s="16">
        <v>1</v>
      </c>
      <c r="D24" s="17">
        <v>22</v>
      </c>
      <c r="E24" s="50">
        <v>7</v>
      </c>
      <c r="F24" s="10">
        <f t="shared" si="1"/>
        <v>2.1930298513782913E-2</v>
      </c>
      <c r="G24" s="10">
        <f t="shared" si="0"/>
        <v>2.5159042272026286</v>
      </c>
      <c r="I24" s="17">
        <v>22</v>
      </c>
      <c r="J24" s="17">
        <v>4.8</v>
      </c>
      <c r="K24" s="10">
        <f t="shared" si="2"/>
        <v>1.5037918980879712E-2</v>
      </c>
      <c r="L24" s="10">
        <f t="shared" si="7"/>
        <v>1.7251914700818025</v>
      </c>
      <c r="N24" s="17">
        <v>22</v>
      </c>
      <c r="O24" s="17">
        <v>1.3</v>
      </c>
      <c r="P24" s="10">
        <f t="shared" si="3"/>
        <v>4.0727697239882552E-3</v>
      </c>
      <c r="Q24" s="10">
        <f t="shared" si="4"/>
        <v>0.46723935648048814</v>
      </c>
      <c r="S24" s="17">
        <v>22</v>
      </c>
      <c r="T24" s="6">
        <v>1.3</v>
      </c>
      <c r="U24" s="10">
        <f t="shared" si="5"/>
        <v>4.0727697239882552E-3</v>
      </c>
      <c r="V24" s="10">
        <f t="shared" si="6"/>
        <v>0.46723935648048814</v>
      </c>
    </row>
    <row r="25" spans="1:22">
      <c r="A25" s="27" t="s">
        <v>21</v>
      </c>
      <c r="B25" s="42">
        <f>((B22-Calibration!$C$10)/Calibration!$C$9)</f>
        <v>366.18711456109435</v>
      </c>
      <c r="D25" s="17">
        <v>23</v>
      </c>
      <c r="E25" s="50">
        <v>0.78</v>
      </c>
      <c r="F25" s="10">
        <f t="shared" si="1"/>
        <v>2.4436618343929534E-3</v>
      </c>
      <c r="G25" s="10">
        <f t="shared" si="0"/>
        <v>0.28034361388829293</v>
      </c>
      <c r="I25" s="17">
        <v>23</v>
      </c>
      <c r="J25" s="17">
        <v>1.4</v>
      </c>
      <c r="K25" s="10">
        <f t="shared" si="2"/>
        <v>4.3860597027565824E-3</v>
      </c>
      <c r="L25" s="10">
        <f t="shared" si="7"/>
        <v>0.50318084544052566</v>
      </c>
      <c r="N25" s="17">
        <v>23</v>
      </c>
      <c r="O25" s="17">
        <v>20.8</v>
      </c>
      <c r="P25" s="10">
        <f t="shared" si="3"/>
        <v>6.5164315583812082E-2</v>
      </c>
      <c r="Q25" s="10">
        <f t="shared" si="4"/>
        <v>7.4758297036878103</v>
      </c>
      <c r="S25" s="17">
        <v>23</v>
      </c>
      <c r="T25" s="6">
        <v>16.100000000000001</v>
      </c>
      <c r="U25" s="10">
        <f t="shared" si="5"/>
        <v>5.0439686581700706E-2</v>
      </c>
      <c r="V25" s="10">
        <f t="shared" si="6"/>
        <v>5.7865797225660467</v>
      </c>
    </row>
    <row r="26" spans="1:22" ht="21.75" thickBot="1">
      <c r="A26" s="110" t="s">
        <v>37</v>
      </c>
      <c r="B26" s="110"/>
      <c r="D26" s="48">
        <v>24</v>
      </c>
      <c r="E26" s="51">
        <v>1.2</v>
      </c>
      <c r="F26" s="49">
        <f t="shared" si="1"/>
        <v>3.7594797452199279E-3</v>
      </c>
      <c r="G26" s="49">
        <f t="shared" si="0"/>
        <v>0.43129786752045063</v>
      </c>
      <c r="I26" s="48">
        <v>24</v>
      </c>
      <c r="J26" s="48">
        <v>3.3</v>
      </c>
      <c r="K26" s="49">
        <f t="shared" si="2"/>
        <v>1.03385692993548E-2</v>
      </c>
      <c r="L26" s="49">
        <f t="shared" si="7"/>
        <v>1.186069135681239</v>
      </c>
      <c r="N26" s="17">
        <v>24</v>
      </c>
      <c r="O26" s="17">
        <v>15</v>
      </c>
      <c r="P26" s="10">
        <f t="shared" si="3"/>
        <v>4.69934968152491E-2</v>
      </c>
      <c r="Q26" s="10">
        <f t="shared" si="4"/>
        <v>5.391223344005633</v>
      </c>
      <c r="S26" s="17">
        <v>24</v>
      </c>
      <c r="T26" s="6">
        <v>2.2000000000000002</v>
      </c>
      <c r="U26" s="10">
        <f t="shared" si="5"/>
        <v>6.8923795329032013E-3</v>
      </c>
      <c r="V26" s="10">
        <f t="shared" si="6"/>
        <v>0.79071275712082612</v>
      </c>
    </row>
    <row r="27" spans="1:22" ht="21.75" thickBot="1">
      <c r="A27" s="34" t="s">
        <v>14</v>
      </c>
      <c r="B27" s="35">
        <v>1.046</v>
      </c>
      <c r="D27" s="17">
        <v>25</v>
      </c>
      <c r="E27" s="50">
        <v>14.4</v>
      </c>
      <c r="F27" s="10">
        <f t="shared" si="1"/>
        <v>4.5113756942639138E-2</v>
      </c>
      <c r="G27" s="10">
        <f t="shared" si="0"/>
        <v>5.1755744102454075</v>
      </c>
      <c r="I27" s="17">
        <v>25</v>
      </c>
      <c r="J27" s="17">
        <v>2.1</v>
      </c>
      <c r="K27" s="10">
        <f t="shared" si="2"/>
        <v>6.579089554134874E-3</v>
      </c>
      <c r="L27" s="10">
        <f t="shared" si="7"/>
        <v>0.75477126816078854</v>
      </c>
      <c r="N27" s="17">
        <v>25</v>
      </c>
      <c r="O27" s="17">
        <v>23.1</v>
      </c>
      <c r="P27" s="10">
        <f t="shared" si="3"/>
        <v>7.2369985095483619E-2</v>
      </c>
      <c r="Q27" s="10">
        <f t="shared" si="4"/>
        <v>8.3024839497686749</v>
      </c>
      <c r="S27" s="17">
        <v>25</v>
      </c>
      <c r="T27" s="6">
        <v>17.2</v>
      </c>
      <c r="U27" s="10">
        <f t="shared" si="5"/>
        <v>5.3885876348152298E-2</v>
      </c>
      <c r="V27" s="10">
        <f t="shared" si="6"/>
        <v>6.1819361011264586</v>
      </c>
    </row>
    <row r="28" spans="1:22" ht="21.75" thickBot="1">
      <c r="A28" s="34" t="s">
        <v>24</v>
      </c>
      <c r="B28" s="35">
        <v>600</v>
      </c>
      <c r="D28" s="17">
        <v>26</v>
      </c>
      <c r="E28" s="50">
        <v>19.100000000000001</v>
      </c>
      <c r="F28" s="10">
        <f t="shared" si="1"/>
        <v>5.9838385944750522E-2</v>
      </c>
      <c r="G28" s="10">
        <f t="shared" si="0"/>
        <v>6.864824391367172</v>
      </c>
      <c r="I28" s="17">
        <v>26</v>
      </c>
      <c r="J28" s="17">
        <v>15.1</v>
      </c>
      <c r="K28" s="10">
        <f t="shared" si="2"/>
        <v>4.7306786794017425E-2</v>
      </c>
      <c r="L28" s="10">
        <f t="shared" si="7"/>
        <v>5.4271648329656692</v>
      </c>
      <c r="N28" s="17">
        <v>26</v>
      </c>
      <c r="O28" s="17">
        <v>20.3</v>
      </c>
      <c r="P28" s="10">
        <f t="shared" si="3"/>
        <v>6.3597865689970445E-2</v>
      </c>
      <c r="Q28" s="10">
        <f t="shared" si="4"/>
        <v>7.2961222588876229</v>
      </c>
      <c r="S28" s="17">
        <v>26</v>
      </c>
      <c r="T28" s="6">
        <v>14.7</v>
      </c>
      <c r="U28" s="10">
        <f t="shared" si="5"/>
        <v>4.6053626878944112E-2</v>
      </c>
      <c r="V28" s="10">
        <f t="shared" si="6"/>
        <v>5.2833988771255198</v>
      </c>
    </row>
    <row r="29" spans="1:22" ht="21.75" thickBot="1">
      <c r="A29" s="27" t="s">
        <v>23</v>
      </c>
      <c r="B29" s="36">
        <f>B27/B28</f>
        <v>1.7433333333333335E-3</v>
      </c>
      <c r="D29" s="17">
        <v>27</v>
      </c>
      <c r="E29" s="50">
        <v>1.7</v>
      </c>
      <c r="F29" s="10">
        <f t="shared" si="1"/>
        <v>5.3259296390615642E-3</v>
      </c>
      <c r="G29" s="10">
        <f t="shared" si="0"/>
        <v>0.61100531232063837</v>
      </c>
      <c r="I29" s="17">
        <v>27</v>
      </c>
      <c r="J29" s="17">
        <v>2.9</v>
      </c>
      <c r="K29" s="10">
        <f t="shared" si="2"/>
        <v>9.0854093842814912E-3</v>
      </c>
      <c r="L29" s="10">
        <f t="shared" si="7"/>
        <v>1.0423031798410889</v>
      </c>
      <c r="N29" s="17">
        <v>27</v>
      </c>
      <c r="O29" s="17">
        <v>22.1</v>
      </c>
      <c r="P29" s="10">
        <f t="shared" si="3"/>
        <v>6.9237085307800345E-2</v>
      </c>
      <c r="Q29" s="10">
        <f t="shared" si="4"/>
        <v>7.9430690601682992</v>
      </c>
      <c r="S29" s="17">
        <v>27</v>
      </c>
      <c r="T29" s="6">
        <v>16.399999999999999</v>
      </c>
      <c r="U29" s="10">
        <f t="shared" si="5"/>
        <v>5.1379556518005673E-2</v>
      </c>
      <c r="V29" s="10">
        <f t="shared" si="6"/>
        <v>5.8944041894461572</v>
      </c>
    </row>
    <row r="30" spans="1:22" ht="21.75" thickBot="1">
      <c r="A30" s="34" t="s">
        <v>13</v>
      </c>
      <c r="B30" s="35">
        <v>250</v>
      </c>
      <c r="D30" s="17">
        <v>28</v>
      </c>
      <c r="E30" s="50">
        <v>17.600000000000001</v>
      </c>
      <c r="F30" s="10">
        <f t="shared" si="1"/>
        <v>5.513903626322561E-2</v>
      </c>
      <c r="G30" s="10">
        <f t="shared" si="0"/>
        <v>6.3257020569666089</v>
      </c>
      <c r="I30" s="17">
        <v>28</v>
      </c>
      <c r="J30" s="17">
        <v>14.1</v>
      </c>
      <c r="K30" s="10">
        <f t="shared" si="2"/>
        <v>4.417388700633415E-2</v>
      </c>
      <c r="L30" s="10">
        <f t="shared" si="7"/>
        <v>5.0677499433652944</v>
      </c>
      <c r="N30" s="17">
        <v>28</v>
      </c>
      <c r="O30" s="17">
        <v>32</v>
      </c>
      <c r="P30" s="10">
        <f t="shared" si="3"/>
        <v>0.10025279320586475</v>
      </c>
      <c r="Q30" s="10">
        <f t="shared" si="4"/>
        <v>11.501276467212017</v>
      </c>
      <c r="S30" s="17">
        <v>28</v>
      </c>
      <c r="T30" s="6">
        <v>11.9</v>
      </c>
      <c r="U30" s="10">
        <f t="shared" si="5"/>
        <v>3.7281507473430953E-2</v>
      </c>
      <c r="V30" s="10">
        <f t="shared" si="6"/>
        <v>4.2770371862444687</v>
      </c>
    </row>
    <row r="31" spans="1:22">
      <c r="A31" s="27" t="s">
        <v>19</v>
      </c>
      <c r="B31" s="37">
        <f>$B30/$B28</f>
        <v>0.41666666666666669</v>
      </c>
      <c r="D31" s="17">
        <v>29</v>
      </c>
      <c r="E31" s="50">
        <v>33.799999999999997</v>
      </c>
      <c r="F31" s="10">
        <f t="shared" si="1"/>
        <v>0.10589201282369462</v>
      </c>
      <c r="G31" s="10">
        <f t="shared" si="0"/>
        <v>12.148223268492691</v>
      </c>
      <c r="I31" s="17">
        <v>29</v>
      </c>
      <c r="J31" s="17">
        <v>12.6</v>
      </c>
      <c r="K31" s="10">
        <f t="shared" si="2"/>
        <v>3.9474537324809239E-2</v>
      </c>
      <c r="L31" s="10">
        <f t="shared" si="7"/>
        <v>4.5286276089647313</v>
      </c>
      <c r="N31" s="17">
        <v>29</v>
      </c>
      <c r="O31" s="17">
        <v>22.9</v>
      </c>
      <c r="P31" s="10">
        <f t="shared" si="3"/>
        <v>7.1743405137946956E-2</v>
      </c>
      <c r="Q31" s="10">
        <f t="shared" si="4"/>
        <v>8.2306009718485988</v>
      </c>
      <c r="S31" s="17">
        <v>29</v>
      </c>
      <c r="T31" s="6">
        <v>7.7</v>
      </c>
      <c r="U31" s="10">
        <f t="shared" si="5"/>
        <v>2.4123328365161203E-2</v>
      </c>
      <c r="V31" s="10">
        <f t="shared" si="6"/>
        <v>2.7674946499228912</v>
      </c>
    </row>
    <row r="32" spans="1:22" ht="21.75" thickBot="1">
      <c r="A32" s="27" t="s">
        <v>22</v>
      </c>
      <c r="B32" s="38">
        <f>B27*B31</f>
        <v>0.43583333333333335</v>
      </c>
      <c r="D32" s="17">
        <v>30</v>
      </c>
      <c r="E32" s="50">
        <v>30.5</v>
      </c>
      <c r="F32" s="10">
        <f t="shared" si="1"/>
        <v>9.5553443524339837E-2</v>
      </c>
      <c r="G32" s="10">
        <f t="shared" si="0"/>
        <v>10.962154132811454</v>
      </c>
      <c r="I32" s="17">
        <v>30</v>
      </c>
      <c r="J32" s="17">
        <v>4.5999999999999996</v>
      </c>
      <c r="K32" s="10">
        <f t="shared" si="2"/>
        <v>1.4411339023343055E-2</v>
      </c>
      <c r="L32" s="10">
        <f t="shared" si="7"/>
        <v>1.6533084921617272</v>
      </c>
      <c r="N32" s="17">
        <v>30</v>
      </c>
      <c r="O32" s="17">
        <v>5</v>
      </c>
      <c r="P32" s="10">
        <f t="shared" si="3"/>
        <v>1.5664498938416364E-2</v>
      </c>
      <c r="Q32" s="10">
        <f t="shared" si="4"/>
        <v>1.7970744480018772</v>
      </c>
      <c r="S32" s="17">
        <v>30</v>
      </c>
      <c r="T32" s="6">
        <v>4.7</v>
      </c>
      <c r="U32" s="10">
        <f t="shared" si="5"/>
        <v>1.4724629002111385E-2</v>
      </c>
      <c r="V32" s="10">
        <f t="shared" si="6"/>
        <v>1.6892499811217649</v>
      </c>
    </row>
    <row r="33" spans="1:33" ht="21.75" thickBot="1">
      <c r="A33" s="34" t="s">
        <v>12</v>
      </c>
      <c r="B33" s="35">
        <v>500</v>
      </c>
      <c r="D33" s="17">
        <v>31</v>
      </c>
      <c r="E33" s="50">
        <v>18.5</v>
      </c>
      <c r="F33" s="10">
        <f t="shared" si="1"/>
        <v>5.7958646072140553E-2</v>
      </c>
      <c r="G33" s="10">
        <f t="shared" si="0"/>
        <v>6.6491754576069466</v>
      </c>
      <c r="I33" s="17">
        <v>31</v>
      </c>
      <c r="J33" s="17">
        <v>14.6</v>
      </c>
      <c r="K33" s="10">
        <f t="shared" si="2"/>
        <v>4.5740336900175788E-2</v>
      </c>
      <c r="L33" s="10">
        <f t="shared" si="7"/>
        <v>5.2474573881654818</v>
      </c>
      <c r="N33" s="17">
        <v>31</v>
      </c>
      <c r="O33" s="17">
        <v>11.4</v>
      </c>
      <c r="P33" s="10">
        <f t="shared" si="3"/>
        <v>3.5715057579589315E-2</v>
      </c>
      <c r="Q33" s="10">
        <f t="shared" si="4"/>
        <v>4.0973297414442804</v>
      </c>
      <c r="S33" s="17">
        <v>31</v>
      </c>
      <c r="T33" s="6">
        <v>3.5</v>
      </c>
      <c r="U33" s="10">
        <f t="shared" si="5"/>
        <v>1.0965149256891456E-2</v>
      </c>
      <c r="V33" s="10">
        <f t="shared" si="6"/>
        <v>1.2579521136013143</v>
      </c>
    </row>
    <row r="34" spans="1:33">
      <c r="A34" s="12" t="s">
        <v>20</v>
      </c>
      <c r="B34" s="43">
        <f>B32/(B33/1000)</f>
        <v>0.8716666666666667</v>
      </c>
      <c r="D34" s="17">
        <v>32</v>
      </c>
      <c r="E34" s="50">
        <v>4.5999999999999996</v>
      </c>
      <c r="F34" s="10">
        <f t="shared" si="1"/>
        <v>1.4411339023343055E-2</v>
      </c>
      <c r="G34" s="10">
        <f t="shared" si="0"/>
        <v>1.6533084921617272</v>
      </c>
      <c r="I34" s="17">
        <v>32</v>
      </c>
      <c r="J34" s="17">
        <v>5.5</v>
      </c>
      <c r="K34" s="10">
        <f t="shared" si="2"/>
        <v>1.7230948832258002E-2</v>
      </c>
      <c r="L34" s="10">
        <f t="shared" si="7"/>
        <v>1.9767818928020648</v>
      </c>
      <c r="N34" s="17">
        <v>32</v>
      </c>
      <c r="O34" s="17">
        <v>10.8</v>
      </c>
      <c r="P34" s="10">
        <f t="shared" si="3"/>
        <v>3.3835317706979354E-2</v>
      </c>
      <c r="Q34" s="10">
        <f t="shared" si="4"/>
        <v>3.8816808076840554</v>
      </c>
      <c r="S34" s="17">
        <v>32</v>
      </c>
      <c r="T34" s="6">
        <v>2.1</v>
      </c>
      <c r="U34" s="10">
        <f t="shared" si="5"/>
        <v>6.579089554134874E-3</v>
      </c>
      <c r="V34" s="10">
        <f t="shared" si="6"/>
        <v>0.75477126816078854</v>
      </c>
    </row>
    <row r="35" spans="1:33">
      <c r="A35" s="12" t="s">
        <v>11</v>
      </c>
      <c r="B35" s="16">
        <v>1</v>
      </c>
      <c r="D35" s="17">
        <v>33</v>
      </c>
      <c r="E35" s="50">
        <v>8.5</v>
      </c>
      <c r="F35" s="10">
        <f t="shared" ref="F35:F66" si="8">($E35/($B$13*$B$10))*($B$11/$B$12)</f>
        <v>2.6629648195307821E-2</v>
      </c>
      <c r="G35" s="10">
        <f t="shared" ref="G35:G66" si="9">100*(F35/$B$10)</f>
        <v>3.0550265616031917</v>
      </c>
      <c r="I35" s="17">
        <v>33</v>
      </c>
      <c r="J35" s="17">
        <v>1.8</v>
      </c>
      <c r="K35" s="10">
        <f t="shared" si="2"/>
        <v>5.6392196178298923E-3</v>
      </c>
      <c r="L35" s="10">
        <f t="shared" si="7"/>
        <v>0.64694680128067594</v>
      </c>
      <c r="N35" s="17">
        <v>33</v>
      </c>
      <c r="O35" s="17">
        <v>21.9</v>
      </c>
      <c r="P35" s="10">
        <f t="shared" si="3"/>
        <v>6.8610505350263681E-2</v>
      </c>
      <c r="Q35" s="10">
        <f t="shared" si="4"/>
        <v>7.8711860822482231</v>
      </c>
      <c r="S35" s="17">
        <v>33</v>
      </c>
      <c r="T35" s="6">
        <v>17.7</v>
      </c>
      <c r="U35" s="10">
        <f t="shared" si="5"/>
        <v>5.5452326241993935E-2</v>
      </c>
      <c r="V35" s="10">
        <f t="shared" si="6"/>
        <v>6.361643545926646</v>
      </c>
    </row>
    <row r="36" spans="1:33">
      <c r="A36" s="12" t="s">
        <v>10</v>
      </c>
      <c r="B36" s="16">
        <v>1</v>
      </c>
      <c r="D36" s="17">
        <v>34</v>
      </c>
      <c r="E36" s="50">
        <v>19.7</v>
      </c>
      <c r="F36" s="10">
        <f t="shared" si="8"/>
        <v>6.1718125817360477E-2</v>
      </c>
      <c r="G36" s="10">
        <f t="shared" si="9"/>
        <v>7.0804733251273966</v>
      </c>
      <c r="I36" s="17">
        <v>34</v>
      </c>
      <c r="J36" s="17">
        <v>15</v>
      </c>
      <c r="K36" s="10">
        <f t="shared" si="2"/>
        <v>4.69934968152491E-2</v>
      </c>
      <c r="L36" s="10">
        <f t="shared" si="7"/>
        <v>5.391223344005633</v>
      </c>
      <c r="N36" s="17">
        <v>34</v>
      </c>
      <c r="O36" s="17">
        <v>8.6</v>
      </c>
      <c r="P36" s="10">
        <f t="shared" si="3"/>
        <v>2.6942938174076149E-2</v>
      </c>
      <c r="Q36" s="10">
        <f t="shared" si="4"/>
        <v>3.0909680505632293</v>
      </c>
      <c r="S36" s="17">
        <v>34</v>
      </c>
      <c r="T36" s="6">
        <v>2.9</v>
      </c>
      <c r="U36" s="10">
        <f t="shared" si="5"/>
        <v>9.0854093842814912E-3</v>
      </c>
      <c r="V36" s="10">
        <f t="shared" si="6"/>
        <v>1.0423031798410889</v>
      </c>
    </row>
    <row r="37" spans="1:33">
      <c r="A37" s="27" t="s">
        <v>21</v>
      </c>
      <c r="B37" s="42">
        <f>((B34-Calibration!$C$10)/Calibration!$C$9)</f>
        <v>366.18711456109435</v>
      </c>
      <c r="D37" s="17">
        <v>35</v>
      </c>
      <c r="E37" s="50">
        <v>5.4</v>
      </c>
      <c r="F37" s="10">
        <f t="shared" si="8"/>
        <v>1.6917658853489677E-2</v>
      </c>
      <c r="G37" s="10">
        <f t="shared" si="9"/>
        <v>1.9408404038420277</v>
      </c>
      <c r="I37" s="17">
        <v>35</v>
      </c>
      <c r="J37" s="17">
        <v>3</v>
      </c>
      <c r="K37" s="10">
        <f t="shared" si="2"/>
        <v>9.3986993630498193E-3</v>
      </c>
      <c r="L37" s="10">
        <f t="shared" si="7"/>
        <v>1.0782446688011265</v>
      </c>
      <c r="N37" s="17">
        <v>35</v>
      </c>
      <c r="O37" s="17">
        <v>3.5</v>
      </c>
      <c r="P37" s="10">
        <f t="shared" si="3"/>
        <v>1.0965149256891456E-2</v>
      </c>
      <c r="Q37" s="10">
        <f t="shared" si="4"/>
        <v>1.2579521136013143</v>
      </c>
      <c r="S37" s="17">
        <v>35</v>
      </c>
      <c r="T37" s="6">
        <v>2.2000000000000002</v>
      </c>
      <c r="U37" s="10">
        <f t="shared" si="5"/>
        <v>6.8923795329032013E-3</v>
      </c>
      <c r="V37" s="10">
        <f t="shared" si="6"/>
        <v>0.79071275712082612</v>
      </c>
    </row>
    <row r="38" spans="1:33" ht="21.75" thickBot="1">
      <c r="A38" s="106" t="s">
        <v>37</v>
      </c>
      <c r="B38" s="106"/>
      <c r="D38" s="48">
        <v>36</v>
      </c>
      <c r="E38" s="51">
        <v>3.4</v>
      </c>
      <c r="F38" s="49">
        <f t="shared" si="8"/>
        <v>1.0651859278123128E-2</v>
      </c>
      <c r="G38" s="49">
        <f t="shared" si="9"/>
        <v>1.2220106246412767</v>
      </c>
      <c r="I38" s="48">
        <v>36</v>
      </c>
      <c r="J38" s="48">
        <v>2.2000000000000002</v>
      </c>
      <c r="K38" s="49">
        <f t="shared" si="2"/>
        <v>6.8923795329032013E-3</v>
      </c>
      <c r="L38" s="49">
        <f t="shared" si="7"/>
        <v>0.79071275712082612</v>
      </c>
      <c r="N38" s="17">
        <v>36</v>
      </c>
      <c r="O38" s="17">
        <v>1.2</v>
      </c>
      <c r="P38" s="10">
        <f t="shared" si="3"/>
        <v>3.7594797452199279E-3</v>
      </c>
      <c r="Q38" s="10">
        <f t="shared" si="4"/>
        <v>0.43129786752045063</v>
      </c>
      <c r="S38" s="17">
        <v>36</v>
      </c>
      <c r="T38" s="6">
        <v>1.3</v>
      </c>
      <c r="U38" s="10">
        <f t="shared" si="5"/>
        <v>4.0727697239882552E-3</v>
      </c>
      <c r="V38" s="10">
        <f t="shared" si="6"/>
        <v>0.46723935648048814</v>
      </c>
    </row>
    <row r="39" spans="1:33" ht="21.75" thickBot="1">
      <c r="A39" s="34" t="s">
        <v>14</v>
      </c>
      <c r="B39" s="35">
        <v>1.046</v>
      </c>
      <c r="D39" s="17">
        <v>37</v>
      </c>
      <c r="E39" s="50">
        <v>1.2</v>
      </c>
      <c r="F39" s="10">
        <f t="shared" si="8"/>
        <v>3.7594797452199279E-3</v>
      </c>
      <c r="G39" s="10">
        <f t="shared" si="9"/>
        <v>0.43129786752045063</v>
      </c>
      <c r="I39" s="17">
        <v>37</v>
      </c>
      <c r="J39" s="17">
        <v>1.2</v>
      </c>
      <c r="K39" s="10">
        <f t="shared" si="2"/>
        <v>3.7594797452199279E-3</v>
      </c>
      <c r="L39" s="10">
        <f t="shared" si="7"/>
        <v>0.43129786752045063</v>
      </c>
      <c r="N39" s="17">
        <v>37</v>
      </c>
      <c r="O39" s="17">
        <v>9.3000000000000007</v>
      </c>
      <c r="P39" s="10">
        <f t="shared" si="3"/>
        <v>2.9135968025454442E-2</v>
      </c>
      <c r="Q39" s="10">
        <f t="shared" si="4"/>
        <v>3.3425584732834928</v>
      </c>
      <c r="S39" s="17">
        <v>37</v>
      </c>
      <c r="T39" s="6">
        <v>8</v>
      </c>
      <c r="U39" s="10">
        <f t="shared" si="5"/>
        <v>2.5063198301466187E-2</v>
      </c>
      <c r="V39" s="10">
        <f t="shared" si="6"/>
        <v>2.8753191168030043</v>
      </c>
      <c r="AG39" s="11"/>
    </row>
    <row r="40" spans="1:33" ht="21.75" thickBot="1">
      <c r="A40" s="34" t="s">
        <v>24</v>
      </c>
      <c r="B40" s="35">
        <v>600</v>
      </c>
      <c r="D40" s="17">
        <v>38</v>
      </c>
      <c r="E40" s="50">
        <v>11.3</v>
      </c>
      <c r="F40" s="10">
        <f t="shared" si="8"/>
        <v>3.5401767600820991E-2</v>
      </c>
      <c r="G40" s="10">
        <f t="shared" si="9"/>
        <v>4.0613882524842442</v>
      </c>
      <c r="I40" s="17">
        <v>38</v>
      </c>
      <c r="J40" s="17">
        <v>9.3000000000000007</v>
      </c>
      <c r="K40" s="10">
        <f t="shared" si="2"/>
        <v>2.9135968025454442E-2</v>
      </c>
      <c r="L40" s="10">
        <f t="shared" si="7"/>
        <v>3.3425584732834928</v>
      </c>
      <c r="N40" s="17">
        <v>38</v>
      </c>
      <c r="O40" s="17">
        <v>20.9</v>
      </c>
      <c r="P40" s="10">
        <f t="shared" si="3"/>
        <v>6.5477605562580407E-2</v>
      </c>
      <c r="Q40" s="10">
        <f t="shared" si="4"/>
        <v>7.5117711926478483</v>
      </c>
      <c r="S40" s="17">
        <v>38</v>
      </c>
      <c r="T40" s="6">
        <v>7.2</v>
      </c>
      <c r="U40" s="10">
        <f t="shared" si="5"/>
        <v>2.2556878471319569E-2</v>
      </c>
      <c r="V40" s="10">
        <f t="shared" si="6"/>
        <v>2.5877872051227038</v>
      </c>
      <c r="AG40" s="11"/>
    </row>
    <row r="41" spans="1:33" ht="21.75" thickBot="1">
      <c r="A41" s="27" t="s">
        <v>23</v>
      </c>
      <c r="B41" s="36">
        <f>B39/B40</f>
        <v>1.7433333333333335E-3</v>
      </c>
      <c r="D41" s="17">
        <v>39</v>
      </c>
      <c r="E41" s="50">
        <v>24.1</v>
      </c>
      <c r="F41" s="10">
        <f t="shared" si="8"/>
        <v>7.5502884883166893E-2</v>
      </c>
      <c r="G41" s="10">
        <f t="shared" si="9"/>
        <v>8.6618988393690497</v>
      </c>
      <c r="I41" s="17">
        <v>39</v>
      </c>
      <c r="J41" s="17">
        <v>1.8</v>
      </c>
      <c r="K41" s="10">
        <f t="shared" si="2"/>
        <v>5.6392196178298923E-3</v>
      </c>
      <c r="L41" s="10">
        <f t="shared" si="7"/>
        <v>0.64694680128067594</v>
      </c>
      <c r="N41" s="17">
        <v>39</v>
      </c>
      <c r="O41" s="17">
        <v>28.3</v>
      </c>
      <c r="P41" s="10">
        <f t="shared" si="3"/>
        <v>8.8661063991436639E-2</v>
      </c>
      <c r="Q41" s="10">
        <f t="shared" si="4"/>
        <v>10.171441375690629</v>
      </c>
      <c r="S41" s="17">
        <v>39</v>
      </c>
      <c r="T41" s="6">
        <v>10.5</v>
      </c>
      <c r="U41" s="10">
        <f t="shared" si="5"/>
        <v>3.2895447770674366E-2</v>
      </c>
      <c r="V41" s="10">
        <f t="shared" si="6"/>
        <v>3.7738563408039423</v>
      </c>
      <c r="AG41" s="11"/>
    </row>
    <row r="42" spans="1:33" ht="21.75" thickBot="1">
      <c r="A42" s="34" t="s">
        <v>13</v>
      </c>
      <c r="B42" s="35">
        <v>250</v>
      </c>
      <c r="D42" s="17">
        <v>40</v>
      </c>
      <c r="E42" s="50">
        <v>36.6</v>
      </c>
      <c r="F42" s="10">
        <f t="shared" si="8"/>
        <v>0.11466413222920781</v>
      </c>
      <c r="G42" s="10">
        <f t="shared" si="9"/>
        <v>13.154584959373745</v>
      </c>
      <c r="I42" s="17">
        <v>40</v>
      </c>
      <c r="J42" s="17">
        <v>4.2</v>
      </c>
      <c r="K42" s="10">
        <f t="shared" si="2"/>
        <v>1.3158179108269748E-2</v>
      </c>
      <c r="L42" s="10">
        <f t="shared" si="7"/>
        <v>1.5095425363215771</v>
      </c>
      <c r="N42" s="17">
        <v>40</v>
      </c>
      <c r="O42" s="17">
        <v>41.5</v>
      </c>
      <c r="P42" s="10">
        <f t="shared" si="3"/>
        <v>0.13001534118885583</v>
      </c>
      <c r="Q42" s="10">
        <f t="shared" si="4"/>
        <v>14.915717918415583</v>
      </c>
      <c r="S42" s="17">
        <v>40</v>
      </c>
      <c r="T42" s="6">
        <v>11.6</v>
      </c>
      <c r="U42" s="10">
        <f t="shared" si="5"/>
        <v>3.6341637537125965E-2</v>
      </c>
      <c r="V42" s="10">
        <f t="shared" si="6"/>
        <v>4.1692127193643556</v>
      </c>
      <c r="AG42" s="11"/>
    </row>
    <row r="43" spans="1:33">
      <c r="A43" s="27" t="s">
        <v>19</v>
      </c>
      <c r="B43" s="37">
        <f>$B42/$B40</f>
        <v>0.41666666666666669</v>
      </c>
      <c r="D43" s="17">
        <v>41</v>
      </c>
      <c r="E43" s="50">
        <v>44.4</v>
      </c>
      <c r="F43" s="10">
        <f t="shared" si="8"/>
        <v>0.13910075057313734</v>
      </c>
      <c r="G43" s="10">
        <f t="shared" si="9"/>
        <v>15.958021098256673</v>
      </c>
      <c r="I43" s="17">
        <v>41</v>
      </c>
      <c r="J43" s="17">
        <v>12</v>
      </c>
      <c r="K43" s="10">
        <f t="shared" si="2"/>
        <v>3.7594797452199277E-2</v>
      </c>
      <c r="L43" s="10">
        <f t="shared" si="7"/>
        <v>4.3129786752045058</v>
      </c>
      <c r="N43" s="17">
        <v>41</v>
      </c>
      <c r="O43" s="17">
        <v>29.3</v>
      </c>
      <c r="P43" s="10">
        <f t="shared" si="3"/>
        <v>9.17939637791199E-2</v>
      </c>
      <c r="Q43" s="10">
        <f t="shared" si="4"/>
        <v>10.530856265291002</v>
      </c>
      <c r="S43" s="17">
        <v>41</v>
      </c>
      <c r="T43" s="6">
        <v>9.4</v>
      </c>
      <c r="U43" s="10">
        <f t="shared" si="5"/>
        <v>2.944925800422277E-2</v>
      </c>
      <c r="V43" s="10">
        <f t="shared" si="6"/>
        <v>3.3784999622435299</v>
      </c>
    </row>
    <row r="44" spans="1:33" ht="21.75" thickBot="1">
      <c r="A44" s="27" t="s">
        <v>22</v>
      </c>
      <c r="B44" s="38">
        <f>B39*B43</f>
        <v>0.43583333333333335</v>
      </c>
      <c r="D44" s="17">
        <v>42</v>
      </c>
      <c r="E44" s="50">
        <v>30.4</v>
      </c>
      <c r="F44" s="10">
        <f t="shared" si="8"/>
        <v>9.5240153545571499E-2</v>
      </c>
      <c r="G44" s="10">
        <f t="shared" si="9"/>
        <v>10.926212643851414</v>
      </c>
      <c r="I44" s="17">
        <v>42</v>
      </c>
      <c r="J44" s="17">
        <v>9.3000000000000007</v>
      </c>
      <c r="K44" s="10">
        <f t="shared" si="2"/>
        <v>2.9135968025454442E-2</v>
      </c>
      <c r="L44" s="10">
        <f t="shared" si="7"/>
        <v>3.3425584732834928</v>
      </c>
      <c r="N44" s="17">
        <v>42</v>
      </c>
      <c r="O44" s="17">
        <v>22.5</v>
      </c>
      <c r="P44" s="10">
        <f t="shared" si="3"/>
        <v>7.0490245222873643E-2</v>
      </c>
      <c r="Q44" s="10">
        <f t="shared" si="4"/>
        <v>8.0868350160084486</v>
      </c>
      <c r="S44" s="17">
        <v>42</v>
      </c>
      <c r="T44" s="6">
        <v>15.8</v>
      </c>
      <c r="U44" s="10">
        <f t="shared" si="5"/>
        <v>4.9499816645395718E-2</v>
      </c>
      <c r="V44" s="10">
        <f t="shared" si="6"/>
        <v>5.6787552556859326</v>
      </c>
    </row>
    <row r="45" spans="1:33" ht="21.75" thickBot="1">
      <c r="A45" s="34" t="s">
        <v>12</v>
      </c>
      <c r="B45" s="35">
        <v>500</v>
      </c>
      <c r="D45" s="17">
        <v>43</v>
      </c>
      <c r="E45" s="50">
        <v>0.68</v>
      </c>
      <c r="F45" s="10">
        <f t="shared" si="8"/>
        <v>2.1303718556246261E-3</v>
      </c>
      <c r="G45" s="10">
        <f t="shared" si="9"/>
        <v>0.24440212492825536</v>
      </c>
      <c r="I45" s="17">
        <v>43</v>
      </c>
      <c r="J45" s="17">
        <v>1.8</v>
      </c>
      <c r="K45" s="10">
        <f t="shared" si="2"/>
        <v>5.6392196178298923E-3</v>
      </c>
      <c r="L45" s="10">
        <f t="shared" si="7"/>
        <v>0.64694680128067594</v>
      </c>
      <c r="N45" s="17">
        <v>43</v>
      </c>
      <c r="O45" s="17">
        <v>22.6</v>
      </c>
      <c r="P45" s="10">
        <f t="shared" si="3"/>
        <v>7.0803535201641982E-2</v>
      </c>
      <c r="Q45" s="10">
        <f t="shared" si="4"/>
        <v>8.1227765049684884</v>
      </c>
      <c r="S45" s="17">
        <v>43</v>
      </c>
      <c r="T45" s="6">
        <v>4.7</v>
      </c>
      <c r="U45" s="10">
        <f t="shared" si="5"/>
        <v>1.4724629002111385E-2</v>
      </c>
      <c r="V45" s="10">
        <f t="shared" si="6"/>
        <v>1.6892499811217649</v>
      </c>
    </row>
    <row r="46" spans="1:33">
      <c r="A46" s="12" t="s">
        <v>20</v>
      </c>
      <c r="B46" s="43">
        <f>B44/(B45/1000)</f>
        <v>0.8716666666666667</v>
      </c>
      <c r="D46" s="17">
        <v>44</v>
      </c>
      <c r="E46" s="50">
        <v>23.1</v>
      </c>
      <c r="F46" s="10">
        <f t="shared" si="8"/>
        <v>7.2369985095483619E-2</v>
      </c>
      <c r="G46" s="10">
        <f t="shared" si="9"/>
        <v>8.3024839497686749</v>
      </c>
      <c r="I46" s="17">
        <v>44</v>
      </c>
      <c r="J46" s="17">
        <v>4.2</v>
      </c>
      <c r="K46" s="10">
        <f t="shared" si="2"/>
        <v>1.3158179108269748E-2</v>
      </c>
      <c r="L46" s="10">
        <f t="shared" si="7"/>
        <v>1.5095425363215771</v>
      </c>
      <c r="N46" s="17">
        <v>44</v>
      </c>
      <c r="O46" s="17">
        <v>18.399999999999999</v>
      </c>
      <c r="P46" s="10">
        <f t="shared" si="3"/>
        <v>5.7645356093372221E-2</v>
      </c>
      <c r="Q46" s="10">
        <f t="shared" si="4"/>
        <v>6.6132339686469086</v>
      </c>
      <c r="S46" s="17">
        <v>44</v>
      </c>
      <c r="T46" s="6">
        <v>4.8</v>
      </c>
      <c r="U46" s="10">
        <f t="shared" si="5"/>
        <v>1.5037918980879712E-2</v>
      </c>
      <c r="V46" s="10">
        <f t="shared" si="6"/>
        <v>1.7251914700818025</v>
      </c>
    </row>
    <row r="47" spans="1:33">
      <c r="A47" s="12" t="s">
        <v>11</v>
      </c>
      <c r="B47" s="16">
        <v>1</v>
      </c>
      <c r="D47" s="17">
        <v>45</v>
      </c>
      <c r="E47" s="50">
        <v>22</v>
      </c>
      <c r="F47" s="10">
        <f t="shared" si="8"/>
        <v>6.8923795329032006E-2</v>
      </c>
      <c r="G47" s="10">
        <f t="shared" si="9"/>
        <v>7.9071275712082594</v>
      </c>
      <c r="I47" s="17">
        <v>45</v>
      </c>
      <c r="J47" s="17">
        <v>6.8</v>
      </c>
      <c r="K47" s="10">
        <f t="shared" si="2"/>
        <v>2.1303718556246257E-2</v>
      </c>
      <c r="L47" s="10">
        <f t="shared" si="7"/>
        <v>2.4440212492825535</v>
      </c>
      <c r="N47" s="17">
        <v>45</v>
      </c>
      <c r="O47" s="17">
        <v>57.3</v>
      </c>
      <c r="P47" s="10">
        <f t="shared" si="3"/>
        <v>0.17951515783425154</v>
      </c>
      <c r="Q47" s="10">
        <f t="shared" si="4"/>
        <v>20.594473174101513</v>
      </c>
      <c r="S47" s="17">
        <v>45</v>
      </c>
      <c r="T47" s="6">
        <v>13.1</v>
      </c>
      <c r="U47" s="10">
        <f t="shared" si="5"/>
        <v>4.1040987218650876E-2</v>
      </c>
      <c r="V47" s="10">
        <f t="shared" si="6"/>
        <v>4.7083350537649187</v>
      </c>
    </row>
    <row r="48" spans="1:33">
      <c r="A48" s="12" t="s">
        <v>10</v>
      </c>
      <c r="B48" s="16">
        <v>1</v>
      </c>
      <c r="D48" s="17">
        <v>46</v>
      </c>
      <c r="E48" s="50">
        <v>40.1</v>
      </c>
      <c r="F48" s="10">
        <f t="shared" si="8"/>
        <v>0.12562928148609925</v>
      </c>
      <c r="G48" s="10">
        <f t="shared" si="9"/>
        <v>14.412537072975057</v>
      </c>
      <c r="I48" s="17">
        <v>46</v>
      </c>
      <c r="J48" s="17">
        <v>14.1</v>
      </c>
      <c r="K48" s="10">
        <f t="shared" si="2"/>
        <v>4.417388700633415E-2</v>
      </c>
      <c r="L48" s="10">
        <f t="shared" si="7"/>
        <v>5.0677499433652944</v>
      </c>
      <c r="N48" s="17">
        <v>46</v>
      </c>
      <c r="O48" s="17">
        <v>26.5</v>
      </c>
      <c r="P48" s="10">
        <f t="shared" si="3"/>
        <v>8.302184437360674E-2</v>
      </c>
      <c r="Q48" s="10">
        <f t="shared" si="4"/>
        <v>9.5244945744099496</v>
      </c>
      <c r="S48" s="17">
        <v>46</v>
      </c>
      <c r="T48" s="6">
        <v>5.7</v>
      </c>
      <c r="U48" s="10">
        <f t="shared" si="5"/>
        <v>1.7857528789794658E-2</v>
      </c>
      <c r="V48" s="10">
        <f t="shared" si="6"/>
        <v>2.0486648707221402</v>
      </c>
    </row>
    <row r="49" spans="1:22">
      <c r="A49" s="27" t="s">
        <v>21</v>
      </c>
      <c r="B49" s="42">
        <f>((B46-Calibration!$C$10)/Calibration!$C$9)</f>
        <v>366.18711456109435</v>
      </c>
      <c r="D49" s="17">
        <v>47</v>
      </c>
      <c r="E49" s="50">
        <v>27.5</v>
      </c>
      <c r="F49" s="10">
        <f t="shared" si="8"/>
        <v>8.6154744161290014E-2</v>
      </c>
      <c r="G49" s="10">
        <f t="shared" si="9"/>
        <v>9.8839094640103262</v>
      </c>
      <c r="I49" s="17">
        <v>47</v>
      </c>
      <c r="J49" s="17">
        <v>6.2</v>
      </c>
      <c r="K49" s="10">
        <f t="shared" si="2"/>
        <v>1.9423978683636295E-2</v>
      </c>
      <c r="L49" s="10">
        <f t="shared" si="7"/>
        <v>2.2283723155223281</v>
      </c>
      <c r="N49" s="17">
        <v>47</v>
      </c>
      <c r="O49" s="17">
        <v>8.6999999999999993</v>
      </c>
      <c r="P49" s="10">
        <f t="shared" si="3"/>
        <v>2.7256228152844474E-2</v>
      </c>
      <c r="Q49" s="10">
        <f t="shared" si="4"/>
        <v>3.1269095395232664</v>
      </c>
      <c r="S49" s="17">
        <v>47</v>
      </c>
      <c r="T49" s="6">
        <v>5.5</v>
      </c>
      <c r="U49" s="10">
        <f t="shared" si="5"/>
        <v>1.7230948832258002E-2</v>
      </c>
      <c r="V49" s="10">
        <f t="shared" si="6"/>
        <v>1.9767818928020648</v>
      </c>
    </row>
    <row r="50" spans="1:22" ht="21.75" thickBot="1">
      <c r="A50" s="7"/>
      <c r="B50" s="9"/>
      <c r="D50" s="48">
        <v>48</v>
      </c>
      <c r="E50" s="51">
        <v>18.7</v>
      </c>
      <c r="F50" s="49">
        <f t="shared" si="8"/>
        <v>5.8585226029677209E-2</v>
      </c>
      <c r="G50" s="49">
        <f t="shared" si="9"/>
        <v>6.7210584355270218</v>
      </c>
      <c r="I50" s="48">
        <v>48</v>
      </c>
      <c r="J50" s="48">
        <v>14.9</v>
      </c>
      <c r="K50" s="49">
        <f t="shared" si="2"/>
        <v>4.6680206836480768E-2</v>
      </c>
      <c r="L50" s="49">
        <f t="shared" si="7"/>
        <v>5.355281855045595</v>
      </c>
      <c r="N50" s="17">
        <v>48</v>
      </c>
      <c r="O50" s="17">
        <v>0.3</v>
      </c>
      <c r="P50" s="10">
        <f t="shared" si="3"/>
        <v>9.3986993630498198E-4</v>
      </c>
      <c r="Q50" s="10">
        <f t="shared" si="4"/>
        <v>0.10782446688011266</v>
      </c>
      <c r="S50" s="17">
        <v>48</v>
      </c>
      <c r="T50" s="6">
        <v>1.8</v>
      </c>
      <c r="U50" s="10">
        <f t="shared" si="5"/>
        <v>5.6392196178298923E-3</v>
      </c>
      <c r="V50" s="10">
        <f t="shared" si="6"/>
        <v>0.64694680128067594</v>
      </c>
    </row>
    <row r="51" spans="1:22">
      <c r="A51" s="7"/>
      <c r="B51" s="9"/>
      <c r="D51" s="17">
        <v>49</v>
      </c>
      <c r="E51" s="50">
        <v>10.7</v>
      </c>
      <c r="F51" s="10">
        <f t="shared" si="8"/>
        <v>3.3522027728211022E-2</v>
      </c>
      <c r="G51" s="10">
        <f t="shared" si="9"/>
        <v>3.8457393187240174</v>
      </c>
      <c r="I51" s="17">
        <v>49</v>
      </c>
      <c r="J51" s="17">
        <v>6.6</v>
      </c>
      <c r="K51" s="10">
        <f t="shared" si="2"/>
        <v>2.06771385987096E-2</v>
      </c>
      <c r="L51" s="10">
        <f t="shared" si="7"/>
        <v>2.3721382713624779</v>
      </c>
      <c r="N51" s="17">
        <v>49</v>
      </c>
      <c r="O51" s="17">
        <v>8.6999999999999993</v>
      </c>
      <c r="P51" s="10">
        <f t="shared" si="3"/>
        <v>2.7256228152844474E-2</v>
      </c>
      <c r="Q51" s="10">
        <f t="shared" si="4"/>
        <v>3.1269095395232664</v>
      </c>
      <c r="S51" s="17">
        <v>49</v>
      </c>
      <c r="T51" s="6">
        <v>5.5</v>
      </c>
      <c r="U51" s="10">
        <f t="shared" si="5"/>
        <v>1.7230948832258002E-2</v>
      </c>
      <c r="V51" s="10">
        <f t="shared" si="6"/>
        <v>1.9767818928020648</v>
      </c>
    </row>
    <row r="52" spans="1:22">
      <c r="A52" s="7"/>
      <c r="B52" s="9"/>
      <c r="D52" s="17">
        <v>50</v>
      </c>
      <c r="E52" s="50">
        <v>0.48</v>
      </c>
      <c r="F52" s="10">
        <f t="shared" si="8"/>
        <v>1.5037918980879712E-3</v>
      </c>
      <c r="G52" s="10">
        <f t="shared" si="9"/>
        <v>0.17251914700818022</v>
      </c>
      <c r="I52" s="17">
        <v>50</v>
      </c>
      <c r="J52" s="17">
        <v>1.6</v>
      </c>
      <c r="K52" s="10">
        <f t="shared" si="2"/>
        <v>5.0126396602932378E-3</v>
      </c>
      <c r="L52" s="10">
        <f t="shared" si="7"/>
        <v>0.5750638233606008</v>
      </c>
      <c r="N52" s="17">
        <v>50</v>
      </c>
      <c r="O52" s="17">
        <v>0</v>
      </c>
      <c r="P52" s="10">
        <f t="shared" si="3"/>
        <v>0</v>
      </c>
      <c r="Q52" s="10">
        <f t="shared" si="4"/>
        <v>0</v>
      </c>
      <c r="S52" s="17">
        <v>50</v>
      </c>
      <c r="T52" s="6">
        <v>1.8</v>
      </c>
      <c r="U52" s="10">
        <f t="shared" si="5"/>
        <v>5.6392196178298923E-3</v>
      </c>
      <c r="V52" s="10">
        <f t="shared" si="6"/>
        <v>0.64694680128067594</v>
      </c>
    </row>
    <row r="53" spans="1:22">
      <c r="A53" s="7"/>
      <c r="B53" s="9"/>
      <c r="D53" s="17">
        <v>51</v>
      </c>
      <c r="E53" s="50">
        <v>30.9</v>
      </c>
      <c r="F53" s="10">
        <f t="shared" si="8"/>
        <v>9.6806603439413136E-2</v>
      </c>
      <c r="G53" s="10">
        <f t="shared" si="9"/>
        <v>11.105920088651603</v>
      </c>
      <c r="I53" s="17">
        <v>51</v>
      </c>
      <c r="J53" s="17">
        <v>10.3</v>
      </c>
      <c r="K53" s="10">
        <f t="shared" si="2"/>
        <v>3.2268867813137717E-2</v>
      </c>
      <c r="L53" s="10">
        <f t="shared" si="7"/>
        <v>3.701973362883868</v>
      </c>
      <c r="N53" s="17">
        <v>51</v>
      </c>
      <c r="O53" s="17">
        <v>30.7</v>
      </c>
      <c r="P53" s="10">
        <f t="shared" si="3"/>
        <v>9.6180023481876487E-2</v>
      </c>
      <c r="Q53" s="10">
        <f t="shared" si="4"/>
        <v>11.034037110731527</v>
      </c>
      <c r="S53" s="17">
        <v>51</v>
      </c>
      <c r="T53" s="6">
        <v>10.3</v>
      </c>
      <c r="U53" s="10">
        <f t="shared" si="5"/>
        <v>3.2268867813137717E-2</v>
      </c>
      <c r="V53" s="10">
        <f t="shared" si="6"/>
        <v>3.701973362883868</v>
      </c>
    </row>
    <row r="54" spans="1:22">
      <c r="A54" s="7"/>
      <c r="B54" s="9"/>
      <c r="D54" s="17">
        <v>52</v>
      </c>
      <c r="E54" s="50">
        <v>28.6</v>
      </c>
      <c r="F54" s="10">
        <f t="shared" si="8"/>
        <v>8.9600933927741613E-2</v>
      </c>
      <c r="G54" s="10">
        <f t="shared" si="9"/>
        <v>10.279265842570739</v>
      </c>
      <c r="I54" s="17">
        <v>52</v>
      </c>
      <c r="J54" s="17">
        <v>9</v>
      </c>
      <c r="K54" s="10">
        <f t="shared" si="2"/>
        <v>2.8196098089149458E-2</v>
      </c>
      <c r="L54" s="10">
        <f t="shared" si="7"/>
        <v>3.2347340064033796</v>
      </c>
      <c r="N54" s="17">
        <v>52</v>
      </c>
      <c r="O54" s="17">
        <v>28.5</v>
      </c>
      <c r="P54" s="10">
        <f t="shared" si="3"/>
        <v>8.9287643948973289E-2</v>
      </c>
      <c r="Q54" s="10">
        <f t="shared" si="4"/>
        <v>10.243324353610701</v>
      </c>
      <c r="S54" s="17">
        <v>52</v>
      </c>
      <c r="T54" s="6">
        <v>8.1</v>
      </c>
      <c r="U54" s="10">
        <f t="shared" si="5"/>
        <v>2.5376488280234512E-2</v>
      </c>
      <c r="V54" s="10">
        <f t="shared" si="6"/>
        <v>2.9112606057630415</v>
      </c>
    </row>
    <row r="55" spans="1:22">
      <c r="A55" s="7"/>
      <c r="B55" s="9"/>
      <c r="D55" s="17">
        <v>53</v>
      </c>
      <c r="E55" s="50">
        <v>33.299999999999997</v>
      </c>
      <c r="F55" s="10">
        <f t="shared" si="8"/>
        <v>0.10432556292985298</v>
      </c>
      <c r="G55" s="10">
        <f t="shared" si="9"/>
        <v>11.968515823692503</v>
      </c>
      <c r="I55" s="17">
        <v>53</v>
      </c>
      <c r="J55" s="17">
        <v>7.8</v>
      </c>
      <c r="K55" s="10">
        <f t="shared" si="2"/>
        <v>2.4436618343929531E-2</v>
      </c>
      <c r="L55" s="10">
        <f t="shared" si="7"/>
        <v>2.8034361388829288</v>
      </c>
      <c r="N55" s="17">
        <v>53</v>
      </c>
      <c r="O55" s="17">
        <v>33.6</v>
      </c>
      <c r="P55" s="10">
        <f t="shared" si="3"/>
        <v>0.10526543286615798</v>
      </c>
      <c r="Q55" s="10">
        <f t="shared" si="4"/>
        <v>12.076340290572617</v>
      </c>
      <c r="S55" s="17">
        <v>53</v>
      </c>
      <c r="T55" s="6">
        <v>8.1999999999999993</v>
      </c>
      <c r="U55" s="10">
        <f t="shared" si="5"/>
        <v>2.5689778259002836E-2</v>
      </c>
      <c r="V55" s="10">
        <f t="shared" si="6"/>
        <v>2.9472020947230786</v>
      </c>
    </row>
    <row r="56" spans="1:22">
      <c r="A56" s="7"/>
      <c r="B56" s="9"/>
      <c r="D56" s="17">
        <v>54</v>
      </c>
      <c r="E56" s="50">
        <v>12</v>
      </c>
      <c r="F56" s="10">
        <f t="shared" si="8"/>
        <v>3.7594797452199277E-2</v>
      </c>
      <c r="G56" s="10">
        <f t="shared" si="9"/>
        <v>4.3129786752045058</v>
      </c>
      <c r="I56" s="17">
        <v>54</v>
      </c>
      <c r="J56" s="17">
        <v>4.5999999999999996</v>
      </c>
      <c r="K56" s="10">
        <f t="shared" si="2"/>
        <v>1.4411339023343055E-2</v>
      </c>
      <c r="L56" s="10">
        <f t="shared" si="7"/>
        <v>1.6533084921617272</v>
      </c>
      <c r="N56" s="17">
        <v>54</v>
      </c>
      <c r="O56" s="17">
        <v>11.9</v>
      </c>
      <c r="P56" s="10">
        <f t="shared" si="3"/>
        <v>3.7281507473430953E-2</v>
      </c>
      <c r="Q56" s="10">
        <f t="shared" si="4"/>
        <v>4.2770371862444687</v>
      </c>
      <c r="S56" s="17">
        <v>54</v>
      </c>
      <c r="T56" s="6">
        <v>4.5999999999999996</v>
      </c>
      <c r="U56" s="10">
        <f t="shared" si="5"/>
        <v>1.4411339023343055E-2</v>
      </c>
      <c r="V56" s="10">
        <f t="shared" si="6"/>
        <v>1.6533084921617272</v>
      </c>
    </row>
    <row r="57" spans="1:22">
      <c r="A57" s="7"/>
      <c r="B57" s="9"/>
      <c r="D57" s="17">
        <v>55</v>
      </c>
      <c r="E57" s="50">
        <v>15.5</v>
      </c>
      <c r="F57" s="10">
        <f t="shared" si="8"/>
        <v>4.8559946709090737E-2</v>
      </c>
      <c r="G57" s="10">
        <f t="shared" si="9"/>
        <v>5.5709307888058204</v>
      </c>
      <c r="I57" s="17">
        <v>55</v>
      </c>
      <c r="J57" s="17">
        <v>11.6</v>
      </c>
      <c r="K57" s="10">
        <f t="shared" si="2"/>
        <v>3.6341637537125965E-2</v>
      </c>
      <c r="L57" s="10">
        <f t="shared" si="7"/>
        <v>4.1692127193643556</v>
      </c>
      <c r="N57" s="17">
        <v>55</v>
      </c>
      <c r="O57" s="17">
        <v>41.2</v>
      </c>
      <c r="P57" s="10">
        <f t="shared" si="3"/>
        <v>0.12907547125255087</v>
      </c>
      <c r="Q57" s="10">
        <f t="shared" si="4"/>
        <v>14.807893451535472</v>
      </c>
      <c r="S57" s="17">
        <v>55</v>
      </c>
      <c r="T57" s="6">
        <v>6.1</v>
      </c>
      <c r="U57" s="10">
        <f t="shared" si="5"/>
        <v>1.9110688704867967E-2</v>
      </c>
      <c r="V57" s="10">
        <f t="shared" si="6"/>
        <v>2.1924308265622905</v>
      </c>
    </row>
    <row r="58" spans="1:22">
      <c r="A58" s="7"/>
      <c r="B58" s="9"/>
      <c r="D58" s="17">
        <v>56</v>
      </c>
      <c r="E58" s="50">
        <v>54.5</v>
      </c>
      <c r="F58" s="10">
        <f t="shared" si="8"/>
        <v>0.17074303842873839</v>
      </c>
      <c r="G58" s="10">
        <f t="shared" si="9"/>
        <v>19.588111483220466</v>
      </c>
      <c r="I58" s="17">
        <v>56</v>
      </c>
      <c r="J58" s="17">
        <v>33.799999999999997</v>
      </c>
      <c r="K58" s="10">
        <f t="shared" si="2"/>
        <v>0.10589201282369462</v>
      </c>
      <c r="L58" s="10">
        <f t="shared" si="7"/>
        <v>12.148223268492691</v>
      </c>
      <c r="N58" s="17">
        <v>56</v>
      </c>
      <c r="O58" s="17">
        <v>54.3</v>
      </c>
      <c r="P58" s="10">
        <f t="shared" si="3"/>
        <v>0.17011645847120171</v>
      </c>
      <c r="Q58" s="10">
        <f t="shared" si="4"/>
        <v>19.516228505300386</v>
      </c>
      <c r="S58" s="17">
        <v>56</v>
      </c>
      <c r="T58" s="6">
        <v>22.3</v>
      </c>
      <c r="U58" s="10">
        <f t="shared" si="5"/>
        <v>6.9863665265336994E-2</v>
      </c>
      <c r="V58" s="10">
        <f t="shared" si="6"/>
        <v>8.0149520380883743</v>
      </c>
    </row>
    <row r="59" spans="1:22">
      <c r="A59" s="7"/>
      <c r="B59" s="9"/>
      <c r="D59" s="17">
        <v>57</v>
      </c>
      <c r="E59" s="50">
        <v>23.6</v>
      </c>
      <c r="F59" s="10">
        <f t="shared" si="8"/>
        <v>7.3936434989325256E-2</v>
      </c>
      <c r="G59" s="10">
        <f t="shared" si="9"/>
        <v>8.4821913945688632</v>
      </c>
      <c r="I59" s="17">
        <v>57</v>
      </c>
      <c r="J59" s="17">
        <v>3.1</v>
      </c>
      <c r="K59" s="10">
        <f t="shared" si="2"/>
        <v>9.7119893418181474E-3</v>
      </c>
      <c r="L59" s="10">
        <f t="shared" si="7"/>
        <v>1.114186157761164</v>
      </c>
      <c r="N59" s="17">
        <v>57</v>
      </c>
      <c r="O59" s="17">
        <v>24.2</v>
      </c>
      <c r="P59" s="10">
        <f t="shared" si="3"/>
        <v>7.5816174861935204E-2</v>
      </c>
      <c r="Q59" s="10">
        <f t="shared" si="4"/>
        <v>8.6978403283290859</v>
      </c>
      <c r="S59" s="17">
        <v>57</v>
      </c>
      <c r="T59" s="6">
        <v>2.5</v>
      </c>
      <c r="U59" s="10">
        <f t="shared" si="5"/>
        <v>7.8322494692081822E-3</v>
      </c>
      <c r="V59" s="10">
        <f t="shared" si="6"/>
        <v>0.89853722400093861</v>
      </c>
    </row>
    <row r="60" spans="1:22">
      <c r="A60" s="7"/>
      <c r="B60" s="9"/>
      <c r="D60" s="17">
        <v>58</v>
      </c>
      <c r="E60" s="50">
        <v>2.5</v>
      </c>
      <c r="F60" s="10">
        <f t="shared" si="8"/>
        <v>7.8322494692081822E-3</v>
      </c>
      <c r="G60" s="10">
        <f t="shared" si="9"/>
        <v>0.89853722400093861</v>
      </c>
      <c r="I60" s="17">
        <v>58</v>
      </c>
      <c r="J60" s="17">
        <v>4.2</v>
      </c>
      <c r="K60" s="10">
        <f t="shared" si="2"/>
        <v>1.3158179108269748E-2</v>
      </c>
      <c r="L60" s="10">
        <f t="shared" si="7"/>
        <v>1.5095425363215771</v>
      </c>
      <c r="N60" s="17">
        <v>58</v>
      </c>
      <c r="O60" s="17">
        <v>2.2999999999999998</v>
      </c>
      <c r="P60" s="10">
        <f t="shared" si="3"/>
        <v>7.2056695116715277E-3</v>
      </c>
      <c r="Q60" s="10">
        <f t="shared" si="4"/>
        <v>0.82665424608086358</v>
      </c>
      <c r="S60" s="17">
        <v>58</v>
      </c>
      <c r="T60" s="6">
        <v>5.4</v>
      </c>
      <c r="U60" s="10">
        <f t="shared" si="5"/>
        <v>1.6917658853489677E-2</v>
      </c>
      <c r="V60" s="10">
        <f t="shared" si="6"/>
        <v>1.9408404038420277</v>
      </c>
    </row>
    <row r="61" spans="1:22">
      <c r="A61" s="7"/>
      <c r="B61" s="9"/>
      <c r="D61" s="17">
        <v>59</v>
      </c>
      <c r="E61" s="50">
        <v>3.1</v>
      </c>
      <c r="F61" s="10">
        <f t="shared" si="8"/>
        <v>9.7119893418181474E-3</v>
      </c>
      <c r="G61" s="10">
        <f t="shared" si="9"/>
        <v>1.114186157761164</v>
      </c>
      <c r="I61" s="17">
        <v>59</v>
      </c>
      <c r="J61" s="17">
        <v>4.8</v>
      </c>
      <c r="K61" s="10">
        <f t="shared" si="2"/>
        <v>1.5037918980879712E-2</v>
      </c>
      <c r="L61" s="10">
        <f t="shared" si="7"/>
        <v>1.7251914700818025</v>
      </c>
      <c r="N61" s="17">
        <v>59</v>
      </c>
      <c r="O61" s="17">
        <v>6.7</v>
      </c>
      <c r="P61" s="10">
        <f t="shared" si="3"/>
        <v>2.0990428577477932E-2</v>
      </c>
      <c r="Q61" s="10">
        <f t="shared" si="4"/>
        <v>2.4080797603225159</v>
      </c>
      <c r="S61" s="17">
        <v>59</v>
      </c>
      <c r="T61" s="6">
        <v>6.6</v>
      </c>
      <c r="U61" s="10">
        <f t="shared" si="5"/>
        <v>2.06771385987096E-2</v>
      </c>
      <c r="V61" s="10">
        <f t="shared" si="6"/>
        <v>2.3721382713624779</v>
      </c>
    </row>
    <row r="62" spans="1:22" ht="21.75" thickBot="1">
      <c r="A62" s="7"/>
      <c r="B62" s="9"/>
      <c r="D62" s="48">
        <v>60</v>
      </c>
      <c r="E62" s="51">
        <v>1.1000000000000001</v>
      </c>
      <c r="F62" s="49">
        <f t="shared" si="8"/>
        <v>3.4461897664516006E-3</v>
      </c>
      <c r="G62" s="49">
        <f t="shared" si="9"/>
        <v>0.39535637856041306</v>
      </c>
      <c r="I62" s="48">
        <v>60</v>
      </c>
      <c r="J62" s="48">
        <v>7.9</v>
      </c>
      <c r="K62" s="49">
        <f t="shared" si="2"/>
        <v>2.4749908322697859E-2</v>
      </c>
      <c r="L62" s="49">
        <f t="shared" si="7"/>
        <v>2.8393776278429663</v>
      </c>
      <c r="N62" s="17">
        <v>60</v>
      </c>
      <c r="O62" s="17">
        <v>1.2</v>
      </c>
      <c r="P62" s="10">
        <f t="shared" si="3"/>
        <v>3.7594797452199279E-3</v>
      </c>
      <c r="Q62" s="10">
        <f t="shared" si="4"/>
        <v>0.43129786752045063</v>
      </c>
      <c r="S62" s="17">
        <v>60</v>
      </c>
      <c r="T62" s="6">
        <v>8.1</v>
      </c>
      <c r="U62" s="10">
        <f t="shared" si="5"/>
        <v>2.5376488280234512E-2</v>
      </c>
      <c r="V62" s="10">
        <f t="shared" si="6"/>
        <v>2.9112606057630415</v>
      </c>
    </row>
    <row r="63" spans="1:22">
      <c r="A63" s="7"/>
      <c r="B63" s="9"/>
      <c r="D63" s="17">
        <v>61</v>
      </c>
      <c r="E63" s="50">
        <v>1</v>
      </c>
      <c r="F63" s="10">
        <f t="shared" si="8"/>
        <v>3.1328997876832734E-3</v>
      </c>
      <c r="G63" s="10">
        <f t="shared" si="9"/>
        <v>0.35941488960037554</v>
      </c>
      <c r="I63" s="17">
        <v>61</v>
      </c>
      <c r="J63" s="17">
        <v>1.5</v>
      </c>
      <c r="K63" s="10">
        <f t="shared" si="2"/>
        <v>4.6993496815249097E-3</v>
      </c>
      <c r="L63" s="10">
        <f t="shared" si="7"/>
        <v>0.53912233440056323</v>
      </c>
      <c r="N63" s="17">
        <v>61</v>
      </c>
      <c r="O63" s="17">
        <v>1</v>
      </c>
      <c r="P63" s="10">
        <f t="shared" si="3"/>
        <v>3.1328997876832734E-3</v>
      </c>
      <c r="Q63" s="10">
        <f t="shared" si="4"/>
        <v>0.35941488960037554</v>
      </c>
      <c r="S63" s="17">
        <v>61</v>
      </c>
      <c r="T63" s="6">
        <v>1.6</v>
      </c>
      <c r="U63" s="10">
        <f t="shared" si="5"/>
        <v>5.0126396602932378E-3</v>
      </c>
      <c r="V63" s="10">
        <f t="shared" si="6"/>
        <v>0.5750638233606008</v>
      </c>
    </row>
    <row r="64" spans="1:22">
      <c r="A64" s="7"/>
      <c r="B64" s="9"/>
      <c r="D64" s="17">
        <v>62</v>
      </c>
      <c r="E64" s="50">
        <v>18.399999999999999</v>
      </c>
      <c r="F64" s="10">
        <f t="shared" si="8"/>
        <v>5.7645356093372221E-2</v>
      </c>
      <c r="G64" s="10">
        <f t="shared" si="9"/>
        <v>6.6132339686469086</v>
      </c>
      <c r="I64" s="17">
        <v>62</v>
      </c>
      <c r="J64" s="17">
        <v>13.8</v>
      </c>
      <c r="K64" s="10">
        <f t="shared" si="2"/>
        <v>4.323401707002917E-2</v>
      </c>
      <c r="L64" s="10">
        <f t="shared" si="7"/>
        <v>4.9599254764851812</v>
      </c>
      <c r="N64" s="17">
        <v>62</v>
      </c>
      <c r="O64" s="17">
        <v>21.9</v>
      </c>
      <c r="P64" s="10">
        <f t="shared" si="3"/>
        <v>6.8610505350263681E-2</v>
      </c>
      <c r="Q64" s="10">
        <f t="shared" si="4"/>
        <v>7.8711860822482231</v>
      </c>
      <c r="S64" s="17">
        <v>62</v>
      </c>
      <c r="T64" s="6">
        <v>17</v>
      </c>
      <c r="U64" s="10">
        <f t="shared" si="5"/>
        <v>5.3259296390615642E-2</v>
      </c>
      <c r="V64" s="10">
        <f t="shared" si="6"/>
        <v>6.1100531232063835</v>
      </c>
    </row>
    <row r="65" spans="1:22">
      <c r="A65" s="7"/>
      <c r="B65" s="9"/>
      <c r="D65" s="17">
        <v>63</v>
      </c>
      <c r="E65" s="50">
        <v>11.8</v>
      </c>
      <c r="F65" s="10">
        <f t="shared" si="8"/>
        <v>3.6968217494662628E-2</v>
      </c>
      <c r="G65" s="10">
        <f t="shared" si="9"/>
        <v>4.2410956972844316</v>
      </c>
      <c r="I65" s="17">
        <v>63</v>
      </c>
      <c r="J65" s="17">
        <v>5.8</v>
      </c>
      <c r="K65" s="10">
        <f t="shared" si="2"/>
        <v>1.8170818768562982E-2</v>
      </c>
      <c r="L65" s="10">
        <f t="shared" si="7"/>
        <v>2.0846063596821778</v>
      </c>
      <c r="N65" s="17">
        <v>63</v>
      </c>
      <c r="O65" s="17">
        <v>11.2</v>
      </c>
      <c r="P65" s="10">
        <f t="shared" si="3"/>
        <v>3.5088477622052659E-2</v>
      </c>
      <c r="Q65" s="10">
        <f t="shared" si="4"/>
        <v>4.0254467635242053</v>
      </c>
      <c r="S65" s="17">
        <v>63</v>
      </c>
      <c r="T65" s="6">
        <v>5.5</v>
      </c>
      <c r="U65" s="10">
        <f t="shared" si="5"/>
        <v>1.7230948832258002E-2</v>
      </c>
      <c r="V65" s="10">
        <f t="shared" si="6"/>
        <v>1.9767818928020648</v>
      </c>
    </row>
    <row r="66" spans="1:22">
      <c r="A66" s="7"/>
      <c r="B66" s="9"/>
      <c r="D66" s="17">
        <v>64</v>
      </c>
      <c r="E66" s="50">
        <v>0.78</v>
      </c>
      <c r="F66" s="10">
        <f t="shared" si="8"/>
        <v>2.4436618343929534E-3</v>
      </c>
      <c r="G66" s="10">
        <f t="shared" si="9"/>
        <v>0.28034361388829293</v>
      </c>
      <c r="I66" s="17">
        <v>64</v>
      </c>
      <c r="J66" s="17">
        <v>0.59</v>
      </c>
      <c r="K66" s="10">
        <f t="shared" si="2"/>
        <v>1.8484108747331312E-3</v>
      </c>
      <c r="L66" s="10">
        <f t="shared" si="7"/>
        <v>0.21205478486422155</v>
      </c>
      <c r="N66" s="17">
        <v>64</v>
      </c>
      <c r="O66" s="17">
        <v>0</v>
      </c>
      <c r="P66" s="10">
        <f t="shared" si="3"/>
        <v>0</v>
      </c>
      <c r="Q66" s="10">
        <f t="shared" si="4"/>
        <v>0</v>
      </c>
      <c r="S66" s="17">
        <v>64</v>
      </c>
      <c r="T66" s="6">
        <v>0</v>
      </c>
      <c r="U66" s="10">
        <f t="shared" si="5"/>
        <v>0</v>
      </c>
      <c r="V66" s="10">
        <f t="shared" si="6"/>
        <v>0</v>
      </c>
    </row>
    <row r="67" spans="1:22">
      <c r="A67" s="7"/>
      <c r="B67" s="9"/>
      <c r="D67" s="17">
        <v>65</v>
      </c>
      <c r="E67" s="50">
        <v>36.200000000000003</v>
      </c>
      <c r="F67" s="10">
        <f t="shared" ref="F67:F98" si="10">($E67/($B$13*$B$10))*($B$11/$B$12)</f>
        <v>0.11341097231413449</v>
      </c>
      <c r="G67" s="10">
        <f t="shared" ref="G67:G98" si="11">100*(F67/$B$10)</f>
        <v>13.010819003533594</v>
      </c>
      <c r="I67" s="17">
        <v>65</v>
      </c>
      <c r="J67" s="17">
        <v>9.1999999999999993</v>
      </c>
      <c r="K67" s="10">
        <f t="shared" si="2"/>
        <v>2.8822678046686111E-2</v>
      </c>
      <c r="L67" s="10">
        <f t="shared" si="7"/>
        <v>3.3066169843234543</v>
      </c>
      <c r="N67" s="17">
        <v>65</v>
      </c>
      <c r="O67" s="17">
        <v>36.6</v>
      </c>
      <c r="P67" s="10">
        <f t="shared" si="3"/>
        <v>0.11466413222920781</v>
      </c>
      <c r="Q67" s="10">
        <f t="shared" si="4"/>
        <v>13.154584959373745</v>
      </c>
      <c r="S67" s="17">
        <v>65</v>
      </c>
      <c r="T67" s="6">
        <v>9.1999999999999993</v>
      </c>
      <c r="U67" s="10">
        <f t="shared" si="5"/>
        <v>2.8822678046686111E-2</v>
      </c>
      <c r="V67" s="10">
        <f t="shared" si="6"/>
        <v>3.3066169843234543</v>
      </c>
    </row>
    <row r="68" spans="1:22">
      <c r="A68" s="7"/>
      <c r="B68" s="9"/>
      <c r="D68" s="17">
        <v>66</v>
      </c>
      <c r="E68" s="50">
        <v>1</v>
      </c>
      <c r="F68" s="10">
        <f t="shared" si="10"/>
        <v>3.1328997876832734E-3</v>
      </c>
      <c r="G68" s="10">
        <f t="shared" si="11"/>
        <v>0.35941488960037554</v>
      </c>
      <c r="I68" s="17">
        <v>66</v>
      </c>
      <c r="J68" s="17">
        <v>2.1</v>
      </c>
      <c r="K68" s="10">
        <f t="shared" ref="K68:K98" si="12">($J68/($B$25*$B$22))*($B$23/$B$24)</f>
        <v>6.579089554134874E-3</v>
      </c>
      <c r="L68" s="10">
        <f t="shared" ref="L68:L98" si="13">100*(K68/$B$22)</f>
        <v>0.75477126816078854</v>
      </c>
      <c r="N68" s="17">
        <v>66</v>
      </c>
      <c r="O68" s="17">
        <v>1</v>
      </c>
      <c r="P68" s="10">
        <f t="shared" ref="P68:P98" si="14">($O68/($B$37*$B$34))*($B$35/$B$36)</f>
        <v>3.1328997876832734E-3</v>
      </c>
      <c r="Q68" s="10">
        <f t="shared" ref="Q68:Q98" si="15">100*(P68/$B$34)</f>
        <v>0.35941488960037554</v>
      </c>
      <c r="S68" s="17">
        <v>66</v>
      </c>
      <c r="T68" s="6">
        <v>2.1</v>
      </c>
      <c r="U68" s="10">
        <f t="shared" ref="U68:U98" si="16">($T68/($B$49*$B$46))*($B$47/$B$48)</f>
        <v>6.579089554134874E-3</v>
      </c>
      <c r="V68" s="10">
        <f t="shared" ref="V68:V98" si="17">100*(U68/$B$34)</f>
        <v>0.75477126816078854</v>
      </c>
    </row>
    <row r="69" spans="1:22">
      <c r="A69" s="7"/>
      <c r="B69" s="9"/>
      <c r="D69" s="17">
        <v>67</v>
      </c>
      <c r="E69" s="50">
        <v>2.2000000000000002</v>
      </c>
      <c r="F69" s="10">
        <f t="shared" si="10"/>
        <v>6.8923795329032013E-3</v>
      </c>
      <c r="G69" s="10">
        <f t="shared" si="11"/>
        <v>0.79071275712082612</v>
      </c>
      <c r="I69" s="17">
        <v>67</v>
      </c>
      <c r="J69" s="17">
        <v>2.6</v>
      </c>
      <c r="K69" s="10">
        <f t="shared" si="12"/>
        <v>8.1455394479765103E-3</v>
      </c>
      <c r="L69" s="10">
        <f t="shared" si="13"/>
        <v>0.93447871296097629</v>
      </c>
      <c r="N69" s="17">
        <v>67</v>
      </c>
      <c r="O69" s="17">
        <v>17.3</v>
      </c>
      <c r="P69" s="10">
        <f t="shared" si="14"/>
        <v>5.4199166326920629E-2</v>
      </c>
      <c r="Q69" s="10">
        <f t="shared" si="15"/>
        <v>6.2178775900864967</v>
      </c>
      <c r="S69" s="17">
        <v>67</v>
      </c>
      <c r="T69" s="6">
        <v>11.1</v>
      </c>
      <c r="U69" s="10">
        <f t="shared" si="16"/>
        <v>3.4775187643284335E-2</v>
      </c>
      <c r="V69" s="10">
        <f t="shared" si="17"/>
        <v>3.9895052745641681</v>
      </c>
    </row>
    <row r="70" spans="1:22">
      <c r="A70" s="7"/>
      <c r="B70" s="9"/>
      <c r="D70" s="17">
        <v>68</v>
      </c>
      <c r="E70" s="50">
        <v>0.72</v>
      </c>
      <c r="F70" s="10">
        <f t="shared" si="10"/>
        <v>2.2556878471319567E-3</v>
      </c>
      <c r="G70" s="10">
        <f t="shared" si="11"/>
        <v>0.25877872051227035</v>
      </c>
      <c r="I70" s="17">
        <v>68</v>
      </c>
      <c r="J70" s="17">
        <v>1.5</v>
      </c>
      <c r="K70" s="10">
        <f t="shared" si="12"/>
        <v>4.6993496815249097E-3</v>
      </c>
      <c r="L70" s="10">
        <f t="shared" si="13"/>
        <v>0.53912233440056323</v>
      </c>
      <c r="N70" s="17">
        <v>68</v>
      </c>
      <c r="O70" s="17">
        <v>0</v>
      </c>
      <c r="P70" s="10">
        <f t="shared" si="14"/>
        <v>0</v>
      </c>
      <c r="Q70" s="10">
        <f t="shared" si="15"/>
        <v>0</v>
      </c>
      <c r="S70" s="17">
        <v>68</v>
      </c>
      <c r="T70" s="6">
        <v>1</v>
      </c>
      <c r="U70" s="10">
        <f t="shared" si="16"/>
        <v>3.1328997876832734E-3</v>
      </c>
      <c r="V70" s="10">
        <f t="shared" si="17"/>
        <v>0.35941488960037554</v>
      </c>
    </row>
    <row r="71" spans="1:22">
      <c r="A71" s="7"/>
      <c r="B71" s="9"/>
      <c r="D71" s="17">
        <v>69</v>
      </c>
      <c r="E71" s="50">
        <v>19.2</v>
      </c>
      <c r="F71" s="10">
        <f t="shared" si="10"/>
        <v>6.0151675923518846E-2</v>
      </c>
      <c r="G71" s="10">
        <f t="shared" si="11"/>
        <v>6.9007658803272101</v>
      </c>
      <c r="I71" s="17">
        <v>69</v>
      </c>
      <c r="J71" s="17">
        <v>15.2</v>
      </c>
      <c r="K71" s="10">
        <f t="shared" si="12"/>
        <v>4.7620076772785749E-2</v>
      </c>
      <c r="L71" s="10">
        <f t="shared" si="13"/>
        <v>5.4631063219257072</v>
      </c>
      <c r="N71" s="17">
        <v>69</v>
      </c>
      <c r="O71" s="17">
        <v>21.2</v>
      </c>
      <c r="P71" s="10">
        <f t="shared" si="14"/>
        <v>6.6417475498885395E-2</v>
      </c>
      <c r="Q71" s="10">
        <f t="shared" si="15"/>
        <v>7.6195956595279615</v>
      </c>
      <c r="S71" s="17">
        <v>69</v>
      </c>
      <c r="T71" s="6">
        <v>16.100000000000001</v>
      </c>
      <c r="U71" s="10">
        <f t="shared" si="16"/>
        <v>5.0439686581700706E-2</v>
      </c>
      <c r="V71" s="10">
        <f t="shared" si="17"/>
        <v>5.7865797225660467</v>
      </c>
    </row>
    <row r="72" spans="1:22">
      <c r="A72" s="7"/>
      <c r="B72" s="9"/>
      <c r="D72" s="17">
        <v>70</v>
      </c>
      <c r="E72" s="50">
        <v>20.7</v>
      </c>
      <c r="F72" s="10">
        <f t="shared" si="10"/>
        <v>6.4851025605043758E-2</v>
      </c>
      <c r="G72" s="10">
        <f t="shared" si="11"/>
        <v>7.4398882147277732</v>
      </c>
      <c r="I72" s="17">
        <v>70</v>
      </c>
      <c r="J72" s="17">
        <v>16.600000000000001</v>
      </c>
      <c r="K72" s="10">
        <f t="shared" si="12"/>
        <v>5.2006136475542336E-2</v>
      </c>
      <c r="L72" s="10">
        <f t="shared" si="13"/>
        <v>5.9662871673662332</v>
      </c>
      <c r="N72" s="17">
        <v>70</v>
      </c>
      <c r="O72" s="17">
        <v>23.4</v>
      </c>
      <c r="P72" s="10">
        <f t="shared" si="14"/>
        <v>7.3309855031788593E-2</v>
      </c>
      <c r="Q72" s="10">
        <f t="shared" si="15"/>
        <v>8.4103084166487854</v>
      </c>
      <c r="S72" s="17">
        <v>70</v>
      </c>
      <c r="T72" s="6">
        <v>17.600000000000001</v>
      </c>
      <c r="U72" s="10">
        <f t="shared" si="16"/>
        <v>5.513903626322561E-2</v>
      </c>
      <c r="V72" s="10">
        <f t="shared" si="17"/>
        <v>6.3257020569666089</v>
      </c>
    </row>
    <row r="73" spans="1:22">
      <c r="A73" s="7"/>
      <c r="B73" s="9"/>
      <c r="D73" s="17">
        <v>71</v>
      </c>
      <c r="E73" s="50">
        <v>6.9</v>
      </c>
      <c r="F73" s="10">
        <f t="shared" si="10"/>
        <v>2.1617008535014585E-2</v>
      </c>
      <c r="G73" s="10">
        <f t="shared" si="11"/>
        <v>2.4799627382425906</v>
      </c>
      <c r="I73" s="17">
        <v>71</v>
      </c>
      <c r="J73" s="17">
        <v>3.5</v>
      </c>
      <c r="K73" s="10">
        <f t="shared" si="12"/>
        <v>1.0965149256891456E-2</v>
      </c>
      <c r="L73" s="10">
        <f t="shared" si="13"/>
        <v>1.2579521136013143</v>
      </c>
      <c r="N73" s="17">
        <v>71</v>
      </c>
      <c r="O73" s="17">
        <v>7.3</v>
      </c>
      <c r="P73" s="10">
        <f t="shared" si="14"/>
        <v>2.2870168450087894E-2</v>
      </c>
      <c r="Q73" s="10">
        <f t="shared" si="15"/>
        <v>2.6237286940827409</v>
      </c>
      <c r="S73" s="17">
        <v>71</v>
      </c>
      <c r="T73" s="6">
        <v>3.5</v>
      </c>
      <c r="U73" s="10">
        <f t="shared" si="16"/>
        <v>1.0965149256891456E-2</v>
      </c>
      <c r="V73" s="10">
        <f t="shared" si="17"/>
        <v>1.2579521136013143</v>
      </c>
    </row>
    <row r="74" spans="1:22" ht="21.75" thickBot="1">
      <c r="A74" s="7"/>
      <c r="B74" s="9"/>
      <c r="D74" s="48">
        <v>72</v>
      </c>
      <c r="E74" s="51">
        <v>9.6999999999999993</v>
      </c>
      <c r="F74" s="49">
        <f t="shared" si="10"/>
        <v>3.0389127940527748E-2</v>
      </c>
      <c r="G74" s="49">
        <f t="shared" si="11"/>
        <v>3.4863244291236417</v>
      </c>
      <c r="I74" s="48">
        <v>72</v>
      </c>
      <c r="J74" s="48">
        <v>3.7</v>
      </c>
      <c r="K74" s="49">
        <f t="shared" si="12"/>
        <v>1.1591729214428111E-2</v>
      </c>
      <c r="L74" s="49">
        <f t="shared" si="13"/>
        <v>1.3298350915213892</v>
      </c>
      <c r="N74" s="17">
        <v>72</v>
      </c>
      <c r="O74" s="17">
        <v>9.5</v>
      </c>
      <c r="P74" s="10">
        <f t="shared" si="14"/>
        <v>2.9762547982991095E-2</v>
      </c>
      <c r="Q74" s="10">
        <f t="shared" si="15"/>
        <v>3.414441451203567</v>
      </c>
      <c r="S74" s="17">
        <v>72</v>
      </c>
      <c r="T74" s="6">
        <v>3.7</v>
      </c>
      <c r="U74" s="10">
        <f t="shared" si="16"/>
        <v>1.1591729214428111E-2</v>
      </c>
      <c r="V74" s="10">
        <f t="shared" si="17"/>
        <v>1.3298350915213892</v>
      </c>
    </row>
    <row r="75" spans="1:22">
      <c r="A75" s="7"/>
      <c r="B75" s="9"/>
      <c r="D75" s="17">
        <v>73</v>
      </c>
      <c r="E75" s="50">
        <v>25.2</v>
      </c>
      <c r="F75" s="10">
        <f t="shared" si="10"/>
        <v>7.8949074649618478E-2</v>
      </c>
      <c r="G75" s="10">
        <f t="shared" si="11"/>
        <v>9.0572552179294625</v>
      </c>
      <c r="I75" s="17">
        <v>73</v>
      </c>
      <c r="J75" s="17">
        <v>3.9</v>
      </c>
      <c r="K75" s="10">
        <f t="shared" si="12"/>
        <v>1.2218309171964765E-2</v>
      </c>
      <c r="L75" s="10">
        <f t="shared" si="13"/>
        <v>1.4017180694414644</v>
      </c>
      <c r="N75" s="17">
        <v>73</v>
      </c>
      <c r="O75" s="17">
        <v>25.1</v>
      </c>
      <c r="P75" s="10">
        <f t="shared" si="14"/>
        <v>7.8635784670850167E-2</v>
      </c>
      <c r="Q75" s="10">
        <f t="shared" si="15"/>
        <v>9.0213137289694263</v>
      </c>
      <c r="S75" s="17">
        <v>73</v>
      </c>
      <c r="T75" s="6">
        <v>4</v>
      </c>
      <c r="U75" s="10">
        <f t="shared" si="16"/>
        <v>1.2531599150733094E-2</v>
      </c>
      <c r="V75" s="10">
        <f t="shared" si="17"/>
        <v>1.4376595584015022</v>
      </c>
    </row>
    <row r="76" spans="1:22">
      <c r="A76" s="7"/>
      <c r="B76" s="9"/>
      <c r="D76" s="17">
        <v>74</v>
      </c>
      <c r="E76" s="50">
        <v>0.22</v>
      </c>
      <c r="F76" s="10">
        <f t="shared" si="10"/>
        <v>6.8923795329032015E-4</v>
      </c>
      <c r="G76" s="10">
        <f t="shared" si="11"/>
        <v>7.9071275712082612E-2</v>
      </c>
      <c r="I76" s="17">
        <v>74</v>
      </c>
      <c r="J76" s="17">
        <v>1.1000000000000001</v>
      </c>
      <c r="K76" s="10">
        <f t="shared" si="12"/>
        <v>3.4461897664516006E-3</v>
      </c>
      <c r="L76" s="10">
        <f t="shared" si="13"/>
        <v>0.39535637856041306</v>
      </c>
      <c r="N76" s="17">
        <v>74</v>
      </c>
      <c r="O76" s="17">
        <v>0</v>
      </c>
      <c r="P76" s="10">
        <f t="shared" si="14"/>
        <v>0</v>
      </c>
      <c r="Q76" s="10">
        <f t="shared" si="15"/>
        <v>0</v>
      </c>
      <c r="S76" s="17">
        <v>74</v>
      </c>
      <c r="T76" s="6">
        <v>1</v>
      </c>
      <c r="U76" s="10">
        <f t="shared" si="16"/>
        <v>3.1328997876832734E-3</v>
      </c>
      <c r="V76" s="10">
        <f t="shared" si="17"/>
        <v>0.35941488960037554</v>
      </c>
    </row>
    <row r="77" spans="1:22">
      <c r="A77" s="7"/>
      <c r="B77" s="9"/>
      <c r="D77" s="17">
        <v>75</v>
      </c>
      <c r="E77" s="50">
        <v>0.76</v>
      </c>
      <c r="F77" s="10">
        <f t="shared" si="10"/>
        <v>2.3810038386392878E-3</v>
      </c>
      <c r="G77" s="10">
        <f t="shared" si="11"/>
        <v>0.27315531609628541</v>
      </c>
      <c r="I77" s="17">
        <v>75</v>
      </c>
      <c r="J77" s="17">
        <v>1.1000000000000001</v>
      </c>
      <c r="K77" s="10">
        <f t="shared" si="12"/>
        <v>3.4461897664516006E-3</v>
      </c>
      <c r="L77" s="10">
        <f t="shared" si="13"/>
        <v>0.39535637856041306</v>
      </c>
      <c r="N77" s="17">
        <v>75</v>
      </c>
      <c r="O77" s="17">
        <v>0.8</v>
      </c>
      <c r="P77" s="10">
        <f t="shared" si="14"/>
        <v>2.5063198301466189E-3</v>
      </c>
      <c r="Q77" s="10">
        <f t="shared" si="15"/>
        <v>0.2875319116803004</v>
      </c>
      <c r="S77" s="17">
        <v>75</v>
      </c>
      <c r="T77" s="6">
        <v>1</v>
      </c>
      <c r="U77" s="10">
        <f t="shared" si="16"/>
        <v>3.1328997876832734E-3</v>
      </c>
      <c r="V77" s="10">
        <f t="shared" si="17"/>
        <v>0.35941488960037554</v>
      </c>
    </row>
    <row r="78" spans="1:22">
      <c r="A78" s="7"/>
      <c r="B78" s="9"/>
      <c r="D78" s="17">
        <v>76</v>
      </c>
      <c r="E78" s="50">
        <v>23.6</v>
      </c>
      <c r="F78" s="10">
        <f t="shared" si="10"/>
        <v>7.3936434989325256E-2</v>
      </c>
      <c r="G78" s="10">
        <f t="shared" si="11"/>
        <v>8.4821913945688632</v>
      </c>
      <c r="I78" s="17">
        <v>76</v>
      </c>
      <c r="J78" s="17">
        <v>5</v>
      </c>
      <c r="K78" s="10">
        <f t="shared" si="12"/>
        <v>1.5664498938416364E-2</v>
      </c>
      <c r="L78" s="10">
        <f t="shared" si="13"/>
        <v>1.7970744480018772</v>
      </c>
      <c r="N78" s="17">
        <v>76</v>
      </c>
      <c r="O78" s="17">
        <v>22.1</v>
      </c>
      <c r="P78" s="10">
        <f t="shared" si="14"/>
        <v>6.9237085307800345E-2</v>
      </c>
      <c r="Q78" s="10">
        <f t="shared" si="15"/>
        <v>7.9430690601682992</v>
      </c>
      <c r="S78" s="17">
        <v>76</v>
      </c>
      <c r="T78" s="6">
        <v>5.4</v>
      </c>
      <c r="U78" s="10">
        <f t="shared" si="16"/>
        <v>1.6917658853489677E-2</v>
      </c>
      <c r="V78" s="10">
        <f t="shared" si="17"/>
        <v>1.9408404038420277</v>
      </c>
    </row>
    <row r="79" spans="1:22">
      <c r="A79" s="7"/>
      <c r="B79" s="9"/>
      <c r="D79" s="17">
        <v>77</v>
      </c>
      <c r="E79" s="50">
        <v>23.6</v>
      </c>
      <c r="F79" s="10">
        <f t="shared" si="10"/>
        <v>7.3936434989325256E-2</v>
      </c>
      <c r="G79" s="10">
        <f t="shared" si="11"/>
        <v>8.4821913945688632</v>
      </c>
      <c r="I79" s="17">
        <v>77</v>
      </c>
      <c r="J79" s="17">
        <v>4.5</v>
      </c>
      <c r="K79" s="10">
        <f t="shared" si="12"/>
        <v>1.4098049044574729E-2</v>
      </c>
      <c r="L79" s="10">
        <f t="shared" si="13"/>
        <v>1.6173670032016898</v>
      </c>
      <c r="N79" s="17">
        <v>77</v>
      </c>
      <c r="O79" s="17">
        <v>21.7</v>
      </c>
      <c r="P79" s="10">
        <f t="shared" si="14"/>
        <v>6.7983925392727032E-2</v>
      </c>
      <c r="Q79" s="10">
        <f t="shared" si="15"/>
        <v>7.799303104328148</v>
      </c>
      <c r="S79" s="17">
        <v>77</v>
      </c>
      <c r="T79" s="6">
        <v>4.5</v>
      </c>
      <c r="U79" s="10">
        <f t="shared" si="16"/>
        <v>1.4098049044574729E-2</v>
      </c>
      <c r="V79" s="10">
        <f t="shared" si="17"/>
        <v>1.6173670032016898</v>
      </c>
    </row>
    <row r="80" spans="1:22">
      <c r="A80" s="7"/>
      <c r="B80" s="9"/>
      <c r="D80" s="17">
        <v>78</v>
      </c>
      <c r="E80" s="50">
        <v>0.66</v>
      </c>
      <c r="F80" s="10">
        <f t="shared" si="10"/>
        <v>2.0677138598709606E-3</v>
      </c>
      <c r="G80" s="10">
        <f t="shared" si="11"/>
        <v>0.23721382713624786</v>
      </c>
      <c r="I80" s="17">
        <v>78</v>
      </c>
      <c r="J80" s="17">
        <v>4.0999999999999996</v>
      </c>
      <c r="K80" s="10">
        <f t="shared" si="12"/>
        <v>1.2844889129501418E-2</v>
      </c>
      <c r="L80" s="10">
        <f t="shared" si="13"/>
        <v>1.4736010473615393</v>
      </c>
      <c r="N80" s="17">
        <v>78</v>
      </c>
      <c r="O80" s="17">
        <v>0.3</v>
      </c>
      <c r="P80" s="10">
        <f t="shared" si="14"/>
        <v>9.3986993630498198E-4</v>
      </c>
      <c r="Q80" s="10">
        <f t="shared" si="15"/>
        <v>0.10782446688011266</v>
      </c>
      <c r="S80" s="17">
        <v>78</v>
      </c>
      <c r="T80" s="6">
        <v>2.9</v>
      </c>
      <c r="U80" s="10">
        <f t="shared" si="16"/>
        <v>9.0854093842814912E-3</v>
      </c>
      <c r="V80" s="10">
        <f t="shared" si="17"/>
        <v>1.0423031798410889</v>
      </c>
    </row>
    <row r="81" spans="1:22">
      <c r="A81" s="7"/>
      <c r="B81" s="9"/>
      <c r="D81" s="17">
        <v>79</v>
      </c>
      <c r="E81" s="50">
        <v>0.51</v>
      </c>
      <c r="F81" s="10">
        <f t="shared" si="10"/>
        <v>1.5977788917184692E-3</v>
      </c>
      <c r="G81" s="10">
        <f t="shared" si="11"/>
        <v>0.18330159369619148</v>
      </c>
      <c r="I81" s="17">
        <v>79</v>
      </c>
      <c r="J81" s="17">
        <v>1.4</v>
      </c>
      <c r="K81" s="10">
        <f t="shared" si="12"/>
        <v>4.3860597027565824E-3</v>
      </c>
      <c r="L81" s="10">
        <f t="shared" si="13"/>
        <v>0.50318084544052566</v>
      </c>
      <c r="N81" s="17">
        <v>79</v>
      </c>
      <c r="O81" s="17">
        <v>1</v>
      </c>
      <c r="P81" s="10">
        <f t="shared" si="14"/>
        <v>3.1328997876832734E-3</v>
      </c>
      <c r="Q81" s="10">
        <f t="shared" si="15"/>
        <v>0.35941488960037554</v>
      </c>
      <c r="S81" s="17">
        <v>79</v>
      </c>
      <c r="T81" s="6">
        <v>2</v>
      </c>
      <c r="U81" s="10">
        <f t="shared" si="16"/>
        <v>6.2657995753665468E-3</v>
      </c>
      <c r="V81" s="10">
        <f t="shared" si="17"/>
        <v>0.71882977920075108</v>
      </c>
    </row>
    <row r="82" spans="1:22">
      <c r="A82" s="7"/>
      <c r="B82" s="9"/>
      <c r="D82" s="17">
        <v>80</v>
      </c>
      <c r="E82" s="50">
        <v>1.1000000000000001</v>
      </c>
      <c r="F82" s="10">
        <f t="shared" si="10"/>
        <v>3.4461897664516006E-3</v>
      </c>
      <c r="G82" s="10">
        <f t="shared" si="11"/>
        <v>0.39535637856041306</v>
      </c>
      <c r="I82" s="17">
        <v>80</v>
      </c>
      <c r="J82" s="17">
        <v>2.4</v>
      </c>
      <c r="K82" s="10">
        <f t="shared" si="12"/>
        <v>7.5189594904398558E-3</v>
      </c>
      <c r="L82" s="10">
        <f t="shared" si="13"/>
        <v>0.86259573504090126</v>
      </c>
      <c r="N82" s="17">
        <v>80</v>
      </c>
      <c r="O82" s="17">
        <v>1.1000000000000001</v>
      </c>
      <c r="P82" s="10">
        <f t="shared" si="14"/>
        <v>3.4461897664516006E-3</v>
      </c>
      <c r="Q82" s="10">
        <f t="shared" si="15"/>
        <v>0.39535637856041306</v>
      </c>
      <c r="S82" s="17">
        <v>80</v>
      </c>
      <c r="T82" s="6">
        <v>2.4</v>
      </c>
      <c r="U82" s="10">
        <f t="shared" si="16"/>
        <v>7.5189594904398558E-3</v>
      </c>
      <c r="V82" s="10">
        <f t="shared" si="17"/>
        <v>0.86259573504090126</v>
      </c>
    </row>
    <row r="83" spans="1:22">
      <c r="A83" s="7"/>
      <c r="B83" s="9"/>
      <c r="D83" s="17">
        <v>81</v>
      </c>
      <c r="E83" s="50">
        <v>3.8</v>
      </c>
      <c r="F83" s="10">
        <f t="shared" si="10"/>
        <v>1.1905019193196437E-2</v>
      </c>
      <c r="G83" s="10">
        <f t="shared" si="11"/>
        <v>1.3657765804814268</v>
      </c>
      <c r="I83" s="17">
        <v>81</v>
      </c>
      <c r="J83" s="17">
        <v>2.1</v>
      </c>
      <c r="K83" s="10">
        <f t="shared" si="12"/>
        <v>6.579089554134874E-3</v>
      </c>
      <c r="L83" s="10">
        <f t="shared" si="13"/>
        <v>0.75477126816078854</v>
      </c>
      <c r="N83" s="17">
        <v>81</v>
      </c>
      <c r="O83" s="17">
        <v>1.5</v>
      </c>
      <c r="P83" s="10">
        <f t="shared" si="14"/>
        <v>4.6993496815249097E-3</v>
      </c>
      <c r="Q83" s="10">
        <f t="shared" si="15"/>
        <v>0.53912233440056323</v>
      </c>
      <c r="S83" s="17">
        <v>81</v>
      </c>
      <c r="T83" s="6">
        <v>1.4</v>
      </c>
      <c r="U83" s="10">
        <f t="shared" si="16"/>
        <v>4.3860597027565824E-3</v>
      </c>
      <c r="V83" s="10">
        <f t="shared" si="17"/>
        <v>0.50318084544052566</v>
      </c>
    </row>
    <row r="84" spans="1:22">
      <c r="A84" s="7"/>
      <c r="B84" s="9"/>
      <c r="D84" s="17">
        <v>82</v>
      </c>
      <c r="E84" s="50">
        <v>0.76</v>
      </c>
      <c r="F84" s="10">
        <f t="shared" si="10"/>
        <v>2.3810038386392878E-3</v>
      </c>
      <c r="G84" s="10">
        <f t="shared" si="11"/>
        <v>0.27315531609628541</v>
      </c>
      <c r="I84" s="17">
        <v>82</v>
      </c>
      <c r="J84" s="17">
        <v>1.3</v>
      </c>
      <c r="K84" s="10">
        <f t="shared" si="12"/>
        <v>4.0727697239882552E-3</v>
      </c>
      <c r="L84" s="10">
        <f t="shared" si="13"/>
        <v>0.46723935648048814</v>
      </c>
      <c r="N84" s="17">
        <v>82</v>
      </c>
      <c r="O84" s="17">
        <v>0.8</v>
      </c>
      <c r="P84" s="10">
        <f t="shared" si="14"/>
        <v>2.5063198301466189E-3</v>
      </c>
      <c r="Q84" s="10">
        <f t="shared" si="15"/>
        <v>0.2875319116803004</v>
      </c>
      <c r="S84" s="17">
        <v>82</v>
      </c>
      <c r="T84" s="6">
        <v>1.3</v>
      </c>
      <c r="U84" s="10">
        <f t="shared" si="16"/>
        <v>4.0727697239882552E-3</v>
      </c>
      <c r="V84" s="10">
        <f t="shared" si="17"/>
        <v>0.46723935648048814</v>
      </c>
    </row>
    <row r="85" spans="1:22">
      <c r="A85" s="7"/>
      <c r="B85" s="9"/>
      <c r="D85" s="17">
        <v>83</v>
      </c>
      <c r="E85" s="50">
        <v>1.3</v>
      </c>
      <c r="F85" s="10">
        <f t="shared" si="10"/>
        <v>4.0727697239882552E-3</v>
      </c>
      <c r="G85" s="10">
        <f t="shared" si="11"/>
        <v>0.46723935648048814</v>
      </c>
      <c r="I85" s="17">
        <v>83</v>
      </c>
      <c r="J85" s="17">
        <v>3.4</v>
      </c>
      <c r="K85" s="10">
        <f t="shared" si="12"/>
        <v>1.0651859278123128E-2</v>
      </c>
      <c r="L85" s="10">
        <f t="shared" si="13"/>
        <v>1.2220106246412767</v>
      </c>
      <c r="N85" s="17">
        <v>83</v>
      </c>
      <c r="O85" s="17">
        <v>1.1000000000000001</v>
      </c>
      <c r="P85" s="10">
        <f t="shared" si="14"/>
        <v>3.4461897664516006E-3</v>
      </c>
      <c r="Q85" s="10">
        <f t="shared" si="15"/>
        <v>0.39535637856041306</v>
      </c>
      <c r="S85" s="17">
        <v>83</v>
      </c>
      <c r="T85" s="6">
        <v>3.5</v>
      </c>
      <c r="U85" s="10">
        <f t="shared" si="16"/>
        <v>1.0965149256891456E-2</v>
      </c>
      <c r="V85" s="10">
        <f t="shared" si="17"/>
        <v>1.2579521136013143</v>
      </c>
    </row>
    <row r="86" spans="1:22" ht="21.75" thickBot="1">
      <c r="A86" s="7"/>
      <c r="B86" s="9"/>
      <c r="D86" s="48">
        <v>84</v>
      </c>
      <c r="E86" s="51">
        <v>19.100000000000001</v>
      </c>
      <c r="F86" s="49">
        <f t="shared" si="10"/>
        <v>5.9838385944750522E-2</v>
      </c>
      <c r="G86" s="49">
        <f t="shared" si="11"/>
        <v>6.864824391367172</v>
      </c>
      <c r="I86" s="48">
        <v>84</v>
      </c>
      <c r="J86" s="48">
        <v>15.1</v>
      </c>
      <c r="K86" s="49">
        <f t="shared" si="12"/>
        <v>4.7306786794017425E-2</v>
      </c>
      <c r="L86" s="49">
        <f t="shared" si="13"/>
        <v>5.4271648329656692</v>
      </c>
      <c r="N86" s="17">
        <v>84</v>
      </c>
      <c r="O86" s="17">
        <v>23.7</v>
      </c>
      <c r="P86" s="10">
        <f t="shared" si="14"/>
        <v>7.4249724968093567E-2</v>
      </c>
      <c r="Q86" s="10">
        <f t="shared" si="15"/>
        <v>8.5181328835288976</v>
      </c>
      <c r="S86" s="17">
        <v>84</v>
      </c>
      <c r="T86" s="6">
        <v>17.899999999999999</v>
      </c>
      <c r="U86" s="10">
        <f t="shared" si="16"/>
        <v>5.6078906199530584E-2</v>
      </c>
      <c r="V86" s="10">
        <f t="shared" si="17"/>
        <v>6.4335265238467203</v>
      </c>
    </row>
    <row r="87" spans="1:22">
      <c r="A87" s="7"/>
      <c r="B87" s="9"/>
      <c r="D87" s="17">
        <v>85</v>
      </c>
      <c r="E87" s="50">
        <v>1.6</v>
      </c>
      <c r="F87" s="10">
        <f t="shared" si="10"/>
        <v>5.0126396602932378E-3</v>
      </c>
      <c r="G87" s="10">
        <f t="shared" si="11"/>
        <v>0.5750638233606008</v>
      </c>
      <c r="I87" s="17">
        <v>85</v>
      </c>
      <c r="J87" s="17">
        <v>5</v>
      </c>
      <c r="K87" s="10">
        <f t="shared" si="12"/>
        <v>1.5664498938416364E-2</v>
      </c>
      <c r="L87" s="10">
        <f t="shared" si="13"/>
        <v>1.7970744480018772</v>
      </c>
      <c r="N87" s="17">
        <v>85</v>
      </c>
      <c r="O87" s="17">
        <v>1.6</v>
      </c>
      <c r="P87" s="10">
        <f t="shared" si="14"/>
        <v>5.0126396602932378E-3</v>
      </c>
      <c r="Q87" s="10">
        <f t="shared" si="15"/>
        <v>0.5750638233606008</v>
      </c>
      <c r="S87" s="17">
        <v>85</v>
      </c>
      <c r="T87" s="6">
        <v>5</v>
      </c>
      <c r="U87" s="10">
        <f t="shared" si="16"/>
        <v>1.5664498938416364E-2</v>
      </c>
      <c r="V87" s="10">
        <f t="shared" si="17"/>
        <v>1.7970744480018772</v>
      </c>
    </row>
    <row r="88" spans="1:22">
      <c r="A88" s="7"/>
      <c r="B88" s="9"/>
      <c r="D88" s="17">
        <v>86</v>
      </c>
      <c r="E88" s="50">
        <v>9.1</v>
      </c>
      <c r="F88" s="10">
        <f t="shared" si="10"/>
        <v>2.8509388067917786E-2</v>
      </c>
      <c r="G88" s="10">
        <f t="shared" si="11"/>
        <v>3.2706754953634167</v>
      </c>
      <c r="I88" s="17">
        <v>86</v>
      </c>
      <c r="J88" s="17">
        <v>4.9000000000000004</v>
      </c>
      <c r="K88" s="10">
        <f t="shared" si="12"/>
        <v>1.535120895964804E-2</v>
      </c>
      <c r="L88" s="10">
        <f t="shared" si="13"/>
        <v>1.7611329590418401</v>
      </c>
      <c r="N88" s="17">
        <v>86</v>
      </c>
      <c r="O88" s="17">
        <v>8.8000000000000007</v>
      </c>
      <c r="P88" s="10">
        <f t="shared" si="14"/>
        <v>2.7569518131612805E-2</v>
      </c>
      <c r="Q88" s="10">
        <f t="shared" si="15"/>
        <v>3.1628510284833045</v>
      </c>
      <c r="S88" s="17">
        <v>86</v>
      </c>
      <c r="T88" s="6">
        <v>4.9000000000000004</v>
      </c>
      <c r="U88" s="10">
        <f t="shared" si="16"/>
        <v>1.535120895964804E-2</v>
      </c>
      <c r="V88" s="10">
        <f t="shared" si="17"/>
        <v>1.7611329590418401</v>
      </c>
    </row>
    <row r="89" spans="1:22">
      <c r="A89" s="7"/>
      <c r="B89" s="9"/>
      <c r="D89" s="17">
        <v>87</v>
      </c>
      <c r="E89" s="50">
        <v>7.6</v>
      </c>
      <c r="F89" s="10">
        <f t="shared" si="10"/>
        <v>2.3810038386392875E-2</v>
      </c>
      <c r="G89" s="10">
        <f t="shared" si="11"/>
        <v>2.7315531609628536</v>
      </c>
      <c r="I89" s="17">
        <v>87</v>
      </c>
      <c r="J89" s="17">
        <v>0.69</v>
      </c>
      <c r="K89" s="10">
        <f t="shared" si="12"/>
        <v>2.1617008535014582E-3</v>
      </c>
      <c r="L89" s="10">
        <f t="shared" si="13"/>
        <v>0.24799627382425909</v>
      </c>
      <c r="N89" s="17">
        <v>87</v>
      </c>
      <c r="O89" s="17">
        <v>6</v>
      </c>
      <c r="P89" s="10">
        <f t="shared" si="14"/>
        <v>1.8797398726099639E-2</v>
      </c>
      <c r="Q89" s="10">
        <f t="shared" si="15"/>
        <v>2.1564893376022529</v>
      </c>
      <c r="S89" s="17">
        <v>87</v>
      </c>
      <c r="T89" s="6">
        <v>0.3</v>
      </c>
      <c r="U89" s="10">
        <f t="shared" si="16"/>
        <v>9.3986993630498198E-4</v>
      </c>
      <c r="V89" s="10">
        <f t="shared" si="17"/>
        <v>0.10782446688011266</v>
      </c>
    </row>
    <row r="90" spans="1:22">
      <c r="A90" s="7"/>
      <c r="B90" s="9"/>
      <c r="D90" s="17">
        <v>88</v>
      </c>
      <c r="E90" s="50">
        <v>2.8</v>
      </c>
      <c r="F90" s="10">
        <f t="shared" si="10"/>
        <v>8.7721194055131648E-3</v>
      </c>
      <c r="G90" s="10">
        <f t="shared" si="11"/>
        <v>1.0063616908810513</v>
      </c>
      <c r="I90" s="17">
        <v>88</v>
      </c>
      <c r="J90" s="17">
        <v>4.5999999999999996</v>
      </c>
      <c r="K90" s="10">
        <f t="shared" si="12"/>
        <v>1.4411339023343055E-2</v>
      </c>
      <c r="L90" s="10">
        <f t="shared" si="13"/>
        <v>1.6533084921617272</v>
      </c>
      <c r="N90" s="17">
        <v>88</v>
      </c>
      <c r="O90" s="17">
        <v>4.5</v>
      </c>
      <c r="P90" s="10">
        <f t="shared" si="14"/>
        <v>1.4098049044574729E-2</v>
      </c>
      <c r="Q90" s="10">
        <f t="shared" si="15"/>
        <v>1.6173670032016898</v>
      </c>
      <c r="S90" s="17">
        <v>88</v>
      </c>
      <c r="T90" s="6">
        <v>4.5</v>
      </c>
      <c r="U90" s="10">
        <f t="shared" si="16"/>
        <v>1.4098049044574729E-2</v>
      </c>
      <c r="V90" s="10">
        <f t="shared" si="17"/>
        <v>1.6173670032016898</v>
      </c>
    </row>
    <row r="91" spans="1:22">
      <c r="A91" s="7"/>
      <c r="B91" s="9"/>
      <c r="D91" s="17">
        <v>89</v>
      </c>
      <c r="E91" s="50">
        <v>23.2</v>
      </c>
      <c r="F91" s="10">
        <f t="shared" si="10"/>
        <v>7.268327507425193E-2</v>
      </c>
      <c r="G91" s="10">
        <f t="shared" si="11"/>
        <v>8.3384254387287111</v>
      </c>
      <c r="I91" s="17">
        <v>89</v>
      </c>
      <c r="J91" s="17">
        <v>5.6</v>
      </c>
      <c r="K91" s="10">
        <f t="shared" si="12"/>
        <v>1.754423881102633E-2</v>
      </c>
      <c r="L91" s="10">
        <f t="shared" si="13"/>
        <v>2.0127233817621026</v>
      </c>
      <c r="N91" s="17">
        <v>89</v>
      </c>
      <c r="O91" s="17">
        <v>23.9</v>
      </c>
      <c r="P91" s="10">
        <f t="shared" si="14"/>
        <v>7.487630492563023E-2</v>
      </c>
      <c r="Q91" s="10">
        <f t="shared" si="15"/>
        <v>8.5900158614489737</v>
      </c>
      <c r="S91" s="17">
        <v>89</v>
      </c>
      <c r="T91" s="6">
        <v>5.5</v>
      </c>
      <c r="U91" s="10">
        <f t="shared" si="16"/>
        <v>1.7230948832258002E-2</v>
      </c>
      <c r="V91" s="10">
        <f t="shared" si="17"/>
        <v>1.9767818928020648</v>
      </c>
    </row>
    <row r="92" spans="1:22">
      <c r="A92" s="7"/>
      <c r="B92" s="9"/>
      <c r="D92" s="17">
        <v>90</v>
      </c>
      <c r="E92" s="50">
        <v>14.2</v>
      </c>
      <c r="F92" s="10">
        <f t="shared" si="10"/>
        <v>4.4487176985102475E-2</v>
      </c>
      <c r="G92" s="10">
        <f t="shared" si="11"/>
        <v>5.1036914323253315</v>
      </c>
      <c r="I92" s="17">
        <v>90</v>
      </c>
      <c r="J92" s="17">
        <v>5.7</v>
      </c>
      <c r="K92" s="10">
        <f t="shared" si="12"/>
        <v>1.7857528789794658E-2</v>
      </c>
      <c r="L92" s="10">
        <f t="shared" si="13"/>
        <v>2.0486648707221402</v>
      </c>
      <c r="N92" s="17">
        <v>90</v>
      </c>
      <c r="O92" s="17">
        <v>10.5</v>
      </c>
      <c r="P92" s="10">
        <f t="shared" si="14"/>
        <v>3.2895447770674366E-2</v>
      </c>
      <c r="Q92" s="10">
        <f t="shared" si="15"/>
        <v>3.7738563408039423</v>
      </c>
      <c r="S92" s="17">
        <v>90</v>
      </c>
      <c r="T92" s="6">
        <v>4.4000000000000004</v>
      </c>
      <c r="U92" s="10">
        <f t="shared" si="16"/>
        <v>1.3784759065806403E-2</v>
      </c>
      <c r="V92" s="10">
        <f t="shared" si="17"/>
        <v>1.5814255142416522</v>
      </c>
    </row>
    <row r="93" spans="1:22">
      <c r="A93" s="7"/>
      <c r="B93" s="9"/>
      <c r="D93" s="17">
        <v>91</v>
      </c>
      <c r="E93" s="50">
        <v>0.28000000000000003</v>
      </c>
      <c r="F93" s="10">
        <f t="shared" si="10"/>
        <v>8.7721194055131655E-4</v>
      </c>
      <c r="G93" s="10">
        <f t="shared" si="11"/>
        <v>0.10063616908810515</v>
      </c>
      <c r="I93" s="17">
        <v>91</v>
      </c>
      <c r="J93" s="17">
        <v>0.8</v>
      </c>
      <c r="K93" s="10">
        <f t="shared" si="12"/>
        <v>2.5063198301466189E-3</v>
      </c>
      <c r="L93" s="10">
        <f t="shared" si="13"/>
        <v>0.2875319116803004</v>
      </c>
      <c r="N93" s="17">
        <v>91</v>
      </c>
      <c r="O93" s="17">
        <v>0.7</v>
      </c>
      <c r="P93" s="10">
        <f t="shared" si="14"/>
        <v>2.1930298513782912E-3</v>
      </c>
      <c r="Q93" s="10">
        <f t="shared" si="15"/>
        <v>0.25159042272026283</v>
      </c>
      <c r="S93" s="17">
        <v>91</v>
      </c>
      <c r="T93" s="6">
        <v>1.1000000000000001</v>
      </c>
      <c r="U93" s="10">
        <f t="shared" si="16"/>
        <v>3.4461897664516006E-3</v>
      </c>
      <c r="V93" s="10">
        <f t="shared" si="17"/>
        <v>0.39535637856041306</v>
      </c>
    </row>
    <row r="94" spans="1:22">
      <c r="A94" s="7"/>
      <c r="B94" s="9"/>
      <c r="D94" s="17">
        <v>92</v>
      </c>
      <c r="E94" s="50">
        <v>14.2</v>
      </c>
      <c r="F94" s="10">
        <f t="shared" si="10"/>
        <v>4.4487176985102475E-2</v>
      </c>
      <c r="G94" s="10">
        <f t="shared" si="11"/>
        <v>5.1036914323253315</v>
      </c>
      <c r="I94" s="17">
        <v>92</v>
      </c>
      <c r="J94" s="17">
        <v>0.44</v>
      </c>
      <c r="K94" s="10">
        <f t="shared" si="12"/>
        <v>1.3784759065806403E-3</v>
      </c>
      <c r="L94" s="10">
        <f t="shared" si="13"/>
        <v>0.15814255142416522</v>
      </c>
      <c r="N94" s="17">
        <v>92</v>
      </c>
      <c r="O94" s="17">
        <v>0</v>
      </c>
      <c r="P94" s="10">
        <f t="shared" si="14"/>
        <v>0</v>
      </c>
      <c r="Q94" s="10">
        <f t="shared" si="15"/>
        <v>0</v>
      </c>
      <c r="S94" s="17">
        <v>92</v>
      </c>
      <c r="T94" s="6">
        <v>0</v>
      </c>
      <c r="U94" s="10">
        <f t="shared" si="16"/>
        <v>0</v>
      </c>
      <c r="V94" s="10">
        <f t="shared" si="17"/>
        <v>0</v>
      </c>
    </row>
    <row r="95" spans="1:22">
      <c r="A95" s="7"/>
      <c r="B95" s="9"/>
      <c r="D95" s="17">
        <v>93</v>
      </c>
      <c r="E95" s="50">
        <v>0</v>
      </c>
      <c r="F95" s="10">
        <f t="shared" si="10"/>
        <v>0</v>
      </c>
      <c r="G95" s="10">
        <f t="shared" si="11"/>
        <v>0</v>
      </c>
      <c r="I95" s="17">
        <v>93</v>
      </c>
      <c r="J95" s="17">
        <v>5</v>
      </c>
      <c r="K95" s="10">
        <f t="shared" si="12"/>
        <v>1.5664498938416364E-2</v>
      </c>
      <c r="L95" s="10">
        <f t="shared" si="13"/>
        <v>1.7970744480018772</v>
      </c>
      <c r="N95" s="17">
        <v>93</v>
      </c>
      <c r="O95" s="17">
        <v>8.4</v>
      </c>
      <c r="P95" s="10">
        <f t="shared" si="14"/>
        <v>2.6316358216539496E-2</v>
      </c>
      <c r="Q95" s="10">
        <f t="shared" si="15"/>
        <v>3.0190850726431542</v>
      </c>
      <c r="S95" s="17">
        <v>93</v>
      </c>
      <c r="T95" s="6">
        <v>5.7</v>
      </c>
      <c r="U95" s="10">
        <f t="shared" si="16"/>
        <v>1.7857528789794658E-2</v>
      </c>
      <c r="V95" s="10">
        <f t="shared" si="17"/>
        <v>2.0486648707221402</v>
      </c>
    </row>
    <row r="96" spans="1:22">
      <c r="A96" s="7"/>
      <c r="B96" s="9"/>
      <c r="D96" s="17">
        <v>94</v>
      </c>
      <c r="E96" s="50">
        <v>20.6</v>
      </c>
      <c r="F96" s="10">
        <f t="shared" si="10"/>
        <v>6.4537735626275433E-2</v>
      </c>
      <c r="G96" s="10">
        <f t="shared" si="11"/>
        <v>7.403946725767736</v>
      </c>
      <c r="I96" s="17">
        <v>94</v>
      </c>
      <c r="J96" s="17">
        <v>16.399999999999999</v>
      </c>
      <c r="K96" s="10">
        <f t="shared" si="12"/>
        <v>5.1379556518005673E-2</v>
      </c>
      <c r="L96" s="10">
        <f t="shared" si="13"/>
        <v>5.8944041894461572</v>
      </c>
      <c r="N96" s="17">
        <v>94</v>
      </c>
      <c r="O96" s="17">
        <v>15.5</v>
      </c>
      <c r="P96" s="10">
        <f t="shared" si="14"/>
        <v>4.8559946709090737E-2</v>
      </c>
      <c r="Q96" s="10">
        <f t="shared" si="15"/>
        <v>5.5709307888058204</v>
      </c>
      <c r="S96" s="17">
        <v>94</v>
      </c>
      <c r="T96" s="6">
        <v>11.4</v>
      </c>
      <c r="U96" s="10">
        <f t="shared" si="16"/>
        <v>3.5715057579589315E-2</v>
      </c>
      <c r="V96" s="10">
        <f t="shared" si="17"/>
        <v>4.0973297414442804</v>
      </c>
    </row>
    <row r="97" spans="1:22">
      <c r="A97" s="7"/>
      <c r="B97" s="9"/>
      <c r="D97" s="17">
        <v>95</v>
      </c>
      <c r="E97" s="50">
        <v>21</v>
      </c>
      <c r="F97" s="10">
        <f t="shared" si="10"/>
        <v>6.5790895541348732E-2</v>
      </c>
      <c r="G97" s="10">
        <f t="shared" si="11"/>
        <v>7.5477126816078846</v>
      </c>
      <c r="I97" s="17">
        <v>95</v>
      </c>
      <c r="J97" s="17">
        <v>16</v>
      </c>
      <c r="K97" s="10">
        <f t="shared" si="12"/>
        <v>5.0126396602932374E-2</v>
      </c>
      <c r="L97" s="10">
        <f t="shared" si="13"/>
        <v>5.7506382336060087</v>
      </c>
      <c r="N97" s="17">
        <v>95</v>
      </c>
      <c r="O97" s="17">
        <v>24.5</v>
      </c>
      <c r="P97" s="10">
        <f t="shared" si="14"/>
        <v>7.6756044798240192E-2</v>
      </c>
      <c r="Q97" s="10">
        <f t="shared" si="15"/>
        <v>8.8056647952091982</v>
      </c>
      <c r="S97" s="17">
        <v>95</v>
      </c>
      <c r="T97" s="6">
        <v>19.100000000000001</v>
      </c>
      <c r="U97" s="10">
        <f t="shared" si="16"/>
        <v>5.9838385944750522E-2</v>
      </c>
      <c r="V97" s="10">
        <f t="shared" si="17"/>
        <v>6.864824391367172</v>
      </c>
    </row>
    <row r="98" spans="1:22">
      <c r="A98" s="7"/>
      <c r="B98" s="9"/>
      <c r="D98" s="17">
        <v>96</v>
      </c>
      <c r="E98" s="50">
        <v>20.9</v>
      </c>
      <c r="F98" s="10">
        <f t="shared" si="10"/>
        <v>6.5477605562580407E-2</v>
      </c>
      <c r="G98" s="10">
        <f t="shared" si="11"/>
        <v>7.5117711926478483</v>
      </c>
      <c r="I98" s="17">
        <v>96</v>
      </c>
      <c r="J98" s="17">
        <v>16.899999999999999</v>
      </c>
      <c r="K98" s="10">
        <f t="shared" si="12"/>
        <v>5.294600641184731E-2</v>
      </c>
      <c r="L98" s="10">
        <f t="shared" si="13"/>
        <v>6.0741116342463455</v>
      </c>
      <c r="N98" s="17">
        <v>96</v>
      </c>
      <c r="O98" s="17">
        <v>26.7</v>
      </c>
      <c r="P98" s="10">
        <f t="shared" si="14"/>
        <v>8.3648424331143389E-2</v>
      </c>
      <c r="Q98" s="10">
        <f t="shared" si="15"/>
        <v>9.5963775523300257</v>
      </c>
      <c r="S98" s="17">
        <v>96</v>
      </c>
      <c r="T98" s="6">
        <v>20</v>
      </c>
      <c r="U98" s="10">
        <f t="shared" si="16"/>
        <v>6.2657995753665457E-2</v>
      </c>
      <c r="V98" s="10">
        <f t="shared" si="17"/>
        <v>7.1882977920075088</v>
      </c>
    </row>
    <row r="99" spans="1:22">
      <c r="A99" s="7"/>
      <c r="B99" s="9"/>
      <c r="D99" s="46"/>
      <c r="E99" s="46"/>
      <c r="F99" s="46"/>
      <c r="G99" s="46"/>
      <c r="I99" s="46"/>
      <c r="J99" s="46"/>
      <c r="K99" s="46"/>
      <c r="L99" s="46"/>
      <c r="N99" s="46"/>
      <c r="O99" s="46"/>
      <c r="P99" s="46"/>
      <c r="Q99" s="61"/>
      <c r="S99" s="7"/>
      <c r="T99" s="7"/>
      <c r="U99" s="7"/>
      <c r="V99" s="7"/>
    </row>
    <row r="100" spans="1:22">
      <c r="A100" s="7"/>
      <c r="B100" s="9"/>
      <c r="D100" s="46"/>
      <c r="E100" s="46"/>
      <c r="F100" s="46"/>
      <c r="G100" s="46"/>
      <c r="I100" s="46"/>
      <c r="J100" s="46"/>
      <c r="K100" s="46"/>
      <c r="L100" s="46"/>
      <c r="N100" s="46"/>
      <c r="O100" s="46"/>
      <c r="P100" s="46"/>
      <c r="Q100" s="61"/>
      <c r="S100" s="7"/>
      <c r="T100" s="7"/>
      <c r="U100" s="7"/>
      <c r="V100" s="7"/>
    </row>
    <row r="101" spans="1:22">
      <c r="A101" s="7"/>
      <c r="B101" s="9"/>
      <c r="D101" s="46"/>
      <c r="E101" s="46"/>
      <c r="F101" s="46"/>
      <c r="G101" s="46"/>
      <c r="I101" s="46"/>
      <c r="J101" s="46"/>
      <c r="K101" s="46"/>
      <c r="L101" s="46"/>
      <c r="N101" s="46"/>
      <c r="O101" s="46"/>
      <c r="P101" s="46"/>
      <c r="Q101" s="46"/>
      <c r="S101" s="7"/>
      <c r="T101" s="7"/>
      <c r="U101" s="7"/>
      <c r="V101" s="7"/>
    </row>
    <row r="102" spans="1:22">
      <c r="A102" s="7"/>
      <c r="B102" s="9"/>
      <c r="D102" s="46"/>
      <c r="E102" s="46"/>
      <c r="F102" s="46"/>
      <c r="G102" s="46"/>
      <c r="I102" s="46"/>
      <c r="J102" s="46"/>
      <c r="K102" s="46"/>
      <c r="L102" s="46"/>
      <c r="N102" s="46"/>
      <c r="O102" s="46"/>
      <c r="P102" s="46"/>
      <c r="Q102" s="46"/>
      <c r="S102" s="7"/>
      <c r="T102" s="7"/>
      <c r="U102" s="7"/>
      <c r="V102" s="7"/>
    </row>
    <row r="103" spans="1:22">
      <c r="A103" s="7"/>
      <c r="B103" s="9"/>
      <c r="D103" s="46"/>
      <c r="E103" s="46"/>
      <c r="F103" s="46"/>
      <c r="G103" s="46"/>
      <c r="I103" s="46"/>
      <c r="J103" s="46"/>
      <c r="K103" s="46"/>
      <c r="L103" s="46"/>
      <c r="N103" s="46"/>
      <c r="O103" s="46"/>
      <c r="P103" s="46"/>
      <c r="Q103" s="46"/>
      <c r="S103" s="7"/>
      <c r="T103" s="7"/>
      <c r="U103" s="7"/>
      <c r="V103" s="7"/>
    </row>
    <row r="104" spans="1:22">
      <c r="A104" s="7"/>
      <c r="B104" s="9"/>
      <c r="D104" s="46"/>
      <c r="E104" s="46"/>
      <c r="F104" s="46"/>
      <c r="G104" s="46"/>
      <c r="I104" s="46"/>
      <c r="J104" s="46"/>
      <c r="K104" s="46"/>
      <c r="L104" s="46"/>
      <c r="N104" s="46"/>
      <c r="O104" s="46"/>
      <c r="P104" s="46"/>
      <c r="Q104" s="46"/>
      <c r="S104" s="7"/>
      <c r="T104" s="7"/>
      <c r="U104" s="7"/>
      <c r="V104" s="7"/>
    </row>
    <row r="105" spans="1:22">
      <c r="A105" s="7"/>
      <c r="B105" s="9"/>
      <c r="D105" s="46"/>
      <c r="E105" s="46"/>
      <c r="F105" s="46"/>
      <c r="G105" s="46"/>
      <c r="I105" s="46"/>
      <c r="J105" s="46"/>
      <c r="K105" s="46"/>
      <c r="L105" s="46"/>
      <c r="N105" s="46"/>
      <c r="O105" s="46"/>
      <c r="P105" s="46"/>
      <c r="Q105" s="46"/>
      <c r="S105" s="7"/>
      <c r="T105" s="7"/>
      <c r="U105" s="7"/>
      <c r="V105" s="7"/>
    </row>
    <row r="106" spans="1:22">
      <c r="A106" s="7"/>
      <c r="B106" s="9"/>
      <c r="D106" s="46"/>
      <c r="E106" s="46"/>
      <c r="F106" s="46"/>
      <c r="G106" s="46"/>
      <c r="I106" s="46"/>
      <c r="J106" s="46"/>
      <c r="K106" s="46"/>
      <c r="L106" s="46"/>
      <c r="N106" s="46"/>
      <c r="O106" s="46"/>
      <c r="P106" s="46"/>
      <c r="Q106" s="46"/>
      <c r="S106" s="7"/>
      <c r="T106" s="7"/>
      <c r="U106" s="7"/>
      <c r="V106" s="7"/>
    </row>
    <row r="107" spans="1:22">
      <c r="A107" s="7"/>
      <c r="B107" s="9"/>
      <c r="D107" s="46"/>
      <c r="E107" s="46"/>
      <c r="F107" s="46"/>
      <c r="G107" s="46"/>
      <c r="I107" s="46"/>
      <c r="J107" s="46"/>
      <c r="K107" s="46"/>
      <c r="L107" s="46"/>
      <c r="N107" s="46"/>
      <c r="O107" s="46"/>
      <c r="P107" s="46"/>
      <c r="Q107" s="46"/>
      <c r="S107" s="7"/>
      <c r="T107" s="7"/>
      <c r="U107" s="7"/>
      <c r="V107" s="7"/>
    </row>
    <row r="108" spans="1:22">
      <c r="A108" s="7"/>
      <c r="B108" s="9"/>
      <c r="D108" s="46"/>
      <c r="E108" s="46"/>
      <c r="F108" s="46"/>
      <c r="G108" s="46"/>
      <c r="I108" s="46"/>
      <c r="J108" s="46"/>
      <c r="K108" s="46"/>
      <c r="L108" s="46"/>
      <c r="N108" s="46"/>
      <c r="O108" s="46"/>
      <c r="P108" s="46"/>
      <c r="Q108" s="46"/>
      <c r="S108" s="7"/>
      <c r="T108" s="7"/>
      <c r="U108" s="7"/>
      <c r="V108" s="7"/>
    </row>
    <row r="109" spans="1:22">
      <c r="A109" s="7"/>
      <c r="B109" s="9"/>
      <c r="D109" s="46"/>
      <c r="E109" s="46"/>
      <c r="F109" s="46"/>
      <c r="G109" s="46"/>
      <c r="I109" s="46"/>
      <c r="J109" s="46"/>
      <c r="K109" s="46"/>
      <c r="L109" s="46"/>
      <c r="N109" s="46"/>
      <c r="O109" s="46"/>
      <c r="P109" s="46"/>
      <c r="Q109" s="46"/>
      <c r="S109" s="7"/>
      <c r="T109" s="7"/>
      <c r="U109" s="7"/>
      <c r="V109" s="7"/>
    </row>
    <row r="110" spans="1:22">
      <c r="A110" s="7"/>
      <c r="B110" s="9"/>
      <c r="D110" s="46"/>
      <c r="E110" s="46"/>
      <c r="F110" s="46"/>
      <c r="G110" s="46"/>
      <c r="I110" s="46"/>
      <c r="J110" s="46"/>
      <c r="K110" s="46"/>
      <c r="L110" s="46"/>
      <c r="N110" s="46"/>
      <c r="O110" s="46"/>
      <c r="P110" s="46"/>
      <c r="Q110" s="46"/>
      <c r="S110" s="7"/>
      <c r="T110" s="7"/>
      <c r="U110" s="7"/>
      <c r="V110" s="7"/>
    </row>
    <row r="111" spans="1:22">
      <c r="A111" s="7"/>
      <c r="B111" s="9"/>
      <c r="D111" s="46"/>
      <c r="E111" s="46"/>
      <c r="F111" s="46"/>
      <c r="G111" s="46"/>
      <c r="I111" s="46"/>
      <c r="J111" s="46"/>
      <c r="K111" s="46"/>
      <c r="L111" s="46"/>
      <c r="N111" s="46"/>
      <c r="O111" s="46"/>
      <c r="P111" s="46"/>
      <c r="Q111" s="46"/>
      <c r="S111" s="7"/>
      <c r="T111" s="7"/>
      <c r="U111" s="7"/>
      <c r="V111" s="7"/>
    </row>
    <row r="112" spans="1:22">
      <c r="A112" s="7"/>
      <c r="B112" s="9"/>
      <c r="D112" s="46"/>
      <c r="E112" s="46"/>
      <c r="F112" s="46"/>
      <c r="G112" s="46"/>
      <c r="I112" s="46"/>
      <c r="J112" s="46"/>
      <c r="K112" s="46"/>
      <c r="L112" s="46"/>
      <c r="N112" s="46"/>
      <c r="O112" s="46"/>
      <c r="P112" s="46"/>
      <c r="Q112" s="46"/>
      <c r="S112" s="7"/>
      <c r="T112" s="7"/>
      <c r="U112" s="7"/>
      <c r="V112" s="7"/>
    </row>
    <row r="113" spans="1:22">
      <c r="A113" s="7"/>
      <c r="B113" s="9"/>
      <c r="D113" s="46"/>
      <c r="E113" s="46"/>
      <c r="F113" s="46"/>
      <c r="G113" s="46"/>
      <c r="I113" s="46"/>
      <c r="J113" s="46"/>
      <c r="K113" s="46"/>
      <c r="L113" s="46"/>
      <c r="N113" s="46"/>
      <c r="O113" s="46"/>
      <c r="P113" s="46"/>
      <c r="Q113" s="46"/>
      <c r="S113" s="7"/>
      <c r="T113" s="7"/>
      <c r="U113" s="7"/>
      <c r="V113" s="7"/>
    </row>
    <row r="114" spans="1:22">
      <c r="A114" s="7"/>
      <c r="B114" s="9"/>
      <c r="D114" s="46"/>
      <c r="E114" s="46"/>
      <c r="F114" s="46"/>
      <c r="G114" s="46"/>
      <c r="I114" s="46"/>
      <c r="J114" s="46"/>
      <c r="K114" s="46"/>
      <c r="L114" s="46"/>
      <c r="N114" s="46"/>
      <c r="O114" s="46"/>
      <c r="P114" s="46"/>
      <c r="Q114" s="46"/>
      <c r="S114" s="7"/>
      <c r="T114" s="7"/>
      <c r="U114" s="7"/>
      <c r="V114" s="7"/>
    </row>
    <row r="115" spans="1:22">
      <c r="A115" s="7"/>
      <c r="B115" s="9"/>
      <c r="D115" s="46"/>
      <c r="E115" s="46"/>
      <c r="F115" s="46"/>
      <c r="G115" s="46"/>
      <c r="I115" s="46"/>
      <c r="J115" s="46"/>
      <c r="K115" s="46"/>
      <c r="L115" s="46"/>
      <c r="N115" s="46"/>
      <c r="O115" s="46"/>
      <c r="P115" s="46"/>
      <c r="Q115" s="46"/>
      <c r="S115" s="7"/>
      <c r="T115" s="7"/>
      <c r="U115" s="7"/>
      <c r="V115" s="7"/>
    </row>
    <row r="116" spans="1:22">
      <c r="A116" s="7"/>
      <c r="B116" s="9"/>
      <c r="D116" s="46"/>
      <c r="E116" s="46"/>
      <c r="F116" s="46"/>
      <c r="G116" s="46"/>
      <c r="I116" s="46"/>
      <c r="J116" s="46"/>
      <c r="K116" s="46"/>
      <c r="L116" s="46"/>
      <c r="N116" s="46"/>
      <c r="O116" s="46"/>
      <c r="P116" s="46"/>
      <c r="Q116" s="46"/>
      <c r="S116" s="7"/>
      <c r="T116" s="7"/>
      <c r="U116" s="7"/>
      <c r="V116" s="7"/>
    </row>
    <row r="117" spans="1:22">
      <c r="A117" s="7"/>
      <c r="B117" s="9"/>
      <c r="D117" s="46"/>
      <c r="E117" s="46"/>
      <c r="F117" s="46"/>
      <c r="G117" s="46"/>
      <c r="I117" s="46"/>
      <c r="J117" s="46"/>
      <c r="K117" s="46"/>
      <c r="L117" s="46"/>
      <c r="N117" s="46"/>
      <c r="O117" s="46"/>
      <c r="P117" s="46"/>
      <c r="Q117" s="46"/>
      <c r="S117" s="7"/>
      <c r="T117" s="7"/>
      <c r="U117" s="7"/>
      <c r="V117" s="7"/>
    </row>
    <row r="118" spans="1:22">
      <c r="A118" s="7"/>
      <c r="B118" s="9"/>
      <c r="D118" s="46"/>
      <c r="E118" s="46"/>
      <c r="F118" s="46"/>
      <c r="G118" s="46"/>
      <c r="I118" s="46"/>
      <c r="J118" s="46"/>
      <c r="K118" s="46"/>
      <c r="L118" s="46"/>
      <c r="N118" s="46"/>
      <c r="O118" s="46"/>
      <c r="P118" s="46"/>
      <c r="Q118" s="46"/>
      <c r="S118" s="7"/>
      <c r="T118" s="7"/>
      <c r="U118" s="7"/>
      <c r="V118" s="7"/>
    </row>
    <row r="119" spans="1:22">
      <c r="A119" s="7"/>
      <c r="B119" s="9"/>
      <c r="D119" s="46"/>
      <c r="E119" s="46"/>
      <c r="F119" s="46"/>
      <c r="G119" s="46"/>
      <c r="I119" s="46"/>
      <c r="J119" s="46"/>
      <c r="K119" s="46"/>
      <c r="L119" s="46"/>
      <c r="N119" s="46"/>
      <c r="O119" s="46"/>
      <c r="P119" s="46"/>
      <c r="Q119" s="46"/>
      <c r="S119" s="7"/>
      <c r="T119" s="7"/>
      <c r="U119" s="7"/>
      <c r="V119" s="7"/>
    </row>
    <row r="120" spans="1:22">
      <c r="A120" s="7"/>
      <c r="B120" s="9"/>
      <c r="D120" s="46"/>
      <c r="E120" s="46"/>
      <c r="F120" s="46"/>
      <c r="G120" s="46"/>
      <c r="I120" s="46"/>
      <c r="J120" s="46"/>
      <c r="K120" s="46"/>
      <c r="L120" s="46"/>
      <c r="N120" s="46"/>
      <c r="O120" s="46"/>
      <c r="P120" s="46"/>
      <c r="Q120" s="46"/>
      <c r="S120" s="7"/>
      <c r="T120" s="7"/>
      <c r="U120" s="7"/>
      <c r="V120" s="7"/>
    </row>
    <row r="121" spans="1:22">
      <c r="A121" s="7"/>
      <c r="B121" s="9"/>
      <c r="D121" s="46"/>
      <c r="E121" s="46"/>
      <c r="F121" s="46"/>
      <c r="G121" s="46"/>
      <c r="I121" s="46"/>
      <c r="J121" s="46"/>
      <c r="K121" s="46"/>
      <c r="L121" s="46"/>
      <c r="N121" s="46"/>
      <c r="O121" s="46"/>
      <c r="P121" s="46"/>
      <c r="Q121" s="46"/>
      <c r="S121" s="7"/>
      <c r="T121" s="7"/>
      <c r="U121" s="7"/>
      <c r="V121" s="7"/>
    </row>
    <row r="122" spans="1:22">
      <c r="A122" s="7"/>
      <c r="B122" s="9"/>
      <c r="D122" s="46"/>
      <c r="E122" s="46"/>
      <c r="F122" s="46"/>
      <c r="G122" s="46"/>
      <c r="I122" s="46"/>
      <c r="J122" s="46"/>
      <c r="K122" s="46"/>
      <c r="L122" s="46"/>
      <c r="N122" s="46"/>
      <c r="O122" s="46"/>
      <c r="P122" s="46"/>
      <c r="Q122" s="46"/>
      <c r="S122" s="7"/>
      <c r="T122" s="7"/>
      <c r="U122" s="7"/>
      <c r="V122" s="7"/>
    </row>
    <row r="123" spans="1:22">
      <c r="A123" s="7"/>
      <c r="B123" s="9"/>
      <c r="D123" s="46"/>
      <c r="E123" s="46"/>
      <c r="F123" s="46"/>
      <c r="G123" s="46"/>
      <c r="I123" s="46"/>
      <c r="J123" s="46"/>
      <c r="K123" s="46"/>
      <c r="L123" s="46"/>
      <c r="N123" s="46"/>
      <c r="O123" s="46"/>
      <c r="P123" s="46"/>
      <c r="Q123" s="46"/>
      <c r="S123" s="7"/>
      <c r="T123" s="7"/>
      <c r="U123" s="7"/>
      <c r="V123" s="7"/>
    </row>
    <row r="124" spans="1:22">
      <c r="A124" s="7"/>
      <c r="B124" s="9"/>
      <c r="D124" s="46"/>
      <c r="E124" s="46"/>
      <c r="F124" s="46"/>
      <c r="G124" s="46"/>
      <c r="I124" s="46"/>
      <c r="J124" s="46"/>
      <c r="K124" s="46"/>
      <c r="L124" s="46"/>
      <c r="N124" s="46"/>
      <c r="O124" s="46"/>
      <c r="P124" s="46"/>
      <c r="Q124" s="46"/>
      <c r="S124" s="7"/>
      <c r="T124" s="7"/>
      <c r="U124" s="7"/>
      <c r="V124" s="7"/>
    </row>
    <row r="125" spans="1:22">
      <c r="A125" s="7"/>
      <c r="B125" s="9"/>
      <c r="D125" s="46"/>
      <c r="E125" s="46"/>
      <c r="F125" s="46"/>
      <c r="G125" s="46"/>
      <c r="I125" s="46"/>
      <c r="J125" s="46"/>
      <c r="K125" s="46"/>
      <c r="L125" s="46"/>
      <c r="N125" s="46"/>
      <c r="O125" s="46"/>
      <c r="P125" s="46"/>
      <c r="Q125" s="46"/>
      <c r="S125" s="7"/>
      <c r="T125" s="7"/>
      <c r="U125" s="7"/>
      <c r="V125" s="7"/>
    </row>
    <row r="126" spans="1:22">
      <c r="A126" s="7"/>
      <c r="B126" s="9"/>
      <c r="D126" s="46"/>
      <c r="E126" s="46"/>
      <c r="F126" s="46"/>
      <c r="G126" s="46"/>
      <c r="I126" s="46"/>
      <c r="J126" s="46"/>
      <c r="K126" s="46"/>
      <c r="L126" s="46"/>
      <c r="N126" s="46"/>
      <c r="O126" s="46"/>
      <c r="P126" s="46"/>
      <c r="Q126" s="46"/>
      <c r="S126" s="7"/>
      <c r="T126" s="7"/>
      <c r="U126" s="7"/>
      <c r="V126" s="7"/>
    </row>
    <row r="127" spans="1:22">
      <c r="A127" s="7"/>
      <c r="B127" s="9"/>
      <c r="D127" s="46"/>
      <c r="E127" s="46"/>
      <c r="F127" s="46"/>
      <c r="G127" s="46"/>
      <c r="I127" s="46"/>
      <c r="J127" s="46"/>
      <c r="K127" s="46"/>
      <c r="L127" s="46"/>
      <c r="N127" s="46"/>
      <c r="O127" s="46"/>
      <c r="P127" s="46"/>
      <c r="Q127" s="46"/>
      <c r="S127" s="7"/>
      <c r="T127" s="7"/>
      <c r="U127" s="7"/>
      <c r="V127" s="7"/>
    </row>
    <row r="128" spans="1:22">
      <c r="A128" s="7"/>
      <c r="B128" s="9"/>
      <c r="D128" s="46"/>
      <c r="E128" s="46"/>
      <c r="F128" s="46"/>
      <c r="G128" s="46"/>
      <c r="I128" s="46"/>
      <c r="J128" s="46"/>
      <c r="K128" s="46"/>
      <c r="L128" s="46"/>
      <c r="N128" s="46"/>
      <c r="O128" s="46"/>
      <c r="P128" s="46"/>
      <c r="Q128" s="46"/>
      <c r="S128" s="7"/>
      <c r="T128" s="7"/>
      <c r="U128" s="7"/>
      <c r="V128" s="7"/>
    </row>
    <row r="129" spans="1:22">
      <c r="A129" s="7"/>
      <c r="B129" s="9"/>
      <c r="D129" s="46"/>
      <c r="E129" s="46"/>
      <c r="F129" s="46"/>
      <c r="G129" s="46"/>
      <c r="I129" s="46"/>
      <c r="J129" s="46"/>
      <c r="K129" s="46"/>
      <c r="L129" s="46"/>
      <c r="N129" s="46"/>
      <c r="O129" s="46"/>
      <c r="P129" s="46"/>
      <c r="Q129" s="46"/>
      <c r="S129" s="7"/>
      <c r="T129" s="7"/>
      <c r="U129" s="7"/>
      <c r="V129" s="7"/>
    </row>
    <row r="130" spans="1:22">
      <c r="A130" s="7"/>
      <c r="B130" s="9"/>
      <c r="D130" s="46"/>
      <c r="E130" s="46"/>
      <c r="F130" s="46"/>
      <c r="G130" s="46"/>
      <c r="I130" s="46"/>
      <c r="J130" s="46"/>
      <c r="K130" s="46"/>
      <c r="L130" s="46"/>
      <c r="N130" s="46"/>
      <c r="O130" s="46"/>
      <c r="P130" s="46"/>
      <c r="Q130" s="46"/>
      <c r="S130" s="7"/>
      <c r="T130" s="7"/>
      <c r="U130" s="7"/>
      <c r="V130" s="7"/>
    </row>
    <row r="131" spans="1:22">
      <c r="A131" s="7"/>
      <c r="B131" s="9"/>
      <c r="D131" s="46"/>
      <c r="E131" s="46"/>
      <c r="F131" s="46"/>
      <c r="G131" s="46"/>
      <c r="I131" s="46"/>
      <c r="J131" s="46"/>
      <c r="K131" s="46"/>
      <c r="L131" s="46"/>
      <c r="N131" s="46"/>
      <c r="O131" s="46"/>
      <c r="P131" s="46"/>
      <c r="Q131" s="46"/>
      <c r="S131" s="7"/>
      <c r="T131" s="7"/>
      <c r="U131" s="7"/>
      <c r="V131" s="7"/>
    </row>
    <row r="132" spans="1:22">
      <c r="A132" s="7"/>
      <c r="B132" s="9"/>
      <c r="D132" s="46"/>
      <c r="E132" s="46"/>
      <c r="F132" s="46"/>
      <c r="G132" s="46"/>
      <c r="I132" s="46"/>
      <c r="J132" s="46"/>
      <c r="K132" s="46"/>
      <c r="L132" s="46"/>
      <c r="N132" s="46"/>
      <c r="O132" s="46"/>
      <c r="P132" s="46"/>
      <c r="Q132" s="46"/>
      <c r="S132" s="7"/>
      <c r="T132" s="7"/>
      <c r="U132" s="7"/>
      <c r="V132" s="7"/>
    </row>
    <row r="133" spans="1:22">
      <c r="A133" s="7"/>
      <c r="B133" s="9"/>
      <c r="D133" s="46"/>
      <c r="E133" s="46"/>
      <c r="F133" s="46"/>
      <c r="G133" s="46"/>
      <c r="I133" s="46"/>
      <c r="J133" s="46"/>
      <c r="K133" s="46"/>
      <c r="L133" s="46"/>
      <c r="N133" s="46"/>
      <c r="O133" s="46"/>
      <c r="P133" s="46"/>
      <c r="Q133" s="46"/>
      <c r="S133" s="7"/>
      <c r="T133" s="7"/>
      <c r="U133" s="7"/>
      <c r="V133" s="7"/>
    </row>
    <row r="134" spans="1:22">
      <c r="A134" s="7"/>
      <c r="B134" s="9"/>
      <c r="D134" s="46"/>
      <c r="E134" s="46"/>
      <c r="F134" s="46"/>
      <c r="G134" s="46"/>
      <c r="I134" s="46"/>
      <c r="J134" s="46"/>
      <c r="K134" s="46"/>
      <c r="L134" s="46"/>
      <c r="N134" s="46"/>
      <c r="O134" s="46"/>
      <c r="P134" s="46"/>
      <c r="Q134" s="46"/>
      <c r="S134" s="7"/>
      <c r="T134" s="7"/>
      <c r="U134" s="7"/>
      <c r="V134" s="7"/>
    </row>
    <row r="135" spans="1:22">
      <c r="A135" s="7"/>
      <c r="B135" s="9"/>
      <c r="D135" s="46"/>
      <c r="E135" s="46"/>
      <c r="F135" s="46"/>
      <c r="G135" s="46"/>
      <c r="I135" s="46"/>
      <c r="J135" s="46"/>
      <c r="K135" s="46"/>
      <c r="L135" s="46"/>
      <c r="N135" s="46"/>
      <c r="O135" s="46"/>
      <c r="P135" s="46"/>
      <c r="Q135" s="46"/>
      <c r="S135" s="7"/>
      <c r="T135" s="7"/>
      <c r="U135" s="7"/>
      <c r="V135" s="7"/>
    </row>
    <row r="136" spans="1:22">
      <c r="A136" s="7"/>
      <c r="B136" s="9"/>
      <c r="D136" s="46"/>
      <c r="E136" s="46"/>
      <c r="F136" s="46"/>
      <c r="G136" s="46"/>
      <c r="I136" s="46"/>
      <c r="J136" s="46"/>
      <c r="K136" s="46"/>
      <c r="L136" s="46"/>
      <c r="N136" s="46"/>
      <c r="O136" s="46"/>
      <c r="P136" s="46"/>
      <c r="Q136" s="46"/>
      <c r="S136" s="7"/>
      <c r="T136" s="7"/>
      <c r="U136" s="7"/>
      <c r="V136" s="7"/>
    </row>
    <row r="137" spans="1:22">
      <c r="A137" s="7"/>
      <c r="B137" s="9"/>
      <c r="D137" s="46"/>
      <c r="E137" s="46"/>
      <c r="F137" s="46"/>
      <c r="G137" s="46"/>
      <c r="I137" s="46"/>
      <c r="J137" s="46"/>
      <c r="K137" s="46"/>
      <c r="L137" s="46"/>
      <c r="N137" s="46"/>
      <c r="O137" s="46"/>
      <c r="P137" s="46"/>
      <c r="Q137" s="46"/>
      <c r="S137" s="7"/>
      <c r="T137" s="7"/>
      <c r="U137" s="7"/>
      <c r="V137" s="7"/>
    </row>
    <row r="138" spans="1:22">
      <c r="A138" s="7"/>
      <c r="B138" s="9"/>
      <c r="D138" s="46"/>
      <c r="E138" s="46"/>
      <c r="F138" s="46"/>
      <c r="G138" s="46"/>
      <c r="I138" s="46"/>
      <c r="J138" s="46"/>
      <c r="K138" s="46"/>
      <c r="L138" s="46"/>
      <c r="N138" s="46"/>
      <c r="O138" s="46"/>
      <c r="P138" s="46"/>
      <c r="Q138" s="46"/>
      <c r="S138" s="7"/>
      <c r="T138" s="7"/>
      <c r="U138" s="7"/>
      <c r="V138" s="7"/>
    </row>
    <row r="139" spans="1:22">
      <c r="A139" s="7"/>
      <c r="B139" s="9"/>
      <c r="D139" s="46"/>
      <c r="E139" s="46"/>
      <c r="F139" s="46"/>
      <c r="G139" s="46"/>
      <c r="I139" s="46"/>
      <c r="J139" s="46"/>
      <c r="K139" s="46"/>
      <c r="L139" s="46"/>
      <c r="N139" s="46"/>
      <c r="O139" s="46"/>
      <c r="P139" s="46"/>
      <c r="Q139" s="46"/>
      <c r="S139" s="7"/>
      <c r="T139" s="7"/>
      <c r="U139" s="7"/>
      <c r="V139" s="7"/>
    </row>
    <row r="140" spans="1:22">
      <c r="A140" s="7"/>
      <c r="B140" s="9"/>
      <c r="D140" s="46"/>
      <c r="E140" s="46"/>
      <c r="F140" s="46"/>
      <c r="G140" s="46"/>
      <c r="I140" s="46"/>
      <c r="J140" s="46"/>
      <c r="K140" s="46"/>
      <c r="L140" s="46"/>
      <c r="N140" s="46"/>
      <c r="O140" s="46"/>
      <c r="P140" s="46"/>
      <c r="Q140" s="46"/>
      <c r="S140" s="7"/>
      <c r="T140" s="7"/>
      <c r="U140" s="7"/>
      <c r="V140" s="7"/>
    </row>
    <row r="141" spans="1:22">
      <c r="A141" s="7"/>
      <c r="B141" s="9"/>
      <c r="D141" s="46"/>
      <c r="E141" s="46"/>
      <c r="F141" s="46"/>
      <c r="G141" s="46"/>
      <c r="I141" s="46"/>
      <c r="J141" s="46"/>
      <c r="K141" s="46"/>
      <c r="L141" s="46"/>
      <c r="N141" s="46"/>
      <c r="O141" s="46"/>
      <c r="P141" s="46"/>
      <c r="Q141" s="46"/>
      <c r="S141" s="7"/>
      <c r="T141" s="7"/>
      <c r="U141" s="7"/>
      <c r="V141" s="7"/>
    </row>
    <row r="142" spans="1:22">
      <c r="A142" s="7"/>
      <c r="B142" s="9"/>
      <c r="D142" s="46"/>
      <c r="E142" s="46"/>
      <c r="F142" s="46"/>
      <c r="G142" s="46"/>
      <c r="I142" s="46"/>
      <c r="J142" s="46"/>
      <c r="K142" s="46"/>
      <c r="L142" s="46"/>
      <c r="N142" s="46"/>
      <c r="O142" s="46"/>
      <c r="P142" s="46"/>
      <c r="Q142" s="46"/>
      <c r="S142" s="7"/>
      <c r="T142" s="7"/>
      <c r="U142" s="7"/>
      <c r="V142" s="7"/>
    </row>
    <row r="143" spans="1:22">
      <c r="A143" s="7"/>
      <c r="B143" s="9"/>
      <c r="D143" s="46"/>
      <c r="E143" s="46"/>
      <c r="F143" s="46"/>
      <c r="G143" s="46"/>
      <c r="I143" s="46"/>
      <c r="J143" s="46"/>
      <c r="K143" s="46"/>
      <c r="L143" s="46"/>
      <c r="N143" s="46"/>
      <c r="O143" s="46"/>
      <c r="P143" s="46"/>
      <c r="Q143" s="46"/>
      <c r="S143" s="7"/>
      <c r="T143" s="7"/>
      <c r="U143" s="7"/>
      <c r="V143" s="7"/>
    </row>
    <row r="144" spans="1:22">
      <c r="A144" s="7"/>
      <c r="B144" s="9"/>
      <c r="D144" s="46"/>
      <c r="E144" s="46"/>
      <c r="F144" s="46"/>
      <c r="G144" s="46"/>
      <c r="I144" s="46"/>
      <c r="J144" s="46"/>
      <c r="K144" s="46"/>
      <c r="L144" s="46"/>
      <c r="N144" s="46"/>
      <c r="O144" s="46"/>
      <c r="P144" s="46"/>
      <c r="Q144" s="46"/>
      <c r="S144" s="7"/>
      <c r="T144" s="7"/>
      <c r="U144" s="7"/>
      <c r="V144" s="7"/>
    </row>
    <row r="145" spans="1:22">
      <c r="A145" s="7"/>
      <c r="B145" s="9"/>
      <c r="D145" s="46"/>
      <c r="E145" s="46"/>
      <c r="F145" s="46"/>
      <c r="G145" s="46"/>
      <c r="I145" s="46"/>
      <c r="J145" s="46"/>
      <c r="K145" s="46"/>
      <c r="L145" s="46"/>
      <c r="N145" s="46"/>
      <c r="O145" s="46"/>
      <c r="P145" s="46"/>
      <c r="Q145" s="46"/>
      <c r="S145" s="7"/>
      <c r="T145" s="7"/>
      <c r="U145" s="7"/>
      <c r="V145" s="7"/>
    </row>
    <row r="146" spans="1:22">
      <c r="A146" s="7"/>
      <c r="B146" s="9"/>
      <c r="D146" s="46"/>
      <c r="E146" s="46"/>
      <c r="F146" s="46"/>
      <c r="G146" s="46"/>
      <c r="I146" s="46"/>
      <c r="J146" s="46"/>
      <c r="K146" s="46"/>
      <c r="L146" s="46"/>
      <c r="N146" s="46"/>
      <c r="O146" s="46"/>
      <c r="P146" s="46"/>
      <c r="Q146" s="46"/>
      <c r="S146" s="7"/>
      <c r="T146" s="7"/>
      <c r="U146" s="7"/>
      <c r="V146" s="7"/>
    </row>
    <row r="147" spans="1:22">
      <c r="A147" s="7"/>
      <c r="B147" s="9"/>
      <c r="D147" s="46"/>
      <c r="E147" s="46"/>
      <c r="F147" s="46"/>
      <c r="G147" s="46"/>
      <c r="I147" s="46"/>
      <c r="J147" s="46"/>
      <c r="K147" s="46"/>
      <c r="L147" s="46"/>
      <c r="N147" s="46"/>
      <c r="O147" s="46"/>
      <c r="P147" s="46"/>
      <c r="Q147" s="46"/>
      <c r="S147" s="7"/>
      <c r="T147" s="7"/>
      <c r="U147" s="7"/>
      <c r="V147" s="7"/>
    </row>
    <row r="148" spans="1:22">
      <c r="A148" s="7"/>
      <c r="B148" s="9"/>
      <c r="D148" s="46"/>
      <c r="E148" s="46"/>
      <c r="F148" s="46"/>
      <c r="G148" s="46"/>
      <c r="I148" s="46"/>
      <c r="J148" s="46"/>
      <c r="K148" s="46"/>
      <c r="L148" s="46"/>
      <c r="N148" s="46"/>
      <c r="O148" s="46"/>
      <c r="P148" s="46"/>
      <c r="Q148" s="46"/>
      <c r="S148" s="7"/>
      <c r="T148" s="7"/>
      <c r="U148" s="7"/>
      <c r="V148" s="7"/>
    </row>
    <row r="149" spans="1:22">
      <c r="A149" s="7"/>
      <c r="B149" s="9"/>
      <c r="D149" s="46"/>
      <c r="E149" s="46"/>
      <c r="F149" s="46"/>
      <c r="G149" s="46"/>
      <c r="I149" s="46"/>
      <c r="J149" s="46"/>
      <c r="K149" s="46"/>
      <c r="L149" s="46"/>
      <c r="N149" s="46"/>
      <c r="O149" s="46"/>
      <c r="P149" s="46"/>
      <c r="Q149" s="46"/>
      <c r="S149" s="7"/>
      <c r="T149" s="7"/>
      <c r="U149" s="7"/>
      <c r="V149" s="7"/>
    </row>
    <row r="150" spans="1:22">
      <c r="A150" s="7"/>
      <c r="B150" s="9"/>
      <c r="D150" s="46"/>
      <c r="E150" s="46"/>
      <c r="F150" s="46"/>
      <c r="G150" s="46"/>
      <c r="I150" s="46"/>
      <c r="J150" s="46"/>
      <c r="K150" s="46"/>
      <c r="L150" s="46"/>
      <c r="N150" s="46"/>
      <c r="O150" s="46"/>
      <c r="P150" s="46"/>
      <c r="Q150" s="46"/>
      <c r="S150" s="7"/>
      <c r="T150" s="7"/>
      <c r="U150" s="7"/>
      <c r="V150" s="7"/>
    </row>
    <row r="151" spans="1:22">
      <c r="A151" s="7"/>
      <c r="B151" s="9"/>
      <c r="D151" s="46"/>
      <c r="E151" s="46"/>
      <c r="F151" s="46"/>
      <c r="G151" s="46"/>
      <c r="I151" s="46"/>
      <c r="J151" s="46"/>
      <c r="K151" s="46"/>
      <c r="L151" s="46"/>
      <c r="N151" s="46"/>
      <c r="O151" s="46"/>
      <c r="P151" s="46"/>
      <c r="Q151" s="46"/>
      <c r="S151" s="7"/>
      <c r="T151" s="7"/>
      <c r="U151" s="7"/>
      <c r="V151" s="7"/>
    </row>
    <row r="152" spans="1:22">
      <c r="A152" s="7"/>
      <c r="B152" s="9"/>
      <c r="D152" s="46"/>
      <c r="E152" s="46"/>
      <c r="F152" s="46"/>
      <c r="G152" s="46"/>
      <c r="I152" s="46"/>
      <c r="J152" s="46"/>
      <c r="K152" s="46"/>
      <c r="L152" s="46"/>
      <c r="N152" s="46"/>
      <c r="O152" s="46"/>
      <c r="P152" s="46"/>
      <c r="Q152" s="46"/>
      <c r="S152" s="7"/>
      <c r="T152" s="7"/>
      <c r="U152" s="7"/>
      <c r="V152" s="7"/>
    </row>
    <row r="153" spans="1:22">
      <c r="A153" s="7"/>
      <c r="B153" s="9"/>
      <c r="D153" s="46"/>
      <c r="E153" s="46"/>
      <c r="F153" s="46"/>
      <c r="G153" s="46"/>
      <c r="I153" s="46"/>
      <c r="J153" s="46"/>
      <c r="K153" s="46"/>
      <c r="L153" s="46"/>
      <c r="N153" s="46"/>
      <c r="O153" s="46"/>
      <c r="P153" s="46"/>
      <c r="Q153" s="46"/>
      <c r="S153" s="7"/>
      <c r="T153" s="7"/>
      <c r="U153" s="7"/>
      <c r="V153" s="7"/>
    </row>
    <row r="154" spans="1:22">
      <c r="A154" s="7"/>
      <c r="B154" s="9"/>
      <c r="D154" s="46"/>
      <c r="E154" s="46"/>
      <c r="F154" s="46"/>
      <c r="G154" s="46"/>
      <c r="I154" s="46"/>
      <c r="J154" s="46"/>
      <c r="K154" s="46"/>
      <c r="L154" s="46"/>
      <c r="N154" s="46"/>
      <c r="O154" s="46"/>
      <c r="P154" s="46"/>
      <c r="Q154" s="46"/>
      <c r="S154" s="7"/>
      <c r="T154" s="7"/>
      <c r="U154" s="7"/>
      <c r="V154" s="7"/>
    </row>
    <row r="155" spans="1:22">
      <c r="A155" s="7"/>
      <c r="B155" s="9"/>
      <c r="D155" s="46"/>
      <c r="E155" s="46"/>
      <c r="F155" s="46"/>
      <c r="G155" s="46"/>
      <c r="I155" s="46"/>
      <c r="J155" s="46"/>
      <c r="K155" s="46"/>
      <c r="L155" s="46"/>
      <c r="N155" s="46"/>
      <c r="O155" s="46"/>
      <c r="P155" s="46"/>
      <c r="Q155" s="46"/>
      <c r="S155" s="7"/>
      <c r="T155" s="7"/>
      <c r="U155" s="7"/>
      <c r="V155" s="7"/>
    </row>
    <row r="156" spans="1:22">
      <c r="A156" s="7"/>
      <c r="B156" s="9"/>
      <c r="D156" s="46"/>
      <c r="E156" s="46"/>
      <c r="F156" s="46"/>
      <c r="G156" s="46"/>
      <c r="I156" s="46"/>
      <c r="J156" s="46"/>
      <c r="K156" s="46"/>
      <c r="L156" s="46"/>
      <c r="N156" s="46"/>
      <c r="O156" s="46"/>
      <c r="P156" s="46"/>
      <c r="Q156" s="46"/>
      <c r="S156" s="7"/>
      <c r="T156" s="7"/>
      <c r="U156" s="7"/>
      <c r="V156" s="7"/>
    </row>
    <row r="157" spans="1:22">
      <c r="A157" s="7"/>
      <c r="B157" s="9"/>
      <c r="D157" s="46"/>
      <c r="E157" s="46"/>
      <c r="F157" s="46"/>
      <c r="G157" s="46"/>
      <c r="I157" s="46"/>
      <c r="J157" s="46"/>
      <c r="K157" s="46"/>
      <c r="L157" s="46"/>
      <c r="N157" s="46"/>
      <c r="O157" s="46"/>
      <c r="P157" s="46"/>
      <c r="Q157" s="46"/>
      <c r="S157" s="7"/>
      <c r="T157" s="7"/>
      <c r="U157" s="7"/>
      <c r="V157" s="7"/>
    </row>
    <row r="158" spans="1:22">
      <c r="A158" s="7"/>
      <c r="B158" s="9"/>
      <c r="D158" s="46"/>
      <c r="E158" s="46"/>
      <c r="F158" s="46"/>
      <c r="G158" s="46"/>
      <c r="I158" s="46"/>
      <c r="J158" s="46"/>
      <c r="K158" s="46"/>
      <c r="L158" s="46"/>
      <c r="N158" s="46"/>
      <c r="O158" s="46"/>
      <c r="P158" s="46"/>
      <c r="Q158" s="46"/>
      <c r="S158" s="7"/>
      <c r="T158" s="7"/>
      <c r="U158" s="7"/>
      <c r="V158" s="7"/>
    </row>
    <row r="159" spans="1:22">
      <c r="A159" s="7"/>
      <c r="B159" s="9"/>
      <c r="D159" s="46"/>
      <c r="E159" s="46"/>
      <c r="F159" s="46"/>
      <c r="G159" s="46"/>
      <c r="I159" s="46"/>
      <c r="J159" s="46"/>
      <c r="K159" s="46"/>
      <c r="L159" s="46"/>
      <c r="N159" s="46"/>
      <c r="O159" s="46"/>
      <c r="P159" s="46"/>
      <c r="Q159" s="46"/>
      <c r="S159" s="7"/>
      <c r="T159" s="7"/>
      <c r="U159" s="7"/>
      <c r="V159" s="7"/>
    </row>
    <row r="160" spans="1:22">
      <c r="A160" s="7"/>
      <c r="B160" s="9"/>
      <c r="D160" s="46"/>
      <c r="E160" s="46"/>
      <c r="F160" s="46"/>
      <c r="G160" s="46"/>
      <c r="I160" s="46"/>
      <c r="J160" s="46"/>
      <c r="K160" s="46"/>
      <c r="L160" s="46"/>
      <c r="N160" s="46"/>
      <c r="O160" s="46"/>
      <c r="P160" s="46"/>
      <c r="Q160" s="46"/>
      <c r="S160" s="7"/>
      <c r="T160" s="7"/>
      <c r="U160" s="7"/>
      <c r="V160" s="7"/>
    </row>
    <row r="161" spans="1:22">
      <c r="A161" s="7"/>
      <c r="B161" s="9"/>
      <c r="D161" s="46"/>
      <c r="E161" s="46"/>
      <c r="F161" s="46"/>
      <c r="G161" s="46"/>
      <c r="I161" s="46"/>
      <c r="J161" s="46"/>
      <c r="K161" s="46"/>
      <c r="L161" s="46"/>
      <c r="N161" s="46"/>
      <c r="O161" s="46"/>
      <c r="P161" s="46"/>
      <c r="Q161" s="46"/>
      <c r="S161" s="7"/>
      <c r="T161" s="7"/>
      <c r="U161" s="7"/>
      <c r="V161" s="7"/>
    </row>
    <row r="162" spans="1:22">
      <c r="A162" s="7"/>
      <c r="B162" s="9"/>
      <c r="D162" s="46"/>
      <c r="E162" s="46"/>
      <c r="F162" s="46"/>
      <c r="G162" s="46"/>
      <c r="I162" s="46"/>
      <c r="J162" s="46"/>
      <c r="K162" s="46"/>
      <c r="L162" s="46"/>
      <c r="N162" s="46"/>
      <c r="O162" s="46"/>
      <c r="P162" s="46"/>
      <c r="Q162" s="46"/>
      <c r="S162" s="7"/>
      <c r="T162" s="7"/>
      <c r="U162" s="7"/>
      <c r="V162" s="7"/>
    </row>
    <row r="163" spans="1:22">
      <c r="A163" s="7"/>
      <c r="B163" s="9"/>
      <c r="D163" s="46"/>
      <c r="E163" s="46"/>
      <c r="F163" s="46"/>
      <c r="G163" s="46"/>
      <c r="I163" s="46"/>
      <c r="J163" s="46"/>
      <c r="K163" s="46"/>
      <c r="L163" s="46"/>
      <c r="N163" s="46"/>
      <c r="O163" s="46"/>
      <c r="P163" s="46"/>
      <c r="Q163" s="46"/>
      <c r="S163" s="7"/>
      <c r="T163" s="7"/>
      <c r="U163" s="7"/>
      <c r="V163" s="7"/>
    </row>
    <row r="164" spans="1:22">
      <c r="A164" s="7"/>
      <c r="B164" s="9"/>
      <c r="D164" s="46"/>
      <c r="E164" s="46"/>
      <c r="F164" s="46"/>
      <c r="G164" s="46"/>
      <c r="I164" s="46"/>
      <c r="J164" s="46"/>
      <c r="K164" s="46"/>
      <c r="L164" s="46"/>
      <c r="N164" s="46"/>
      <c r="O164" s="46"/>
      <c r="P164" s="46"/>
      <c r="Q164" s="46"/>
      <c r="S164" s="7"/>
      <c r="T164" s="7"/>
      <c r="U164" s="7"/>
      <c r="V164" s="7"/>
    </row>
    <row r="165" spans="1:22">
      <c r="A165" s="7"/>
      <c r="B165" s="9"/>
      <c r="D165" s="46"/>
      <c r="E165" s="46"/>
      <c r="F165" s="46"/>
      <c r="G165" s="46"/>
      <c r="I165" s="46"/>
      <c r="J165" s="46"/>
      <c r="K165" s="46"/>
      <c r="L165" s="46"/>
      <c r="N165" s="46"/>
      <c r="O165" s="46"/>
      <c r="P165" s="46"/>
      <c r="Q165" s="46"/>
      <c r="S165" s="7"/>
      <c r="T165" s="7"/>
      <c r="U165" s="7"/>
      <c r="V165" s="7"/>
    </row>
    <row r="166" spans="1:22">
      <c r="A166" s="7"/>
      <c r="B166" s="9"/>
      <c r="D166" s="46"/>
      <c r="E166" s="46"/>
      <c r="F166" s="46"/>
      <c r="G166" s="46"/>
      <c r="I166" s="46"/>
      <c r="J166" s="46"/>
      <c r="K166" s="46"/>
      <c r="L166" s="46"/>
      <c r="N166" s="46"/>
      <c r="O166" s="46"/>
      <c r="P166" s="46"/>
      <c r="Q166" s="46"/>
      <c r="S166" s="7"/>
      <c r="T166" s="7"/>
      <c r="U166" s="7"/>
      <c r="V166" s="7"/>
    </row>
    <row r="167" spans="1:22">
      <c r="A167" s="7"/>
      <c r="B167" s="9"/>
      <c r="D167" s="46"/>
      <c r="E167" s="46"/>
      <c r="F167" s="46"/>
      <c r="G167" s="46"/>
      <c r="I167" s="46"/>
      <c r="J167" s="46"/>
      <c r="K167" s="46"/>
      <c r="L167" s="46"/>
      <c r="N167" s="46"/>
      <c r="O167" s="46"/>
      <c r="P167" s="46"/>
      <c r="Q167" s="46"/>
      <c r="S167" s="7"/>
      <c r="T167" s="7"/>
      <c r="U167" s="7"/>
      <c r="V167" s="7"/>
    </row>
    <row r="168" spans="1:22">
      <c r="A168" s="7"/>
      <c r="B168" s="9"/>
      <c r="D168" s="46"/>
      <c r="E168" s="46"/>
      <c r="F168" s="46"/>
      <c r="G168" s="46"/>
      <c r="I168" s="46"/>
      <c r="J168" s="46"/>
      <c r="K168" s="46"/>
      <c r="L168" s="46"/>
      <c r="N168" s="46"/>
      <c r="O168" s="46"/>
      <c r="P168" s="46"/>
      <c r="Q168" s="46"/>
      <c r="S168" s="7"/>
      <c r="T168" s="7"/>
      <c r="U168" s="7"/>
      <c r="V168" s="7"/>
    </row>
    <row r="169" spans="1:22">
      <c r="A169" s="7"/>
      <c r="B169" s="9"/>
    </row>
    <row r="170" spans="1:22">
      <c r="A170" s="7"/>
      <c r="B170" s="9"/>
    </row>
    <row r="171" spans="1:22">
      <c r="A171" s="7"/>
      <c r="B171" s="9"/>
    </row>
    <row r="172" spans="1:22">
      <c r="A172" s="7"/>
      <c r="B172" s="9"/>
    </row>
    <row r="173" spans="1:22">
      <c r="A173" s="7"/>
      <c r="B173" s="9"/>
    </row>
  </sheetData>
  <sortState xmlns:xlrd2="http://schemas.microsoft.com/office/spreadsheetml/2017/richdata2" ref="D3:G173">
    <sortCondition ref="D2"/>
  </sortState>
  <dataConsolidate/>
  <mergeCells count="9">
    <mergeCell ref="S1:V1"/>
    <mergeCell ref="A1:B1"/>
    <mergeCell ref="D1:G1"/>
    <mergeCell ref="I1:L1"/>
    <mergeCell ref="A38:B38"/>
    <mergeCell ref="A2:B2"/>
    <mergeCell ref="A14:B14"/>
    <mergeCell ref="A26:B26"/>
    <mergeCell ref="N1:Q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70494-134C-D644-9DB0-7338FD131FF2}">
  <dimension ref="C1:AB205"/>
  <sheetViews>
    <sheetView topLeftCell="C1" zoomScale="80" zoomScaleNormal="80" workbookViewId="0">
      <pane xSplit="7" ySplit="13" topLeftCell="J89" activePane="bottomRight" state="frozen"/>
      <selection activeCell="C1" sqref="C1"/>
      <selection pane="topRight" activeCell="J1" sqref="J1"/>
      <selection pane="bottomLeft" activeCell="C14" sqref="C14"/>
      <selection pane="bottomRight" activeCell="C95" sqref="C95"/>
    </sheetView>
  </sheetViews>
  <sheetFormatPr defaultColWidth="11.5546875" defaultRowHeight="23.8"/>
  <cols>
    <col min="4" max="4" width="13.77734375" style="54" bestFit="1" customWidth="1" collapsed="1"/>
    <col min="5" max="6" width="22.44140625" style="54" bestFit="1" customWidth="1"/>
    <col min="7" max="8" width="22.109375" style="54" bestFit="1" customWidth="1"/>
    <col min="9" max="9" width="18.6640625" style="54" bestFit="1" customWidth="1"/>
    <col min="10" max="10" width="12" style="59" bestFit="1" customWidth="1"/>
    <col min="11" max="11" width="18.6640625" style="45" bestFit="1" customWidth="1"/>
    <col min="12" max="12" width="18.109375" style="45" bestFit="1" customWidth="1"/>
    <col min="13" max="13" width="33" style="55" bestFit="1" customWidth="1"/>
    <col min="14" max="14" width="43.77734375" style="79" bestFit="1" customWidth="1"/>
    <col min="15" max="15" width="43.77734375" style="79" customWidth="1"/>
    <col min="16" max="16" width="18.6640625" style="79" bestFit="1" customWidth="1"/>
    <col min="17" max="17" width="10.77734375" style="55"/>
    <col min="18" max="18" width="10.77734375" style="52"/>
  </cols>
  <sheetData>
    <row r="1" spans="3:18">
      <c r="D1" s="57"/>
      <c r="E1" s="112" t="s">
        <v>31</v>
      </c>
      <c r="F1" s="113"/>
      <c r="G1" s="112" t="s">
        <v>32</v>
      </c>
      <c r="H1" s="113"/>
      <c r="I1" s="112" t="s">
        <v>43</v>
      </c>
      <c r="J1" s="113"/>
      <c r="K1" s="114" t="s">
        <v>44</v>
      </c>
      <c r="L1" s="115"/>
    </row>
    <row r="2" spans="3:18">
      <c r="D2" s="57" t="s">
        <v>18</v>
      </c>
      <c r="E2" s="57" t="s">
        <v>45</v>
      </c>
      <c r="F2" s="57" t="s">
        <v>46</v>
      </c>
      <c r="G2" s="57" t="s">
        <v>47</v>
      </c>
      <c r="H2" s="63" t="s">
        <v>48</v>
      </c>
      <c r="I2" s="57" t="s">
        <v>34</v>
      </c>
      <c r="J2" s="57" t="s">
        <v>33</v>
      </c>
      <c r="K2" s="57" t="s">
        <v>34</v>
      </c>
      <c r="L2" s="57" t="s">
        <v>33</v>
      </c>
      <c r="M2" s="60" t="s">
        <v>49</v>
      </c>
      <c r="N2" s="79" t="s">
        <v>51</v>
      </c>
      <c r="P2" s="54" t="s">
        <v>50</v>
      </c>
      <c r="R2" s="54"/>
    </row>
    <row r="3" spans="3:18">
      <c r="C3" t="str">
        <f t="shared" ref="C3:C6" si="0">IF(OR(AND(J3&lt;1,L3&gt;1),AND(L3&lt;1,J3&gt;1)),"FLIP!","")</f>
        <v/>
      </c>
      <c r="D3" s="71">
        <v>1</v>
      </c>
      <c r="E3" s="72">
        <v>6.828882902407134</v>
      </c>
      <c r="F3" s="72">
        <v>6.7210584355270218</v>
      </c>
      <c r="G3" s="72">
        <v>4.5286276089647313</v>
      </c>
      <c r="H3" s="72">
        <v>4.2410956972844316</v>
      </c>
      <c r="I3" s="72">
        <f t="shared" ref="I3:I34" si="1">E3+G3</f>
        <v>11.357510511371865</v>
      </c>
      <c r="J3" s="72">
        <f t="shared" ref="J3:J34" si="2">E3/G3</f>
        <v>1.5079365079365079</v>
      </c>
      <c r="K3" s="72">
        <f t="shared" ref="K3:K34" si="3">F3+H3</f>
        <v>10.962154132811452</v>
      </c>
      <c r="L3" s="72">
        <f t="shared" ref="L3:L34" si="4">F3/H3</f>
        <v>1.5847457627118642</v>
      </c>
      <c r="M3" s="75">
        <f t="shared" ref="M3:M34" si="5">ABS(I3-K3)</f>
        <v>0.39535637856041284</v>
      </c>
      <c r="N3" s="64">
        <f>100*(M3/AVERAGE(I3,K3))</f>
        <v>3.5426731078904967</v>
      </c>
      <c r="O3" s="86"/>
      <c r="P3" s="53">
        <f t="shared" ref="P3:P34" si="6">J3/L3</f>
        <v>0.95153212800271636</v>
      </c>
    </row>
    <row r="4" spans="3:18">
      <c r="C4" t="str">
        <f t="shared" si="0"/>
        <v/>
      </c>
      <c r="D4" s="67">
        <v>2</v>
      </c>
      <c r="E4" s="68">
        <v>6.2178775900864967</v>
      </c>
      <c r="F4" s="68">
        <v>7.7633616153681109</v>
      </c>
      <c r="G4" s="68">
        <v>4.7442765427249558</v>
      </c>
      <c r="H4" s="68">
        <v>5.4631063219257072</v>
      </c>
      <c r="I4" s="68">
        <f t="shared" si="1"/>
        <v>10.962154132811452</v>
      </c>
      <c r="J4" s="68">
        <f t="shared" si="2"/>
        <v>1.310606060606061</v>
      </c>
      <c r="K4" s="68">
        <f t="shared" si="3"/>
        <v>13.226467937293819</v>
      </c>
      <c r="L4" s="68">
        <f t="shared" si="4"/>
        <v>1.4210526315789476</v>
      </c>
      <c r="M4" s="76">
        <f t="shared" si="5"/>
        <v>2.2643138044823665</v>
      </c>
      <c r="N4" s="64">
        <f t="shared" ref="N4:N67" si="7">100*(M4/AVERAGE(I4,K4))</f>
        <v>18.722139673105502</v>
      </c>
      <c r="O4" s="86"/>
      <c r="P4" s="53">
        <f t="shared" si="6"/>
        <v>0.92227833894500577</v>
      </c>
    </row>
    <row r="5" spans="3:18">
      <c r="C5" t="str">
        <f t="shared" si="0"/>
        <v/>
      </c>
      <c r="D5" s="67">
        <v>3</v>
      </c>
      <c r="E5" s="68">
        <v>7.1164148140874346</v>
      </c>
      <c r="F5" s="68">
        <v>7.9790105491283363</v>
      </c>
      <c r="G5" s="68">
        <v>5.6428137667258955</v>
      </c>
      <c r="H5" s="68">
        <v>6.361643545926646</v>
      </c>
      <c r="I5" s="68">
        <f t="shared" si="1"/>
        <v>12.75922858081333</v>
      </c>
      <c r="J5" s="68">
        <f t="shared" si="2"/>
        <v>1.2611464968152866</v>
      </c>
      <c r="K5" s="68">
        <f t="shared" si="3"/>
        <v>14.340654095054983</v>
      </c>
      <c r="L5" s="68">
        <f t="shared" si="4"/>
        <v>1.2542372881355932</v>
      </c>
      <c r="M5" s="76">
        <f t="shared" si="5"/>
        <v>1.5814255142416531</v>
      </c>
      <c r="N5" s="64">
        <f t="shared" si="7"/>
        <v>11.671087533156504</v>
      </c>
      <c r="O5" s="86"/>
      <c r="P5" s="53">
        <f t="shared" si="6"/>
        <v>1.0055086934067825</v>
      </c>
    </row>
    <row r="6" spans="3:18">
      <c r="C6" t="str">
        <f t="shared" si="0"/>
        <v/>
      </c>
      <c r="D6" s="71">
        <v>4</v>
      </c>
      <c r="E6" s="72">
        <v>1.5095425363215771</v>
      </c>
      <c r="F6" s="72">
        <v>1.4376595584015022</v>
      </c>
      <c r="G6" s="72">
        <v>1.114186157761164</v>
      </c>
      <c r="H6" s="72">
        <v>1.0782446688011265</v>
      </c>
      <c r="I6" s="72">
        <f t="shared" si="1"/>
        <v>2.6237286940827413</v>
      </c>
      <c r="J6" s="72">
        <f t="shared" si="2"/>
        <v>1.3548387096774193</v>
      </c>
      <c r="K6" s="72">
        <f t="shared" si="3"/>
        <v>2.5159042272026286</v>
      </c>
      <c r="L6" s="72">
        <f t="shared" si="4"/>
        <v>1.3333333333333335</v>
      </c>
      <c r="M6" s="75">
        <f t="shared" si="5"/>
        <v>0.10782446688011271</v>
      </c>
      <c r="N6" s="64">
        <f t="shared" si="7"/>
        <v>4.1958041958041976</v>
      </c>
      <c r="O6" s="86"/>
      <c r="P6" s="53">
        <f t="shared" si="6"/>
        <v>1.0161290322580643</v>
      </c>
    </row>
    <row r="7" spans="3:18">
      <c r="C7" t="str">
        <f>IF(OR(AND(J7&lt;1,L7&gt;1),AND(L7&lt;1,J7&gt;1)),"FLIP!","")</f>
        <v/>
      </c>
      <c r="D7" s="71">
        <v>5</v>
      </c>
      <c r="E7" s="72">
        <v>0.24440212492825536</v>
      </c>
      <c r="F7" s="72">
        <v>0.35941488960037554</v>
      </c>
      <c r="G7" s="72">
        <v>1.186069135681239</v>
      </c>
      <c r="H7" s="72">
        <v>1.114186157761164</v>
      </c>
      <c r="I7" s="72">
        <f t="shared" si="1"/>
        <v>1.4304712606094943</v>
      </c>
      <c r="J7" s="72">
        <f t="shared" si="2"/>
        <v>0.20606060606060611</v>
      </c>
      <c r="K7" s="72">
        <f t="shared" si="3"/>
        <v>1.4736010473615395</v>
      </c>
      <c r="L7" s="72">
        <f t="shared" si="4"/>
        <v>0.32258064516129037</v>
      </c>
      <c r="M7" s="75">
        <f t="shared" si="5"/>
        <v>4.3129786752045263E-2</v>
      </c>
      <c r="N7" s="64">
        <f t="shared" si="7"/>
        <v>2.9702970297029845</v>
      </c>
      <c r="O7" s="86"/>
      <c r="P7" s="53">
        <f t="shared" si="6"/>
        <v>0.6387878787878789</v>
      </c>
    </row>
    <row r="8" spans="3:18">
      <c r="C8" t="str">
        <f t="shared" ref="C8:C71" si="8">IF(OR(AND(J8&lt;1,L8&gt;1),AND(L8&lt;1,J8&gt;1)),"FLIP!","")</f>
        <v/>
      </c>
      <c r="D8" s="71">
        <v>6</v>
      </c>
      <c r="E8" s="72">
        <v>6.828882902407134</v>
      </c>
      <c r="F8" s="72">
        <v>7.6195956595279615</v>
      </c>
      <c r="G8" s="72">
        <v>5.391223344005633</v>
      </c>
      <c r="H8" s="72">
        <v>5.4990478108857452</v>
      </c>
      <c r="I8" s="72">
        <f t="shared" si="1"/>
        <v>12.220106246412767</v>
      </c>
      <c r="J8" s="72">
        <f t="shared" si="2"/>
        <v>1.2666666666666664</v>
      </c>
      <c r="K8" s="72">
        <f t="shared" si="3"/>
        <v>13.118643470413707</v>
      </c>
      <c r="L8" s="72">
        <f t="shared" si="4"/>
        <v>1.3856209150326799</v>
      </c>
      <c r="M8" s="75">
        <f t="shared" si="5"/>
        <v>0.89853722400093972</v>
      </c>
      <c r="N8" s="64">
        <f t="shared" si="7"/>
        <v>7.0921985815602913</v>
      </c>
      <c r="O8" s="86"/>
      <c r="P8" s="53">
        <f t="shared" si="6"/>
        <v>0.91415094339622605</v>
      </c>
    </row>
    <row r="9" spans="3:18">
      <c r="C9" t="str">
        <f t="shared" si="8"/>
        <v/>
      </c>
      <c r="D9" s="71">
        <v>7</v>
      </c>
      <c r="E9" s="72">
        <v>0.82665424608086358</v>
      </c>
      <c r="F9" s="72">
        <v>1.0782446688011265</v>
      </c>
      <c r="G9" s="72">
        <v>1.4376595584015022</v>
      </c>
      <c r="H9" s="72">
        <v>1.4736010473615393</v>
      </c>
      <c r="I9" s="72">
        <f t="shared" si="1"/>
        <v>2.2643138044823656</v>
      </c>
      <c r="J9" s="72">
        <f t="shared" si="2"/>
        <v>0.57499999999999984</v>
      </c>
      <c r="K9" s="72">
        <f t="shared" si="3"/>
        <v>2.5518457161626658</v>
      </c>
      <c r="L9" s="72">
        <f t="shared" si="4"/>
        <v>0.73170731707317083</v>
      </c>
      <c r="M9" s="75">
        <f t="shared" si="5"/>
        <v>0.28753191168030012</v>
      </c>
      <c r="N9" s="64">
        <f t="shared" si="7"/>
        <v>11.940298507462675</v>
      </c>
      <c r="O9" s="86"/>
      <c r="P9" s="53">
        <f t="shared" si="6"/>
        <v>0.78583333333333305</v>
      </c>
    </row>
    <row r="10" spans="3:18">
      <c r="C10" t="str">
        <f t="shared" si="8"/>
        <v/>
      </c>
      <c r="D10" s="71">
        <v>8</v>
      </c>
      <c r="E10" s="72">
        <v>5.8944041894461572</v>
      </c>
      <c r="F10" s="72">
        <v>5.7146967446459707</v>
      </c>
      <c r="G10" s="72">
        <v>1.3298350915213892</v>
      </c>
      <c r="H10" s="72">
        <v>1.3657765804814268</v>
      </c>
      <c r="I10" s="72">
        <f t="shared" si="1"/>
        <v>7.2242392809675469</v>
      </c>
      <c r="J10" s="72">
        <f t="shared" si="2"/>
        <v>4.4324324324324325</v>
      </c>
      <c r="K10" s="72">
        <f t="shared" si="3"/>
        <v>7.0804733251273975</v>
      </c>
      <c r="L10" s="72">
        <f t="shared" si="4"/>
        <v>4.1842105263157903</v>
      </c>
      <c r="M10" s="75">
        <f t="shared" si="5"/>
        <v>0.1437659558401494</v>
      </c>
      <c r="N10" s="64">
        <f t="shared" si="7"/>
        <v>2.0100502512562701</v>
      </c>
      <c r="O10" s="86"/>
      <c r="P10" s="53">
        <f t="shared" si="6"/>
        <v>1.0593234744178139</v>
      </c>
    </row>
    <row r="11" spans="3:18">
      <c r="C11" t="str">
        <f t="shared" si="8"/>
        <v/>
      </c>
      <c r="D11" s="67">
        <v>9</v>
      </c>
      <c r="E11" s="68">
        <v>0.33425584732834923</v>
      </c>
      <c r="F11" s="68">
        <v>1.0782446688011265</v>
      </c>
      <c r="G11" s="68">
        <v>0.64694680128067594</v>
      </c>
      <c r="H11" s="68">
        <v>1.186069135681239</v>
      </c>
      <c r="I11" s="68">
        <f t="shared" si="1"/>
        <v>0.98120264860902517</v>
      </c>
      <c r="J11" s="68">
        <f t="shared" si="2"/>
        <v>0.51666666666666661</v>
      </c>
      <c r="K11" s="68">
        <f t="shared" si="3"/>
        <v>2.2643138044823656</v>
      </c>
      <c r="L11" s="68">
        <f t="shared" si="4"/>
        <v>0.90909090909090917</v>
      </c>
      <c r="M11" s="76">
        <f t="shared" si="5"/>
        <v>1.2831111558733403</v>
      </c>
      <c r="N11" s="64">
        <f t="shared" si="7"/>
        <v>79.069767441860449</v>
      </c>
      <c r="O11" s="86"/>
      <c r="P11" s="53">
        <f t="shared" si="6"/>
        <v>0.56833333333333325</v>
      </c>
    </row>
    <row r="12" spans="3:18">
      <c r="C12" t="str">
        <f t="shared" si="8"/>
        <v/>
      </c>
      <c r="D12" s="71">
        <v>10</v>
      </c>
      <c r="E12" s="72">
        <v>0.75477126816078854</v>
      </c>
      <c r="F12" s="72">
        <v>0.71882977920075108</v>
      </c>
      <c r="G12" s="72">
        <v>1.4017180694414644</v>
      </c>
      <c r="H12" s="72">
        <v>1.4736010473615393</v>
      </c>
      <c r="I12" s="72">
        <f t="shared" si="1"/>
        <v>2.1564893376022529</v>
      </c>
      <c r="J12" s="72">
        <f t="shared" si="2"/>
        <v>0.53846153846153844</v>
      </c>
      <c r="K12" s="72">
        <f t="shared" si="3"/>
        <v>2.1924308265622905</v>
      </c>
      <c r="L12" s="72">
        <f t="shared" si="4"/>
        <v>0.48780487804878064</v>
      </c>
      <c r="M12" s="75">
        <f t="shared" si="5"/>
        <v>3.5941488960037571E-2</v>
      </c>
      <c r="N12" s="64">
        <f t="shared" si="7"/>
        <v>1.6528925619834722</v>
      </c>
      <c r="O12" s="86"/>
      <c r="P12" s="53">
        <f t="shared" si="6"/>
        <v>1.1038461538461535</v>
      </c>
    </row>
    <row r="13" spans="3:18">
      <c r="C13" t="str">
        <f t="shared" si="8"/>
        <v/>
      </c>
      <c r="D13" s="71">
        <v>11</v>
      </c>
      <c r="E13" s="72">
        <v>0.24799627382425909</v>
      </c>
      <c r="F13" s="72">
        <v>0.39535637856041306</v>
      </c>
      <c r="G13" s="72">
        <v>0.6828882902407134</v>
      </c>
      <c r="H13" s="72">
        <v>0.79071275712082612</v>
      </c>
      <c r="I13" s="72">
        <f t="shared" si="1"/>
        <v>0.93088456406497255</v>
      </c>
      <c r="J13" s="72">
        <f t="shared" si="2"/>
        <v>0.36315789473684212</v>
      </c>
      <c r="K13" s="72">
        <f t="shared" si="3"/>
        <v>1.1860691356812392</v>
      </c>
      <c r="L13" s="72">
        <f t="shared" si="4"/>
        <v>0.5</v>
      </c>
      <c r="M13" s="75">
        <f t="shared" si="5"/>
        <v>0.25518457161626662</v>
      </c>
      <c r="N13" s="64">
        <f t="shared" si="7"/>
        <v>24.108658743633278</v>
      </c>
      <c r="O13" s="86"/>
      <c r="P13" s="53">
        <f t="shared" si="6"/>
        <v>0.72631578947368425</v>
      </c>
    </row>
    <row r="14" spans="3:18">
      <c r="C14" t="str">
        <f t="shared" si="8"/>
        <v/>
      </c>
      <c r="D14" s="67">
        <v>12</v>
      </c>
      <c r="E14" s="68">
        <v>6.2538190790465329</v>
      </c>
      <c r="F14" s="68">
        <v>7.6195956595279615</v>
      </c>
      <c r="G14" s="68">
        <v>4.7802180316849938</v>
      </c>
      <c r="H14" s="68">
        <v>5.4990478108857452</v>
      </c>
      <c r="I14" s="68">
        <f t="shared" si="1"/>
        <v>11.034037110731527</v>
      </c>
      <c r="J14" s="68">
        <f t="shared" si="2"/>
        <v>1.3082706766917291</v>
      </c>
      <c r="K14" s="68">
        <f t="shared" si="3"/>
        <v>13.118643470413707</v>
      </c>
      <c r="L14" s="68">
        <f t="shared" si="4"/>
        <v>1.3856209150326799</v>
      </c>
      <c r="M14" s="76">
        <f t="shared" si="5"/>
        <v>2.08460635968218</v>
      </c>
      <c r="N14" s="64">
        <f t="shared" si="7"/>
        <v>17.261904761904777</v>
      </c>
      <c r="O14" s="86"/>
      <c r="P14" s="53">
        <f t="shared" si="6"/>
        <v>0.9441764789331818</v>
      </c>
    </row>
    <row r="15" spans="3:18">
      <c r="C15" t="str">
        <f t="shared" si="8"/>
        <v/>
      </c>
      <c r="D15" s="65">
        <v>13</v>
      </c>
      <c r="E15" s="66">
        <v>1.3298350915213892</v>
      </c>
      <c r="F15" s="66">
        <v>9.0213137289694263</v>
      </c>
      <c r="G15" s="66">
        <v>0.29831435836831166</v>
      </c>
      <c r="H15" s="66">
        <v>1.4017180694414644</v>
      </c>
      <c r="I15" s="66">
        <f t="shared" si="1"/>
        <v>1.6281494498897009</v>
      </c>
      <c r="J15" s="66">
        <f t="shared" si="2"/>
        <v>4.4578313253012043</v>
      </c>
      <c r="K15" s="66">
        <f t="shared" si="3"/>
        <v>10.423031798410891</v>
      </c>
      <c r="L15" s="66">
        <f t="shared" si="4"/>
        <v>6.435897435897437</v>
      </c>
      <c r="M15" s="78">
        <f t="shared" si="5"/>
        <v>8.79488234852119</v>
      </c>
      <c r="N15" s="64">
        <f t="shared" si="7"/>
        <v>145.95884282731882</v>
      </c>
      <c r="O15" s="86"/>
      <c r="P15" s="53">
        <f t="shared" si="6"/>
        <v>0.69265108241731843</v>
      </c>
    </row>
    <row r="16" spans="3:18">
      <c r="C16" t="str">
        <f t="shared" si="8"/>
        <v/>
      </c>
      <c r="D16" s="71">
        <v>14</v>
      </c>
      <c r="E16" s="72">
        <v>0.43129786752045063</v>
      </c>
      <c r="F16" s="72">
        <v>0.39535637856041306</v>
      </c>
      <c r="G16" s="72">
        <v>0.75477126816078854</v>
      </c>
      <c r="H16" s="72">
        <v>0.53912233440056323</v>
      </c>
      <c r="I16" s="72">
        <f t="shared" si="1"/>
        <v>1.1860691356812392</v>
      </c>
      <c r="J16" s="72">
        <f t="shared" si="2"/>
        <v>0.57142857142857151</v>
      </c>
      <c r="K16" s="72">
        <f t="shared" si="3"/>
        <v>0.93447871296097629</v>
      </c>
      <c r="L16" s="72">
        <f t="shared" si="4"/>
        <v>0.73333333333333339</v>
      </c>
      <c r="M16" s="75">
        <f t="shared" si="5"/>
        <v>0.25159042272026289</v>
      </c>
      <c r="N16" s="64">
        <f t="shared" si="7"/>
        <v>23.728813559322038</v>
      </c>
      <c r="O16" s="86"/>
      <c r="P16" s="53">
        <f t="shared" si="6"/>
        <v>0.77922077922077926</v>
      </c>
    </row>
    <row r="17" spans="3:16">
      <c r="C17" t="str">
        <f t="shared" si="8"/>
        <v/>
      </c>
      <c r="D17" s="65">
        <v>15</v>
      </c>
      <c r="E17" s="66">
        <v>6.5413509907268335</v>
      </c>
      <c r="F17" s="66">
        <v>15.850196631376559</v>
      </c>
      <c r="G17" s="66">
        <v>2.2283723155223281</v>
      </c>
      <c r="H17" s="66">
        <v>4.7802180316849938</v>
      </c>
      <c r="I17" s="66">
        <f t="shared" si="1"/>
        <v>8.769723306249162</v>
      </c>
      <c r="J17" s="66">
        <f t="shared" si="2"/>
        <v>2.9354838709677415</v>
      </c>
      <c r="K17" s="66">
        <f t="shared" si="3"/>
        <v>20.630414663061551</v>
      </c>
      <c r="L17" s="66">
        <f t="shared" si="4"/>
        <v>3.3157894736842106</v>
      </c>
      <c r="M17" s="78">
        <f t="shared" si="5"/>
        <v>11.860691356812389</v>
      </c>
      <c r="N17" s="64">
        <f t="shared" si="7"/>
        <v>80.684596577017103</v>
      </c>
      <c r="O17" s="86"/>
      <c r="P17" s="53">
        <f t="shared" si="6"/>
        <v>0.88530465949820769</v>
      </c>
    </row>
    <row r="18" spans="3:16">
      <c r="C18" t="str">
        <f t="shared" si="8"/>
        <v/>
      </c>
      <c r="D18" s="65">
        <v>16</v>
      </c>
      <c r="E18" s="66">
        <v>17.000324278097761</v>
      </c>
      <c r="F18" s="66">
        <v>5.8584627004861209</v>
      </c>
      <c r="G18" s="66">
        <v>4.6005105868848064</v>
      </c>
      <c r="H18" s="66">
        <v>0.75477126816078854</v>
      </c>
      <c r="I18" s="66">
        <f t="shared" si="1"/>
        <v>21.600834864982566</v>
      </c>
      <c r="J18" s="66">
        <f t="shared" si="2"/>
        <v>3.6953125</v>
      </c>
      <c r="K18" s="66">
        <f t="shared" si="3"/>
        <v>6.6132339686469095</v>
      </c>
      <c r="L18" s="66">
        <f t="shared" si="4"/>
        <v>7.7619047619047628</v>
      </c>
      <c r="M18" s="78">
        <f t="shared" si="5"/>
        <v>14.987600896335657</v>
      </c>
      <c r="N18" s="64">
        <f t="shared" si="7"/>
        <v>106.2420382165605</v>
      </c>
      <c r="O18" s="86"/>
      <c r="P18" s="53">
        <f t="shared" si="6"/>
        <v>0.47608320552147232</v>
      </c>
    </row>
    <row r="19" spans="3:16">
      <c r="C19" t="str">
        <f t="shared" si="8"/>
        <v/>
      </c>
      <c r="D19" s="71">
        <v>17</v>
      </c>
      <c r="E19" s="72">
        <v>1.7611329590418401</v>
      </c>
      <c r="F19" s="72">
        <v>1.4017180694414644</v>
      </c>
      <c r="G19" s="72">
        <v>0.97042020192101386</v>
      </c>
      <c r="H19" s="72">
        <v>0.86259573504090126</v>
      </c>
      <c r="I19" s="72">
        <f t="shared" si="1"/>
        <v>2.7315531609628541</v>
      </c>
      <c r="J19" s="72">
        <f t="shared" si="2"/>
        <v>1.8148148148148149</v>
      </c>
      <c r="K19" s="72">
        <f t="shared" si="3"/>
        <v>2.2643138044823656</v>
      </c>
      <c r="L19" s="72">
        <f t="shared" si="4"/>
        <v>1.6249999999999998</v>
      </c>
      <c r="M19" s="75">
        <f t="shared" si="5"/>
        <v>0.46723935648048842</v>
      </c>
      <c r="N19" s="64">
        <f t="shared" si="7"/>
        <v>18.70503597122303</v>
      </c>
      <c r="O19" s="86"/>
      <c r="P19" s="53">
        <f t="shared" si="6"/>
        <v>1.116809116809117</v>
      </c>
    </row>
    <row r="20" spans="3:16">
      <c r="C20" t="str">
        <f t="shared" si="8"/>
        <v/>
      </c>
      <c r="D20" s="71">
        <v>18</v>
      </c>
      <c r="E20" s="72">
        <v>1.4736010473615393</v>
      </c>
      <c r="F20" s="72">
        <v>1.6533084921617272</v>
      </c>
      <c r="G20" s="72">
        <v>1.0423031798410889</v>
      </c>
      <c r="H20" s="72">
        <v>1.1501276467212016</v>
      </c>
      <c r="I20" s="72">
        <f t="shared" si="1"/>
        <v>2.5159042272026282</v>
      </c>
      <c r="J20" s="72">
        <f t="shared" si="2"/>
        <v>1.4137931034482758</v>
      </c>
      <c r="K20" s="72">
        <f t="shared" si="3"/>
        <v>2.8034361388829288</v>
      </c>
      <c r="L20" s="72">
        <f t="shared" si="4"/>
        <v>1.4374999999999998</v>
      </c>
      <c r="M20" s="75">
        <f t="shared" si="5"/>
        <v>0.28753191168030057</v>
      </c>
      <c r="N20" s="64">
        <f t="shared" si="7"/>
        <v>10.810810810810818</v>
      </c>
      <c r="O20" s="86"/>
      <c r="P20" s="53">
        <f t="shared" si="6"/>
        <v>0.98350824587706154</v>
      </c>
    </row>
    <row r="21" spans="3:16">
      <c r="C21" t="str">
        <f t="shared" si="8"/>
        <v/>
      </c>
      <c r="D21" s="71">
        <v>19</v>
      </c>
      <c r="E21" s="72">
        <v>0.6828882902407134</v>
      </c>
      <c r="F21" s="72">
        <v>0.6828882902407134</v>
      </c>
      <c r="G21" s="72">
        <v>1.8689574259219526</v>
      </c>
      <c r="H21" s="72">
        <v>1.8689574259219526</v>
      </c>
      <c r="I21" s="72">
        <f t="shared" si="1"/>
        <v>2.5518457161626662</v>
      </c>
      <c r="J21" s="72">
        <f t="shared" si="2"/>
        <v>0.36538461538461536</v>
      </c>
      <c r="K21" s="72">
        <f t="shared" si="3"/>
        <v>2.5518457161626662</v>
      </c>
      <c r="L21" s="72">
        <f t="shared" si="4"/>
        <v>0.36538461538461536</v>
      </c>
      <c r="M21" s="75">
        <f t="shared" si="5"/>
        <v>0</v>
      </c>
      <c r="N21" s="64">
        <f t="shared" si="7"/>
        <v>0</v>
      </c>
      <c r="O21" s="86"/>
      <c r="P21" s="53">
        <f t="shared" si="6"/>
        <v>1</v>
      </c>
    </row>
    <row r="22" spans="3:16">
      <c r="C22" t="str">
        <f t="shared" si="8"/>
        <v/>
      </c>
      <c r="D22" s="71">
        <v>20</v>
      </c>
      <c r="E22" s="72">
        <v>2.1564893376022529</v>
      </c>
      <c r="F22" s="72">
        <v>1.8689574259219526</v>
      </c>
      <c r="G22" s="72">
        <v>2.0486648707221402</v>
      </c>
      <c r="H22" s="72">
        <v>1.833015936961915</v>
      </c>
      <c r="I22" s="72">
        <f t="shared" si="1"/>
        <v>4.2051542083243927</v>
      </c>
      <c r="J22" s="72">
        <f t="shared" si="2"/>
        <v>1.0526315789473684</v>
      </c>
      <c r="K22" s="72">
        <f t="shared" si="3"/>
        <v>3.7019733628838676</v>
      </c>
      <c r="L22" s="72">
        <f t="shared" si="4"/>
        <v>1.0196078431372548</v>
      </c>
      <c r="M22" s="75">
        <f t="shared" si="5"/>
        <v>0.5031808454405251</v>
      </c>
      <c r="N22" s="64">
        <f t="shared" si="7"/>
        <v>12.727272727272712</v>
      </c>
      <c r="O22" s="86"/>
      <c r="P22" s="53">
        <f t="shared" si="6"/>
        <v>1.0323886639676114</v>
      </c>
    </row>
    <row r="23" spans="3:16">
      <c r="C23" t="str">
        <f t="shared" si="8"/>
        <v/>
      </c>
      <c r="D23" s="71">
        <v>21</v>
      </c>
      <c r="E23" s="72">
        <v>0.75477126816078854</v>
      </c>
      <c r="F23" s="72">
        <v>0.61100531232063837</v>
      </c>
      <c r="G23" s="72">
        <v>0.75477126816078854</v>
      </c>
      <c r="H23" s="72">
        <v>0.61100531232063837</v>
      </c>
      <c r="I23" s="72">
        <f t="shared" si="1"/>
        <v>1.5095425363215771</v>
      </c>
      <c r="J23" s="72">
        <f t="shared" si="2"/>
        <v>1</v>
      </c>
      <c r="K23" s="72">
        <f t="shared" si="3"/>
        <v>1.2220106246412767</v>
      </c>
      <c r="L23" s="72">
        <f t="shared" si="4"/>
        <v>1</v>
      </c>
      <c r="M23" s="75">
        <f t="shared" si="5"/>
        <v>0.28753191168030034</v>
      </c>
      <c r="N23" s="64">
        <f t="shared" si="7"/>
        <v>21.052631578947363</v>
      </c>
      <c r="O23" s="86"/>
      <c r="P23" s="53">
        <f t="shared" si="6"/>
        <v>1</v>
      </c>
    </row>
    <row r="24" spans="3:16">
      <c r="C24" t="str">
        <f t="shared" si="8"/>
        <v/>
      </c>
      <c r="D24" s="67">
        <v>22</v>
      </c>
      <c r="E24" s="68">
        <v>2.5159042272026286</v>
      </c>
      <c r="F24" s="68">
        <v>0.46723935648048814</v>
      </c>
      <c r="G24" s="68">
        <v>1.7251914700818025</v>
      </c>
      <c r="H24" s="68">
        <v>0.46723935648048814</v>
      </c>
      <c r="I24" s="68">
        <f t="shared" si="1"/>
        <v>4.2410956972844307</v>
      </c>
      <c r="J24" s="68">
        <f t="shared" si="2"/>
        <v>1.4583333333333333</v>
      </c>
      <c r="K24" s="68">
        <f t="shared" si="3"/>
        <v>0.93447871296097629</v>
      </c>
      <c r="L24" s="68">
        <f t="shared" si="4"/>
        <v>1</v>
      </c>
      <c r="M24" s="76">
        <f t="shared" si="5"/>
        <v>3.3066169843234543</v>
      </c>
      <c r="N24" s="64">
        <f t="shared" si="7"/>
        <v>127.77777777777779</v>
      </c>
      <c r="O24" s="86"/>
      <c r="P24" s="53">
        <f t="shared" si="6"/>
        <v>1.4583333333333333</v>
      </c>
    </row>
    <row r="25" spans="3:16">
      <c r="C25" t="str">
        <f t="shared" si="8"/>
        <v>FLIP!</v>
      </c>
      <c r="D25" s="65">
        <v>23</v>
      </c>
      <c r="E25" s="66">
        <v>0.28034361388829293</v>
      </c>
      <c r="F25" s="66">
        <v>7.4758297036878103</v>
      </c>
      <c r="G25" s="66">
        <v>0.50318084544052566</v>
      </c>
      <c r="H25" s="66">
        <v>5.7865797225660467</v>
      </c>
      <c r="I25" s="66">
        <f t="shared" si="1"/>
        <v>0.78352445932881865</v>
      </c>
      <c r="J25" s="66">
        <f t="shared" si="2"/>
        <v>0.55714285714285727</v>
      </c>
      <c r="K25" s="66">
        <f t="shared" si="3"/>
        <v>13.262409426253857</v>
      </c>
      <c r="L25" s="66">
        <f t="shared" si="4"/>
        <v>1.2919254658385091</v>
      </c>
      <c r="M25" s="78">
        <f t="shared" si="5"/>
        <v>12.478884966925039</v>
      </c>
      <c r="N25" s="64">
        <f t="shared" si="7"/>
        <v>177.68679631525077</v>
      </c>
      <c r="O25" s="86"/>
      <c r="P25" s="53">
        <f t="shared" si="6"/>
        <v>0.43125000000000019</v>
      </c>
    </row>
    <row r="26" spans="3:16">
      <c r="C26" t="str">
        <f t="shared" si="8"/>
        <v>FLIP!</v>
      </c>
      <c r="D26" s="67">
        <v>24</v>
      </c>
      <c r="E26" s="68">
        <v>0.43129786752045063</v>
      </c>
      <c r="F26" s="68">
        <v>5.391223344005633</v>
      </c>
      <c r="G26" s="68">
        <v>1.186069135681239</v>
      </c>
      <c r="H26" s="68">
        <v>0.79071275712082612</v>
      </c>
      <c r="I26" s="68">
        <f t="shared" si="1"/>
        <v>1.6173670032016896</v>
      </c>
      <c r="J26" s="68">
        <f t="shared" si="2"/>
        <v>0.3636363636363637</v>
      </c>
      <c r="K26" s="68">
        <f t="shared" si="3"/>
        <v>6.1819361011264586</v>
      </c>
      <c r="L26" s="68">
        <f t="shared" si="4"/>
        <v>6.8181818181818183</v>
      </c>
      <c r="M26" s="76">
        <f t="shared" si="5"/>
        <v>4.5645690979247693</v>
      </c>
      <c r="N26" s="64">
        <f t="shared" si="7"/>
        <v>117.05069124423966</v>
      </c>
      <c r="O26" s="86"/>
      <c r="P26" s="53">
        <f t="shared" si="6"/>
        <v>5.3333333333333344E-2</v>
      </c>
    </row>
    <row r="27" spans="3:16">
      <c r="C27" t="str">
        <f t="shared" si="8"/>
        <v/>
      </c>
      <c r="D27" s="65">
        <v>25</v>
      </c>
      <c r="E27" s="66">
        <v>5.1755744102454075</v>
      </c>
      <c r="F27" s="66">
        <v>8.3024839497686749</v>
      </c>
      <c r="G27" s="66">
        <v>0.75477126816078854</v>
      </c>
      <c r="H27" s="66">
        <v>6.1819361011264586</v>
      </c>
      <c r="I27" s="66">
        <f t="shared" si="1"/>
        <v>5.9303456784061961</v>
      </c>
      <c r="J27" s="66">
        <f t="shared" si="2"/>
        <v>6.8571428571428577</v>
      </c>
      <c r="K27" s="66">
        <f t="shared" si="3"/>
        <v>14.484420050895134</v>
      </c>
      <c r="L27" s="66">
        <f t="shared" si="4"/>
        <v>1.3430232558139537</v>
      </c>
      <c r="M27" s="78">
        <f t="shared" si="5"/>
        <v>8.5540743724889374</v>
      </c>
      <c r="N27" s="64">
        <f t="shared" si="7"/>
        <v>83.802816901408448</v>
      </c>
      <c r="O27" s="86"/>
      <c r="P27" s="53">
        <f t="shared" si="6"/>
        <v>5.1057513914656774</v>
      </c>
    </row>
    <row r="28" spans="3:16">
      <c r="C28" t="str">
        <f t="shared" si="8"/>
        <v/>
      </c>
      <c r="D28" s="71">
        <v>26</v>
      </c>
      <c r="E28" s="72">
        <v>6.864824391367172</v>
      </c>
      <c r="F28" s="72">
        <v>7.2961222588876229</v>
      </c>
      <c r="G28" s="72">
        <v>5.4271648329656692</v>
      </c>
      <c r="H28" s="72">
        <v>5.2833988771255198</v>
      </c>
      <c r="I28" s="72">
        <f t="shared" si="1"/>
        <v>12.291989224332841</v>
      </c>
      <c r="J28" s="72">
        <f t="shared" si="2"/>
        <v>1.2649006622516559</v>
      </c>
      <c r="K28" s="72">
        <f t="shared" si="3"/>
        <v>12.579521136013142</v>
      </c>
      <c r="L28" s="72">
        <f t="shared" si="4"/>
        <v>1.3809523809523809</v>
      </c>
      <c r="M28" s="75">
        <f t="shared" si="5"/>
        <v>0.28753191168030057</v>
      </c>
      <c r="N28" s="64">
        <f t="shared" si="7"/>
        <v>2.3121387283237009</v>
      </c>
      <c r="O28" s="86"/>
      <c r="P28" s="53">
        <f t="shared" si="6"/>
        <v>0.91596254852706116</v>
      </c>
    </row>
    <row r="29" spans="3:16">
      <c r="C29" t="str">
        <f t="shared" si="8"/>
        <v>FLIP!</v>
      </c>
      <c r="D29" s="65">
        <v>27</v>
      </c>
      <c r="E29" s="66">
        <v>0.61100531232063837</v>
      </c>
      <c r="F29" s="66">
        <v>7.9430690601682992</v>
      </c>
      <c r="G29" s="66">
        <v>1.0423031798410889</v>
      </c>
      <c r="H29" s="66">
        <v>5.8944041894461572</v>
      </c>
      <c r="I29" s="66">
        <f t="shared" si="1"/>
        <v>1.6533084921617274</v>
      </c>
      <c r="J29" s="66">
        <f t="shared" si="2"/>
        <v>0.5862068965517242</v>
      </c>
      <c r="K29" s="66">
        <f t="shared" si="3"/>
        <v>13.837473249614456</v>
      </c>
      <c r="L29" s="66">
        <f t="shared" si="4"/>
        <v>1.3475609756097564</v>
      </c>
      <c r="M29" s="78">
        <f t="shared" si="5"/>
        <v>12.184164757452729</v>
      </c>
      <c r="N29" s="64">
        <f t="shared" si="7"/>
        <v>157.30858468677494</v>
      </c>
      <c r="O29" s="86"/>
      <c r="P29" s="53">
        <f t="shared" si="6"/>
        <v>0.43501326259946943</v>
      </c>
    </row>
    <row r="30" spans="3:16">
      <c r="C30" t="str">
        <f t="shared" si="8"/>
        <v/>
      </c>
      <c r="D30" s="67">
        <v>28</v>
      </c>
      <c r="E30" s="68">
        <v>6.3257020569666089</v>
      </c>
      <c r="F30" s="68">
        <v>11.501276467212017</v>
      </c>
      <c r="G30" s="68">
        <v>5.0677499433652944</v>
      </c>
      <c r="H30" s="68">
        <v>4.2770371862444687</v>
      </c>
      <c r="I30" s="68">
        <f t="shared" si="1"/>
        <v>11.393452000331903</v>
      </c>
      <c r="J30" s="68">
        <f t="shared" si="2"/>
        <v>1.24822695035461</v>
      </c>
      <c r="K30" s="68">
        <f t="shared" si="3"/>
        <v>15.778313653456486</v>
      </c>
      <c r="L30" s="68">
        <f t="shared" si="4"/>
        <v>2.6890756302521011</v>
      </c>
      <c r="M30" s="76">
        <f t="shared" si="5"/>
        <v>4.3848616531245828</v>
      </c>
      <c r="N30" s="64">
        <f t="shared" si="7"/>
        <v>32.275132275132286</v>
      </c>
      <c r="O30" s="86"/>
      <c r="P30" s="53">
        <f t="shared" si="6"/>
        <v>0.46418439716312054</v>
      </c>
    </row>
    <row r="31" spans="3:16">
      <c r="C31" t="str">
        <f t="shared" si="8"/>
        <v/>
      </c>
      <c r="D31" s="65">
        <v>29</v>
      </c>
      <c r="E31" s="66">
        <v>12.148223268492691</v>
      </c>
      <c r="F31" s="66">
        <v>8.2306009718485988</v>
      </c>
      <c r="G31" s="66">
        <v>4.5286276089647313</v>
      </c>
      <c r="H31" s="66">
        <v>2.7674946499228912</v>
      </c>
      <c r="I31" s="66">
        <f t="shared" si="1"/>
        <v>16.676850877457422</v>
      </c>
      <c r="J31" s="66">
        <f t="shared" si="2"/>
        <v>2.6825396825396823</v>
      </c>
      <c r="K31" s="66">
        <f t="shared" si="3"/>
        <v>10.99809562177149</v>
      </c>
      <c r="L31" s="66">
        <f t="shared" si="4"/>
        <v>2.9740259740259742</v>
      </c>
      <c r="M31" s="78">
        <f t="shared" si="5"/>
        <v>5.6787552556859318</v>
      </c>
      <c r="N31" s="64">
        <f t="shared" si="7"/>
        <v>41.038961038961034</v>
      </c>
      <c r="O31" s="86"/>
      <c r="P31" s="53">
        <f t="shared" si="6"/>
        <v>0.90198932557011147</v>
      </c>
    </row>
    <row r="32" spans="3:16">
      <c r="C32" t="str">
        <f t="shared" si="8"/>
        <v/>
      </c>
      <c r="D32" s="65">
        <v>30</v>
      </c>
      <c r="E32" s="66">
        <v>10.962154132811454</v>
      </c>
      <c r="F32" s="66">
        <v>1.7970744480018772</v>
      </c>
      <c r="G32" s="66">
        <v>1.6533084921617272</v>
      </c>
      <c r="H32" s="66">
        <v>1.6892499811217649</v>
      </c>
      <c r="I32" s="66">
        <f t="shared" si="1"/>
        <v>12.615462624973182</v>
      </c>
      <c r="J32" s="66">
        <f t="shared" si="2"/>
        <v>6.6304347826086971</v>
      </c>
      <c r="K32" s="66">
        <f t="shared" si="3"/>
        <v>3.4863244291236422</v>
      </c>
      <c r="L32" s="66">
        <f t="shared" si="4"/>
        <v>1.0638297872340423</v>
      </c>
      <c r="M32" s="78">
        <f t="shared" si="5"/>
        <v>9.1291381958495386</v>
      </c>
      <c r="N32" s="64">
        <f t="shared" si="7"/>
        <v>113.39285714285714</v>
      </c>
      <c r="O32" s="86"/>
      <c r="P32" s="53">
        <f t="shared" si="6"/>
        <v>6.2326086956521767</v>
      </c>
    </row>
    <row r="33" spans="3:16">
      <c r="C33" t="str">
        <f t="shared" si="8"/>
        <v/>
      </c>
      <c r="D33" s="65">
        <v>31</v>
      </c>
      <c r="E33" s="66">
        <v>6.6491754576069466</v>
      </c>
      <c r="F33" s="66">
        <v>4.0973297414442804</v>
      </c>
      <c r="G33" s="66">
        <v>5.2474573881654818</v>
      </c>
      <c r="H33" s="66">
        <v>1.2579521136013143</v>
      </c>
      <c r="I33" s="66">
        <f t="shared" si="1"/>
        <v>11.896632845772428</v>
      </c>
      <c r="J33" s="66">
        <f t="shared" si="2"/>
        <v>1.2671232876712331</v>
      </c>
      <c r="K33" s="66">
        <f t="shared" si="3"/>
        <v>5.355281855045595</v>
      </c>
      <c r="L33" s="66">
        <f t="shared" si="4"/>
        <v>3.2571428571428567</v>
      </c>
      <c r="M33" s="78">
        <f t="shared" si="5"/>
        <v>6.5413509907268335</v>
      </c>
      <c r="N33" s="64">
        <f t="shared" si="7"/>
        <v>75.833333333333329</v>
      </c>
      <c r="O33" s="86"/>
      <c r="P33" s="53">
        <f t="shared" si="6"/>
        <v>0.38902907954818566</v>
      </c>
    </row>
    <row r="34" spans="3:16">
      <c r="C34" t="str">
        <f t="shared" si="8"/>
        <v>FLIP!</v>
      </c>
      <c r="D34" s="67">
        <v>32</v>
      </c>
      <c r="E34" s="68">
        <v>1.6533084921617272</v>
      </c>
      <c r="F34" s="68">
        <v>3.8816808076840554</v>
      </c>
      <c r="G34" s="68">
        <v>1.9767818928020648</v>
      </c>
      <c r="H34" s="68">
        <v>0.75477126816078854</v>
      </c>
      <c r="I34" s="68">
        <f t="shared" si="1"/>
        <v>3.630090384963792</v>
      </c>
      <c r="J34" s="68">
        <f t="shared" si="2"/>
        <v>0.83636363636363642</v>
      </c>
      <c r="K34" s="68">
        <f t="shared" si="3"/>
        <v>4.6364520758448435</v>
      </c>
      <c r="L34" s="68">
        <f t="shared" si="4"/>
        <v>5.1428571428571432</v>
      </c>
      <c r="M34" s="76">
        <f t="shared" si="5"/>
        <v>1.0063616908810515</v>
      </c>
      <c r="N34" s="64">
        <f t="shared" si="7"/>
        <v>24.347826086956527</v>
      </c>
      <c r="O34" s="86"/>
      <c r="P34" s="53">
        <f t="shared" si="6"/>
        <v>0.16262626262626262</v>
      </c>
    </row>
    <row r="35" spans="3:16">
      <c r="C35" t="str">
        <f t="shared" si="8"/>
        <v/>
      </c>
      <c r="D35" s="65">
        <v>33</v>
      </c>
      <c r="E35" s="66">
        <v>3.0550265616031917</v>
      </c>
      <c r="F35" s="66">
        <v>7.8711860822482231</v>
      </c>
      <c r="G35" s="66">
        <v>0.64694680128067594</v>
      </c>
      <c r="H35" s="66">
        <v>6.361643545926646</v>
      </c>
      <c r="I35" s="66">
        <f t="shared" ref="I35:I66" si="9">E35+G35</f>
        <v>3.7019733628838676</v>
      </c>
      <c r="J35" s="66">
        <f t="shared" ref="J35:J66" si="10">E35/G35</f>
        <v>4.7222222222222223</v>
      </c>
      <c r="K35" s="66">
        <f t="shared" ref="K35:K66" si="11">F35+H35</f>
        <v>14.232829628174869</v>
      </c>
      <c r="L35" s="66">
        <f t="shared" ref="L35:L66" si="12">F35/H35</f>
        <v>1.2372881355932204</v>
      </c>
      <c r="M35" s="78">
        <f t="shared" ref="M35:M66" si="13">ABS(I35-K35)</f>
        <v>10.530856265291002</v>
      </c>
      <c r="N35" s="64">
        <f t="shared" si="7"/>
        <v>117.43486973947894</v>
      </c>
      <c r="O35" s="86"/>
      <c r="P35" s="53">
        <f t="shared" ref="P35:P66" si="14">J35/L35</f>
        <v>3.8165905631659056</v>
      </c>
    </row>
    <row r="36" spans="3:16">
      <c r="C36" t="str">
        <f t="shared" si="8"/>
        <v/>
      </c>
      <c r="D36" s="65">
        <v>34</v>
      </c>
      <c r="E36" s="66">
        <v>7.0804733251273966</v>
      </c>
      <c r="F36" s="66">
        <v>3.0909680505632293</v>
      </c>
      <c r="G36" s="66">
        <v>5.391223344005633</v>
      </c>
      <c r="H36" s="66">
        <v>1.0423031798410889</v>
      </c>
      <c r="I36" s="66">
        <f t="shared" si="9"/>
        <v>12.47169666913303</v>
      </c>
      <c r="J36" s="66">
        <f t="shared" si="10"/>
        <v>1.313333333333333</v>
      </c>
      <c r="K36" s="66">
        <f t="shared" si="11"/>
        <v>4.1332712304043184</v>
      </c>
      <c r="L36" s="66">
        <f t="shared" si="12"/>
        <v>2.9655172413793105</v>
      </c>
      <c r="M36" s="78">
        <f t="shared" si="13"/>
        <v>8.3384254387287111</v>
      </c>
      <c r="N36" s="64">
        <f t="shared" si="7"/>
        <v>100.43290043290041</v>
      </c>
      <c r="O36" s="86"/>
      <c r="P36" s="53">
        <f t="shared" si="14"/>
        <v>0.44286821705426344</v>
      </c>
    </row>
    <row r="37" spans="3:16">
      <c r="C37" t="str">
        <f t="shared" si="8"/>
        <v/>
      </c>
      <c r="D37" s="71">
        <v>35</v>
      </c>
      <c r="E37" s="72">
        <v>1.9408404038420277</v>
      </c>
      <c r="F37" s="72">
        <v>1.2579521136013143</v>
      </c>
      <c r="G37" s="72">
        <v>1.0782446688011265</v>
      </c>
      <c r="H37" s="72">
        <v>0.79071275712082612</v>
      </c>
      <c r="I37" s="72">
        <f t="shared" si="9"/>
        <v>3.0190850726431542</v>
      </c>
      <c r="J37" s="72">
        <f t="shared" si="10"/>
        <v>1.8</v>
      </c>
      <c r="K37" s="72">
        <f t="shared" si="11"/>
        <v>2.0486648707221402</v>
      </c>
      <c r="L37" s="72">
        <f t="shared" si="12"/>
        <v>1.5909090909090911</v>
      </c>
      <c r="M37" s="75">
        <f t="shared" si="13"/>
        <v>0.97042020192101397</v>
      </c>
      <c r="N37" s="64">
        <f t="shared" si="7"/>
        <v>38.297872340425535</v>
      </c>
      <c r="O37" s="86"/>
      <c r="P37" s="53">
        <f t="shared" si="14"/>
        <v>1.1314285714285715</v>
      </c>
    </row>
    <row r="38" spans="3:16">
      <c r="C38" t="str">
        <f t="shared" si="8"/>
        <v>FLIP!</v>
      </c>
      <c r="D38" s="67">
        <v>36</v>
      </c>
      <c r="E38" s="68">
        <v>1.2220106246412767</v>
      </c>
      <c r="F38" s="68">
        <v>0.43129786752045063</v>
      </c>
      <c r="G38" s="68">
        <v>0.79071275712082612</v>
      </c>
      <c r="H38" s="68">
        <v>0.46723935648048814</v>
      </c>
      <c r="I38" s="68">
        <f t="shared" si="9"/>
        <v>2.0127233817621031</v>
      </c>
      <c r="J38" s="68">
        <f t="shared" si="10"/>
        <v>1.5454545454545454</v>
      </c>
      <c r="K38" s="68">
        <f t="shared" si="11"/>
        <v>0.89853722400093883</v>
      </c>
      <c r="L38" s="68">
        <f t="shared" si="12"/>
        <v>0.92307692307692313</v>
      </c>
      <c r="M38" s="76">
        <f t="shared" si="13"/>
        <v>1.1141861577611643</v>
      </c>
      <c r="N38" s="64">
        <f t="shared" si="7"/>
        <v>76.543209876543216</v>
      </c>
      <c r="O38" s="86"/>
      <c r="P38" s="53">
        <f t="shared" si="14"/>
        <v>1.6742424242424241</v>
      </c>
    </row>
    <row r="39" spans="3:16">
      <c r="C39" t="str">
        <f t="shared" si="8"/>
        <v/>
      </c>
      <c r="D39" s="65">
        <v>37</v>
      </c>
      <c r="E39" s="66">
        <v>0.43129786752045063</v>
      </c>
      <c r="F39" s="66">
        <v>3.3425584732834928</v>
      </c>
      <c r="G39" s="66">
        <v>0.43129786752045063</v>
      </c>
      <c r="H39" s="66">
        <v>2.8753191168030043</v>
      </c>
      <c r="I39" s="66">
        <f t="shared" si="9"/>
        <v>0.86259573504090126</v>
      </c>
      <c r="J39" s="66">
        <f t="shared" si="10"/>
        <v>1</v>
      </c>
      <c r="K39" s="66">
        <f t="shared" si="11"/>
        <v>6.2178775900864967</v>
      </c>
      <c r="L39" s="66">
        <f t="shared" si="12"/>
        <v>1.1625000000000001</v>
      </c>
      <c r="M39" s="78">
        <f t="shared" si="13"/>
        <v>5.355281855045595</v>
      </c>
      <c r="N39" s="64">
        <f t="shared" si="7"/>
        <v>151.26903553299491</v>
      </c>
      <c r="O39" s="86"/>
      <c r="P39" s="53">
        <f t="shared" si="14"/>
        <v>0.86021505376344076</v>
      </c>
    </row>
    <row r="40" spans="3:16">
      <c r="C40" t="str">
        <f t="shared" si="8"/>
        <v/>
      </c>
      <c r="D40" s="67">
        <v>38</v>
      </c>
      <c r="E40" s="68">
        <v>4.0613882524842442</v>
      </c>
      <c r="F40" s="68">
        <v>7.5117711926478483</v>
      </c>
      <c r="G40" s="68">
        <v>3.3425584732834928</v>
      </c>
      <c r="H40" s="68">
        <v>2.5877872051227038</v>
      </c>
      <c r="I40" s="68">
        <f t="shared" si="9"/>
        <v>7.4039467257677369</v>
      </c>
      <c r="J40" s="68">
        <f t="shared" si="10"/>
        <v>1.2150537634408602</v>
      </c>
      <c r="K40" s="68">
        <f t="shared" si="11"/>
        <v>10.099558397770553</v>
      </c>
      <c r="L40" s="68">
        <f t="shared" si="12"/>
        <v>2.9027777777777777</v>
      </c>
      <c r="M40" s="76">
        <f t="shared" si="13"/>
        <v>2.6956116720028156</v>
      </c>
      <c r="N40" s="64">
        <f t="shared" si="7"/>
        <v>30.800821355236131</v>
      </c>
      <c r="O40" s="86"/>
      <c r="P40" s="53">
        <f t="shared" si="14"/>
        <v>0.41858311467819109</v>
      </c>
    </row>
    <row r="41" spans="3:16">
      <c r="C41" t="str">
        <f t="shared" si="8"/>
        <v/>
      </c>
      <c r="D41" s="67">
        <v>39</v>
      </c>
      <c r="E41" s="68">
        <v>8.6618988393690497</v>
      </c>
      <c r="F41" s="68">
        <v>10.171441375690629</v>
      </c>
      <c r="G41" s="68">
        <v>0.64694680128067594</v>
      </c>
      <c r="H41" s="68">
        <v>3.7738563408039423</v>
      </c>
      <c r="I41" s="68">
        <f t="shared" si="9"/>
        <v>9.3088456406497251</v>
      </c>
      <c r="J41" s="68">
        <f t="shared" si="10"/>
        <v>13.388888888888888</v>
      </c>
      <c r="K41" s="68">
        <f t="shared" si="11"/>
        <v>13.94529771649457</v>
      </c>
      <c r="L41" s="68">
        <f t="shared" si="12"/>
        <v>2.6952380952380959</v>
      </c>
      <c r="M41" s="76">
        <f t="shared" si="13"/>
        <v>4.6364520758448453</v>
      </c>
      <c r="N41" s="64">
        <f t="shared" si="7"/>
        <v>39.876352395672349</v>
      </c>
      <c r="O41" s="86"/>
      <c r="P41" s="53">
        <f t="shared" si="14"/>
        <v>4.9676089517078896</v>
      </c>
    </row>
    <row r="42" spans="3:16">
      <c r="C42" t="str">
        <f t="shared" si="8"/>
        <v/>
      </c>
      <c r="D42" s="67">
        <v>40</v>
      </c>
      <c r="E42" s="68">
        <v>13.154584959373745</v>
      </c>
      <c r="F42" s="68">
        <v>14.915717918415583</v>
      </c>
      <c r="G42" s="68">
        <v>1.5095425363215771</v>
      </c>
      <c r="H42" s="68">
        <v>4.1692127193643556</v>
      </c>
      <c r="I42" s="68">
        <f t="shared" si="9"/>
        <v>14.664127495695322</v>
      </c>
      <c r="J42" s="68">
        <f t="shared" si="10"/>
        <v>8.7142857142857153</v>
      </c>
      <c r="K42" s="68">
        <f t="shared" si="11"/>
        <v>19.084930637779937</v>
      </c>
      <c r="L42" s="68">
        <f t="shared" si="12"/>
        <v>3.5775862068965516</v>
      </c>
      <c r="M42" s="76">
        <f t="shared" si="13"/>
        <v>4.4208031420846154</v>
      </c>
      <c r="N42" s="64">
        <f t="shared" si="7"/>
        <v>26.198083067092632</v>
      </c>
      <c r="O42" s="86"/>
      <c r="P42" s="53">
        <f t="shared" si="14"/>
        <v>2.4358003442340794</v>
      </c>
    </row>
    <row r="43" spans="3:16">
      <c r="C43" t="str">
        <f t="shared" si="8"/>
        <v/>
      </c>
      <c r="D43" s="65">
        <v>41</v>
      </c>
      <c r="E43" s="66">
        <v>15.958021098256673</v>
      </c>
      <c r="F43" s="66">
        <v>10.530856265291002</v>
      </c>
      <c r="G43" s="66">
        <v>4.3129786752045058</v>
      </c>
      <c r="H43" s="66">
        <v>3.3784999622435299</v>
      </c>
      <c r="I43" s="66">
        <f t="shared" si="9"/>
        <v>20.270999773461178</v>
      </c>
      <c r="J43" s="66">
        <f t="shared" si="10"/>
        <v>3.7</v>
      </c>
      <c r="K43" s="66">
        <f t="shared" si="11"/>
        <v>13.909356227534531</v>
      </c>
      <c r="L43" s="66">
        <f t="shared" si="12"/>
        <v>3.1170212765957444</v>
      </c>
      <c r="M43" s="78">
        <f t="shared" si="13"/>
        <v>6.3616435459266469</v>
      </c>
      <c r="N43" s="64">
        <f t="shared" si="7"/>
        <v>37.22397476340695</v>
      </c>
      <c r="O43" s="86"/>
      <c r="P43" s="53">
        <f t="shared" si="14"/>
        <v>1.1870307167235497</v>
      </c>
    </row>
    <row r="44" spans="3:16">
      <c r="C44" t="str">
        <f t="shared" si="8"/>
        <v/>
      </c>
      <c r="D44" s="71">
        <v>42</v>
      </c>
      <c r="E44" s="72">
        <v>10.926212643851414</v>
      </c>
      <c r="F44" s="72">
        <v>8.0868350160084486</v>
      </c>
      <c r="G44" s="72">
        <v>3.3425584732834928</v>
      </c>
      <c r="H44" s="72">
        <v>5.6787552556859326</v>
      </c>
      <c r="I44" s="72">
        <f t="shared" si="9"/>
        <v>14.268771117134907</v>
      </c>
      <c r="J44" s="72">
        <f t="shared" si="10"/>
        <v>3.2688172043010746</v>
      </c>
      <c r="K44" s="72">
        <f t="shared" si="11"/>
        <v>13.765590271694382</v>
      </c>
      <c r="L44" s="72">
        <f t="shared" si="12"/>
        <v>1.4240506329113924</v>
      </c>
      <c r="M44" s="75">
        <f t="shared" si="13"/>
        <v>0.5031808454405251</v>
      </c>
      <c r="N44" s="64">
        <f t="shared" si="7"/>
        <v>3.5897435897435854</v>
      </c>
      <c r="O44" s="86"/>
      <c r="P44" s="53">
        <f t="shared" si="14"/>
        <v>2.2954360812425323</v>
      </c>
    </row>
    <row r="45" spans="3:16">
      <c r="C45" t="str">
        <f t="shared" si="8"/>
        <v>FLIP!</v>
      </c>
      <c r="D45" s="65">
        <v>43</v>
      </c>
      <c r="E45" s="66">
        <v>0.24440212492825536</v>
      </c>
      <c r="F45" s="66">
        <v>8.1227765049684884</v>
      </c>
      <c r="G45" s="66">
        <v>0.64694680128067594</v>
      </c>
      <c r="H45" s="66">
        <v>1.6892499811217649</v>
      </c>
      <c r="I45" s="66">
        <f t="shared" si="9"/>
        <v>0.89134892620893136</v>
      </c>
      <c r="J45" s="66">
        <f t="shared" si="10"/>
        <v>0.37777777777777777</v>
      </c>
      <c r="K45" s="66">
        <f t="shared" si="11"/>
        <v>9.8120264860902537</v>
      </c>
      <c r="L45" s="66">
        <f t="shared" si="12"/>
        <v>4.8085106382978733</v>
      </c>
      <c r="M45" s="78">
        <f t="shared" si="13"/>
        <v>8.920677559881323</v>
      </c>
      <c r="N45" s="64">
        <f t="shared" si="7"/>
        <v>166.68905305574214</v>
      </c>
      <c r="O45" s="86"/>
      <c r="P45" s="53">
        <f t="shared" si="14"/>
        <v>7.8564405113077662E-2</v>
      </c>
    </row>
    <row r="46" spans="3:16">
      <c r="C46" t="str">
        <f t="shared" si="8"/>
        <v/>
      </c>
      <c r="D46" s="67">
        <v>44</v>
      </c>
      <c r="E46" s="68">
        <v>8.3024839497686749</v>
      </c>
      <c r="F46" s="68">
        <v>6.6132339686469086</v>
      </c>
      <c r="G46" s="68">
        <v>1.5095425363215771</v>
      </c>
      <c r="H46" s="68">
        <v>1.7251914700818025</v>
      </c>
      <c r="I46" s="68">
        <f t="shared" si="9"/>
        <v>9.812026486090252</v>
      </c>
      <c r="J46" s="68">
        <f t="shared" si="10"/>
        <v>5.5000000000000009</v>
      </c>
      <c r="K46" s="68">
        <f t="shared" si="11"/>
        <v>8.3384254387287111</v>
      </c>
      <c r="L46" s="68">
        <f t="shared" si="12"/>
        <v>3.8333333333333326</v>
      </c>
      <c r="M46" s="76">
        <f t="shared" si="13"/>
        <v>1.4736010473615409</v>
      </c>
      <c r="N46" s="64">
        <f t="shared" si="7"/>
        <v>16.237623762376252</v>
      </c>
      <c r="O46" s="86"/>
      <c r="P46" s="53">
        <f t="shared" si="14"/>
        <v>1.4347826086956528</v>
      </c>
    </row>
    <row r="47" spans="3:16">
      <c r="C47" t="str">
        <f t="shared" si="8"/>
        <v/>
      </c>
      <c r="D47" s="65">
        <v>45</v>
      </c>
      <c r="E47" s="66">
        <v>7.9071275712082594</v>
      </c>
      <c r="F47" s="66">
        <v>20.594473174101513</v>
      </c>
      <c r="G47" s="66">
        <v>2.4440212492825535</v>
      </c>
      <c r="H47" s="66">
        <v>4.7083350537649187</v>
      </c>
      <c r="I47" s="66">
        <f t="shared" si="9"/>
        <v>10.351148820490813</v>
      </c>
      <c r="J47" s="66">
        <f t="shared" si="10"/>
        <v>3.235294117647058</v>
      </c>
      <c r="K47" s="66">
        <f t="shared" si="11"/>
        <v>25.302808227866432</v>
      </c>
      <c r="L47" s="66">
        <f t="shared" si="12"/>
        <v>4.3740458015267167</v>
      </c>
      <c r="M47" s="78">
        <f t="shared" si="13"/>
        <v>14.951659407375619</v>
      </c>
      <c r="N47" s="64">
        <f t="shared" si="7"/>
        <v>83.870967741935488</v>
      </c>
      <c r="O47" s="86"/>
      <c r="P47" s="53">
        <f t="shared" si="14"/>
        <v>0.73965711939225942</v>
      </c>
    </row>
    <row r="48" spans="3:16">
      <c r="C48" t="str">
        <f t="shared" si="8"/>
        <v/>
      </c>
      <c r="D48" s="65">
        <v>46</v>
      </c>
      <c r="E48" s="66">
        <v>14.412537072975057</v>
      </c>
      <c r="F48" s="66">
        <v>9.5244945744099496</v>
      </c>
      <c r="G48" s="66">
        <v>5.0677499433652944</v>
      </c>
      <c r="H48" s="66">
        <v>2.0486648707221402</v>
      </c>
      <c r="I48" s="66">
        <f t="shared" si="9"/>
        <v>19.480287016340352</v>
      </c>
      <c r="J48" s="66">
        <f t="shared" si="10"/>
        <v>2.8439716312056738</v>
      </c>
      <c r="K48" s="66">
        <f t="shared" si="11"/>
        <v>11.57315944513209</v>
      </c>
      <c r="L48" s="66">
        <f t="shared" si="12"/>
        <v>4.6491228070175437</v>
      </c>
      <c r="M48" s="78">
        <f t="shared" si="13"/>
        <v>7.907127571208262</v>
      </c>
      <c r="N48" s="64">
        <f t="shared" si="7"/>
        <v>50.925925925925938</v>
      </c>
      <c r="O48" s="86"/>
      <c r="P48" s="53">
        <f t="shared" si="14"/>
        <v>0.611722199919711</v>
      </c>
    </row>
    <row r="49" spans="3:16">
      <c r="C49" t="str">
        <f t="shared" si="8"/>
        <v/>
      </c>
      <c r="D49" s="65">
        <v>47</v>
      </c>
      <c r="E49" s="66">
        <v>9.8839094640103262</v>
      </c>
      <c r="F49" s="66">
        <v>3.1269095395232664</v>
      </c>
      <c r="G49" s="66">
        <v>2.2283723155223281</v>
      </c>
      <c r="H49" s="66">
        <v>1.9767818928020648</v>
      </c>
      <c r="I49" s="66">
        <f t="shared" si="9"/>
        <v>12.112281779532655</v>
      </c>
      <c r="J49" s="66">
        <f t="shared" si="10"/>
        <v>4.435483870967742</v>
      </c>
      <c r="K49" s="66">
        <f t="shared" si="11"/>
        <v>5.1036914323253315</v>
      </c>
      <c r="L49" s="66">
        <f t="shared" si="12"/>
        <v>1.581818181818182</v>
      </c>
      <c r="M49" s="78">
        <f t="shared" si="13"/>
        <v>7.0085903472073232</v>
      </c>
      <c r="N49" s="64">
        <f t="shared" si="7"/>
        <v>81.419624217119008</v>
      </c>
      <c r="O49" s="86"/>
      <c r="P49" s="53">
        <f t="shared" si="14"/>
        <v>2.8040415276232848</v>
      </c>
    </row>
    <row r="50" spans="3:16">
      <c r="C50" t="str">
        <f t="shared" si="8"/>
        <v>FLIP!</v>
      </c>
      <c r="D50" s="65">
        <v>48</v>
      </c>
      <c r="E50" s="66">
        <v>6.7210584355270218</v>
      </c>
      <c r="F50" s="66">
        <v>0.10782446688011266</v>
      </c>
      <c r="G50" s="66">
        <v>5.355281855045595</v>
      </c>
      <c r="H50" s="66">
        <v>0.64694680128067594</v>
      </c>
      <c r="I50" s="66">
        <f t="shared" si="9"/>
        <v>12.076340290572617</v>
      </c>
      <c r="J50" s="66">
        <f t="shared" si="10"/>
        <v>1.2550335570469799</v>
      </c>
      <c r="K50" s="66">
        <f t="shared" si="11"/>
        <v>0.75477126816078854</v>
      </c>
      <c r="L50" s="66">
        <f t="shared" si="12"/>
        <v>0.16666666666666666</v>
      </c>
      <c r="M50" s="78">
        <f t="shared" si="13"/>
        <v>11.321569022411829</v>
      </c>
      <c r="N50" s="64">
        <f t="shared" si="7"/>
        <v>176.47058823529414</v>
      </c>
      <c r="O50" s="86"/>
      <c r="P50" s="53">
        <f t="shared" si="14"/>
        <v>7.5302013422818801</v>
      </c>
    </row>
    <row r="51" spans="3:16">
      <c r="C51" t="str">
        <f t="shared" si="8"/>
        <v/>
      </c>
      <c r="D51" s="67">
        <v>49</v>
      </c>
      <c r="E51" s="68">
        <v>3.8457393187240174</v>
      </c>
      <c r="F51" s="68">
        <v>3.1269095395232664</v>
      </c>
      <c r="G51" s="68">
        <v>2.3721382713624779</v>
      </c>
      <c r="H51" s="68">
        <v>1.9767818928020648</v>
      </c>
      <c r="I51" s="68">
        <f t="shared" si="9"/>
        <v>6.2178775900864949</v>
      </c>
      <c r="J51" s="68">
        <f t="shared" si="10"/>
        <v>1.6212121212121213</v>
      </c>
      <c r="K51" s="68">
        <f t="shared" si="11"/>
        <v>5.1036914323253315</v>
      </c>
      <c r="L51" s="68">
        <f t="shared" si="12"/>
        <v>1.581818181818182</v>
      </c>
      <c r="M51" s="76">
        <f t="shared" si="13"/>
        <v>1.1141861577611634</v>
      </c>
      <c r="N51" s="64">
        <f t="shared" si="7"/>
        <v>19.682539682539677</v>
      </c>
      <c r="O51" s="86"/>
      <c r="P51" s="53">
        <f t="shared" si="14"/>
        <v>1.024904214559387</v>
      </c>
    </row>
    <row r="52" spans="3:16">
      <c r="C52" t="str">
        <f t="shared" si="8"/>
        <v/>
      </c>
      <c r="D52" s="71">
        <v>50</v>
      </c>
      <c r="E52" s="72">
        <v>0.17251914700818022</v>
      </c>
      <c r="F52" s="72">
        <v>0</v>
      </c>
      <c r="G52" s="72">
        <v>0.5750638233606008</v>
      </c>
      <c r="H52" s="72">
        <v>0.64694680128067594</v>
      </c>
      <c r="I52" s="72">
        <f t="shared" si="9"/>
        <v>0.74758297036878107</v>
      </c>
      <c r="J52" s="72">
        <f t="shared" si="10"/>
        <v>0.3</v>
      </c>
      <c r="K52" s="72">
        <f t="shared" si="11"/>
        <v>0.64694680128067594</v>
      </c>
      <c r="L52" s="72">
        <f t="shared" si="12"/>
        <v>0</v>
      </c>
      <c r="M52" s="75">
        <f t="shared" si="13"/>
        <v>0.10063616908810513</v>
      </c>
      <c r="N52" s="64">
        <f t="shared" si="7"/>
        <v>14.432989690721646</v>
      </c>
      <c r="O52" s="86"/>
      <c r="P52" s="53" t="e">
        <f t="shared" si="14"/>
        <v>#DIV/0!</v>
      </c>
    </row>
    <row r="53" spans="3:16">
      <c r="C53" t="str">
        <f t="shared" si="8"/>
        <v/>
      </c>
      <c r="D53" s="71">
        <v>51</v>
      </c>
      <c r="E53" s="72">
        <v>11.105920088651603</v>
      </c>
      <c r="F53" s="72">
        <v>11.034037110731527</v>
      </c>
      <c r="G53" s="72">
        <v>3.701973362883868</v>
      </c>
      <c r="H53" s="72">
        <v>3.701973362883868</v>
      </c>
      <c r="I53" s="72">
        <f t="shared" si="9"/>
        <v>14.80789345153547</v>
      </c>
      <c r="J53" s="72">
        <f t="shared" si="10"/>
        <v>2.9999999999999996</v>
      </c>
      <c r="K53" s="72">
        <f t="shared" si="11"/>
        <v>14.736010473615394</v>
      </c>
      <c r="L53" s="72">
        <f t="shared" si="12"/>
        <v>2.9805825242718442</v>
      </c>
      <c r="M53" s="75">
        <f t="shared" si="13"/>
        <v>7.188297792007603E-2</v>
      </c>
      <c r="N53" s="64">
        <f t="shared" si="7"/>
        <v>0.48661800486618639</v>
      </c>
      <c r="O53" s="86"/>
      <c r="P53" s="53">
        <f t="shared" si="14"/>
        <v>1.006514657980456</v>
      </c>
    </row>
    <row r="54" spans="3:16">
      <c r="C54" t="str">
        <f t="shared" si="8"/>
        <v/>
      </c>
      <c r="D54" s="71">
        <v>52</v>
      </c>
      <c r="E54" s="72">
        <v>10.279265842570739</v>
      </c>
      <c r="F54" s="72">
        <v>10.243324353610701</v>
      </c>
      <c r="G54" s="72">
        <v>3.2347340064033796</v>
      </c>
      <c r="H54" s="72">
        <v>2.9112606057630415</v>
      </c>
      <c r="I54" s="72">
        <f t="shared" si="9"/>
        <v>13.51399984897412</v>
      </c>
      <c r="J54" s="72">
        <f t="shared" si="10"/>
        <v>3.1777777777777776</v>
      </c>
      <c r="K54" s="72">
        <f t="shared" si="11"/>
        <v>13.154584959373743</v>
      </c>
      <c r="L54" s="72">
        <f t="shared" si="12"/>
        <v>3.5185185185185182</v>
      </c>
      <c r="M54" s="75">
        <f t="shared" si="13"/>
        <v>0.3594148896003766</v>
      </c>
      <c r="N54" s="64">
        <f t="shared" si="7"/>
        <v>2.6954177897574203</v>
      </c>
      <c r="O54" s="86"/>
      <c r="P54" s="53">
        <f t="shared" si="14"/>
        <v>0.90315789473684216</v>
      </c>
    </row>
    <row r="55" spans="3:16">
      <c r="C55" t="str">
        <f t="shared" si="8"/>
        <v/>
      </c>
      <c r="D55" s="71">
        <v>53</v>
      </c>
      <c r="E55" s="72">
        <v>11.968515823692503</v>
      </c>
      <c r="F55" s="72">
        <v>12.076340290572617</v>
      </c>
      <c r="G55" s="72">
        <v>2.8034361388829288</v>
      </c>
      <c r="H55" s="72">
        <v>2.9472020947230786</v>
      </c>
      <c r="I55" s="72">
        <f t="shared" si="9"/>
        <v>14.771951962575432</v>
      </c>
      <c r="J55" s="72">
        <f t="shared" si="10"/>
        <v>4.2692307692307692</v>
      </c>
      <c r="K55" s="72">
        <f t="shared" si="11"/>
        <v>15.023542385295695</v>
      </c>
      <c r="L55" s="72">
        <f t="shared" si="12"/>
        <v>4.0975609756097571</v>
      </c>
      <c r="M55" s="75">
        <f t="shared" si="13"/>
        <v>0.25159042272026255</v>
      </c>
      <c r="N55" s="64">
        <f t="shared" si="7"/>
        <v>1.6887816646562102</v>
      </c>
      <c r="O55" s="86"/>
      <c r="P55" s="53">
        <f t="shared" si="14"/>
        <v>1.041895604395604</v>
      </c>
    </row>
    <row r="56" spans="3:16">
      <c r="C56" t="str">
        <f t="shared" si="8"/>
        <v/>
      </c>
      <c r="D56" s="71">
        <v>54</v>
      </c>
      <c r="E56" s="72">
        <v>4.3129786752045058</v>
      </c>
      <c r="F56" s="72">
        <v>4.2770371862444687</v>
      </c>
      <c r="G56" s="72">
        <v>1.6533084921617272</v>
      </c>
      <c r="H56" s="72">
        <v>1.6533084921617272</v>
      </c>
      <c r="I56" s="72">
        <f t="shared" si="9"/>
        <v>5.9662871673662332</v>
      </c>
      <c r="J56" s="72">
        <f t="shared" si="10"/>
        <v>2.6086956521739131</v>
      </c>
      <c r="K56" s="72">
        <f t="shared" si="11"/>
        <v>5.9303456784061961</v>
      </c>
      <c r="L56" s="72">
        <f t="shared" si="12"/>
        <v>2.5869565217391308</v>
      </c>
      <c r="M56" s="75">
        <f t="shared" si="13"/>
        <v>3.5941488960037127E-2</v>
      </c>
      <c r="N56" s="64">
        <f t="shared" si="7"/>
        <v>0.60422960725074804</v>
      </c>
      <c r="O56" s="86"/>
      <c r="P56" s="53">
        <f t="shared" si="14"/>
        <v>1.0084033613445378</v>
      </c>
    </row>
    <row r="57" spans="3:16">
      <c r="C57" t="str">
        <f t="shared" si="8"/>
        <v/>
      </c>
      <c r="D57" s="65">
        <v>55</v>
      </c>
      <c r="E57" s="66">
        <v>5.5709307888058204</v>
      </c>
      <c r="F57" s="66">
        <v>14.807893451535472</v>
      </c>
      <c r="G57" s="66">
        <v>4.1692127193643556</v>
      </c>
      <c r="H57" s="66">
        <v>2.1924308265622905</v>
      </c>
      <c r="I57" s="66">
        <f t="shared" si="9"/>
        <v>9.7401435081701759</v>
      </c>
      <c r="J57" s="66">
        <f t="shared" si="10"/>
        <v>1.3362068965517242</v>
      </c>
      <c r="K57" s="66">
        <f t="shared" si="11"/>
        <v>17.000324278097764</v>
      </c>
      <c r="L57" s="66">
        <f t="shared" si="12"/>
        <v>6.754098360655739</v>
      </c>
      <c r="M57" s="78">
        <f t="shared" si="13"/>
        <v>7.2601807699275884</v>
      </c>
      <c r="N57" s="64">
        <f t="shared" si="7"/>
        <v>54.301075268817222</v>
      </c>
      <c r="O57" s="86"/>
      <c r="P57" s="53">
        <f t="shared" si="14"/>
        <v>0.19783645798459989</v>
      </c>
    </row>
    <row r="58" spans="3:16">
      <c r="C58" t="str">
        <f t="shared" si="8"/>
        <v/>
      </c>
      <c r="D58" s="69">
        <v>56</v>
      </c>
      <c r="E58" s="70">
        <v>19.588111483220466</v>
      </c>
      <c r="F58" s="70">
        <v>19.516228505300386</v>
      </c>
      <c r="G58" s="70">
        <v>12.148223268492691</v>
      </c>
      <c r="H58" s="70">
        <v>8.0149520380883743</v>
      </c>
      <c r="I58" s="70">
        <f t="shared" si="9"/>
        <v>31.736334751713159</v>
      </c>
      <c r="J58" s="68">
        <f t="shared" si="10"/>
        <v>1.6124260355029587</v>
      </c>
      <c r="K58" s="68">
        <f t="shared" si="11"/>
        <v>27.531180543388761</v>
      </c>
      <c r="L58" s="68">
        <f t="shared" si="12"/>
        <v>2.4349775784753356</v>
      </c>
      <c r="M58" s="76">
        <f t="shared" si="13"/>
        <v>4.205154208324398</v>
      </c>
      <c r="N58" s="64">
        <f t="shared" si="7"/>
        <v>14.19041843541542</v>
      </c>
      <c r="O58" s="86"/>
      <c r="P58" s="53">
        <f t="shared" si="14"/>
        <v>0.66219338106290959</v>
      </c>
    </row>
    <row r="59" spans="3:16">
      <c r="C59" t="str">
        <f t="shared" si="8"/>
        <v/>
      </c>
      <c r="D59" s="71">
        <v>57</v>
      </c>
      <c r="E59" s="72">
        <v>8.4821913945688632</v>
      </c>
      <c r="F59" s="72">
        <v>8.6978403283290859</v>
      </c>
      <c r="G59" s="72">
        <v>1.114186157761164</v>
      </c>
      <c r="H59" s="72">
        <v>0.89853722400093861</v>
      </c>
      <c r="I59" s="72">
        <f t="shared" si="9"/>
        <v>9.5963775523300274</v>
      </c>
      <c r="J59" s="72">
        <f t="shared" si="10"/>
        <v>7.6129032258064528</v>
      </c>
      <c r="K59" s="72">
        <f t="shared" si="11"/>
        <v>9.5963775523300239</v>
      </c>
      <c r="L59" s="72">
        <f t="shared" si="12"/>
        <v>9.68</v>
      </c>
      <c r="M59" s="75">
        <f t="shared" si="13"/>
        <v>3.5527136788005009E-15</v>
      </c>
      <c r="N59" s="64">
        <f t="shared" si="7"/>
        <v>3.7021403747686988E-14</v>
      </c>
      <c r="O59" s="86"/>
      <c r="P59" s="53">
        <f t="shared" si="14"/>
        <v>0.78645694481471617</v>
      </c>
    </row>
    <row r="60" spans="3:16">
      <c r="C60" t="str">
        <f t="shared" si="8"/>
        <v/>
      </c>
      <c r="D60" s="71">
        <v>58</v>
      </c>
      <c r="E60" s="72">
        <v>0.89853722400093861</v>
      </c>
      <c r="F60" s="72">
        <v>0.82665424608086358</v>
      </c>
      <c r="G60" s="72">
        <v>1.5095425363215771</v>
      </c>
      <c r="H60" s="72">
        <v>1.9408404038420277</v>
      </c>
      <c r="I60" s="72">
        <f t="shared" si="9"/>
        <v>2.4080797603225159</v>
      </c>
      <c r="J60" s="72">
        <f t="shared" si="10"/>
        <v>0.59523809523809512</v>
      </c>
      <c r="K60" s="72">
        <f t="shared" si="11"/>
        <v>2.7674946499228912</v>
      </c>
      <c r="L60" s="72">
        <f t="shared" si="12"/>
        <v>0.42592592592592587</v>
      </c>
      <c r="M60" s="75">
        <f t="shared" si="13"/>
        <v>0.35941488960037526</v>
      </c>
      <c r="N60" s="64">
        <f t="shared" si="7"/>
        <v>13.88888888888888</v>
      </c>
      <c r="O60" s="86"/>
      <c r="P60" s="53">
        <f t="shared" si="14"/>
        <v>1.3975155279503104</v>
      </c>
    </row>
    <row r="61" spans="3:16">
      <c r="C61" t="str">
        <f t="shared" si="8"/>
        <v>FLIP!</v>
      </c>
      <c r="D61" s="67">
        <v>59</v>
      </c>
      <c r="E61" s="68">
        <v>1.114186157761164</v>
      </c>
      <c r="F61" s="68">
        <v>2.4080797603225159</v>
      </c>
      <c r="G61" s="68">
        <v>1.7251914700818025</v>
      </c>
      <c r="H61" s="68">
        <v>2.3721382713624779</v>
      </c>
      <c r="I61" s="68">
        <f t="shared" si="9"/>
        <v>2.8393776278429668</v>
      </c>
      <c r="J61" s="68">
        <f t="shared" si="10"/>
        <v>0.64583333333333326</v>
      </c>
      <c r="K61" s="68">
        <f t="shared" si="11"/>
        <v>4.7802180316849938</v>
      </c>
      <c r="L61" s="68">
        <f t="shared" si="12"/>
        <v>1.0151515151515154</v>
      </c>
      <c r="M61" s="76">
        <f t="shared" si="13"/>
        <v>1.9408404038420271</v>
      </c>
      <c r="N61" s="64">
        <f t="shared" si="7"/>
        <v>50.943396226415075</v>
      </c>
      <c r="O61" s="86"/>
      <c r="P61" s="53">
        <f t="shared" si="14"/>
        <v>0.63619402985074602</v>
      </c>
    </row>
    <row r="62" spans="3:16">
      <c r="C62" t="str">
        <f t="shared" si="8"/>
        <v/>
      </c>
      <c r="D62" s="71">
        <v>60</v>
      </c>
      <c r="E62" s="72">
        <v>0.39535637856041306</v>
      </c>
      <c r="F62" s="72">
        <v>0.43129786752045063</v>
      </c>
      <c r="G62" s="72">
        <v>2.8393776278429663</v>
      </c>
      <c r="H62" s="72">
        <v>2.9112606057630415</v>
      </c>
      <c r="I62" s="72">
        <f t="shared" si="9"/>
        <v>3.2347340064033796</v>
      </c>
      <c r="J62" s="72">
        <f t="shared" si="10"/>
        <v>0.13924050632911394</v>
      </c>
      <c r="K62" s="72">
        <f t="shared" si="11"/>
        <v>3.3425584732834919</v>
      </c>
      <c r="L62" s="72">
        <f t="shared" si="12"/>
        <v>0.14814814814814817</v>
      </c>
      <c r="M62" s="75">
        <f t="shared" si="13"/>
        <v>0.10782446688011227</v>
      </c>
      <c r="N62" s="64">
        <f t="shared" si="7"/>
        <v>3.2786885245901525</v>
      </c>
      <c r="O62" s="86"/>
      <c r="P62" s="53">
        <f t="shared" si="14"/>
        <v>0.939873417721519</v>
      </c>
    </row>
    <row r="63" spans="3:16">
      <c r="C63" t="str">
        <f t="shared" si="8"/>
        <v/>
      </c>
      <c r="D63" s="71">
        <v>61</v>
      </c>
      <c r="E63" s="72">
        <v>0.35941488960037554</v>
      </c>
      <c r="F63" s="72">
        <v>0.35941488960037554</v>
      </c>
      <c r="G63" s="72">
        <v>0.53912233440056323</v>
      </c>
      <c r="H63" s="72">
        <v>0.5750638233606008</v>
      </c>
      <c r="I63" s="72">
        <f t="shared" si="9"/>
        <v>0.89853722400093883</v>
      </c>
      <c r="J63" s="72">
        <f t="shared" si="10"/>
        <v>0.66666666666666674</v>
      </c>
      <c r="K63" s="72">
        <f t="shared" si="11"/>
        <v>0.9344787129609764</v>
      </c>
      <c r="L63" s="72">
        <f t="shared" si="12"/>
        <v>0.62500000000000011</v>
      </c>
      <c r="M63" s="75">
        <f t="shared" si="13"/>
        <v>3.5941488960037571E-2</v>
      </c>
      <c r="N63" s="64">
        <f t="shared" si="7"/>
        <v>3.9215686274509824</v>
      </c>
      <c r="O63" s="86"/>
      <c r="P63" s="53">
        <f t="shared" si="14"/>
        <v>1.0666666666666667</v>
      </c>
    </row>
    <row r="64" spans="3:16">
      <c r="C64" t="str">
        <f t="shared" si="8"/>
        <v/>
      </c>
      <c r="D64" s="67">
        <v>62</v>
      </c>
      <c r="E64" s="68">
        <v>6.6132339686469086</v>
      </c>
      <c r="F64" s="68">
        <v>7.8711860822482231</v>
      </c>
      <c r="G64" s="68">
        <v>4.9599254764851812</v>
      </c>
      <c r="H64" s="68">
        <v>6.1100531232063835</v>
      </c>
      <c r="I64" s="68">
        <f t="shared" si="9"/>
        <v>11.57315944513209</v>
      </c>
      <c r="J64" s="68">
        <f t="shared" si="10"/>
        <v>1.3333333333333335</v>
      </c>
      <c r="K64" s="68">
        <f t="shared" si="11"/>
        <v>13.981239205454607</v>
      </c>
      <c r="L64" s="68">
        <f t="shared" si="12"/>
        <v>1.2882352941176469</v>
      </c>
      <c r="M64" s="76">
        <f t="shared" si="13"/>
        <v>2.4080797603225168</v>
      </c>
      <c r="N64" s="64">
        <f t="shared" si="7"/>
        <v>18.84669479606189</v>
      </c>
      <c r="O64" s="86"/>
      <c r="P64" s="53">
        <f t="shared" si="14"/>
        <v>1.0350076103500763</v>
      </c>
    </row>
    <row r="65" spans="3:16">
      <c r="C65" t="str">
        <f t="shared" si="8"/>
        <v/>
      </c>
      <c r="D65" s="71">
        <v>63</v>
      </c>
      <c r="E65" s="72">
        <v>4.2410956972844316</v>
      </c>
      <c r="F65" s="72">
        <v>4.0254467635242053</v>
      </c>
      <c r="G65" s="72">
        <v>2.0846063596821778</v>
      </c>
      <c r="H65" s="72">
        <v>1.9767818928020648</v>
      </c>
      <c r="I65" s="72">
        <f t="shared" si="9"/>
        <v>6.3257020569666089</v>
      </c>
      <c r="J65" s="72">
        <f t="shared" si="10"/>
        <v>2.0344827586206899</v>
      </c>
      <c r="K65" s="72">
        <f t="shared" si="11"/>
        <v>6.0022286563262703</v>
      </c>
      <c r="L65" s="72">
        <f t="shared" si="12"/>
        <v>2.0363636363636366</v>
      </c>
      <c r="M65" s="75">
        <f t="shared" si="13"/>
        <v>0.32347340064033858</v>
      </c>
      <c r="N65" s="64">
        <f t="shared" si="7"/>
        <v>5.2478134110787273</v>
      </c>
      <c r="O65" s="86"/>
      <c r="P65" s="53">
        <f t="shared" si="14"/>
        <v>0.99907635467980294</v>
      </c>
    </row>
    <row r="66" spans="3:16">
      <c r="C66" t="e">
        <f t="shared" si="8"/>
        <v>#DIV/0!</v>
      </c>
      <c r="D66" s="71">
        <v>64</v>
      </c>
      <c r="E66" s="72">
        <v>0.28034361388829293</v>
      </c>
      <c r="F66" s="72">
        <v>0</v>
      </c>
      <c r="G66" s="72">
        <v>0.21205478486422155</v>
      </c>
      <c r="H66" s="72">
        <v>0</v>
      </c>
      <c r="I66" s="72">
        <f t="shared" si="9"/>
        <v>0.49239839875251445</v>
      </c>
      <c r="J66" s="72">
        <f t="shared" si="10"/>
        <v>1.322033898305085</v>
      </c>
      <c r="K66" s="72">
        <f t="shared" si="11"/>
        <v>0</v>
      </c>
      <c r="L66" s="72" t="e">
        <f t="shared" si="12"/>
        <v>#DIV/0!</v>
      </c>
      <c r="M66" s="75">
        <f t="shared" si="13"/>
        <v>0.49239839875251445</v>
      </c>
      <c r="N66" s="64">
        <f t="shared" si="7"/>
        <v>200</v>
      </c>
      <c r="O66" s="86"/>
      <c r="P66" s="53" t="e">
        <f t="shared" si="14"/>
        <v>#DIV/0!</v>
      </c>
    </row>
    <row r="67" spans="3:16">
      <c r="C67" t="str">
        <f t="shared" si="8"/>
        <v/>
      </c>
      <c r="D67" s="71">
        <v>65</v>
      </c>
      <c r="E67" s="72">
        <v>13.010819003533594</v>
      </c>
      <c r="F67" s="72">
        <v>13.154584959373745</v>
      </c>
      <c r="G67" s="72">
        <v>3.3066169843234543</v>
      </c>
      <c r="H67" s="72">
        <v>3.3066169843234543</v>
      </c>
      <c r="I67" s="72">
        <f t="shared" ref="I67:I98" si="15">E67+G67</f>
        <v>16.317435987857049</v>
      </c>
      <c r="J67" s="72">
        <f t="shared" ref="J67:J98" si="16">E67/G67</f>
        <v>3.9347826086956528</v>
      </c>
      <c r="K67" s="72">
        <f t="shared" ref="K67:K98" si="17">F67+H67</f>
        <v>16.461201943697198</v>
      </c>
      <c r="L67" s="72">
        <f t="shared" ref="L67:L98" si="18">F67/H67</f>
        <v>3.9782608695652182</v>
      </c>
      <c r="M67" s="75">
        <f t="shared" ref="M67:M98" si="19">ABS(I67-K67)</f>
        <v>0.14376595584014851</v>
      </c>
      <c r="N67" s="64">
        <f t="shared" si="7"/>
        <v>0.87719298245613009</v>
      </c>
      <c r="O67" s="86"/>
      <c r="P67" s="53">
        <f t="shared" ref="P67:P98" si="20">J67/L67</f>
        <v>0.98907103825136611</v>
      </c>
    </row>
    <row r="68" spans="3:16">
      <c r="C68" t="str">
        <f t="shared" si="8"/>
        <v/>
      </c>
      <c r="D68" s="71">
        <v>66</v>
      </c>
      <c r="E68" s="72">
        <v>0.35941488960037554</v>
      </c>
      <c r="F68" s="72">
        <v>0.35941488960037554</v>
      </c>
      <c r="G68" s="72">
        <v>0.75477126816078854</v>
      </c>
      <c r="H68" s="72">
        <v>0.75477126816078854</v>
      </c>
      <c r="I68" s="72">
        <f t="shared" si="15"/>
        <v>1.114186157761164</v>
      </c>
      <c r="J68" s="72">
        <f t="shared" si="16"/>
        <v>0.47619047619047628</v>
      </c>
      <c r="K68" s="72">
        <f t="shared" si="17"/>
        <v>1.114186157761164</v>
      </c>
      <c r="L68" s="72">
        <f t="shared" si="18"/>
        <v>0.47619047619047628</v>
      </c>
      <c r="M68" s="75">
        <f t="shared" si="19"/>
        <v>0</v>
      </c>
      <c r="N68" s="64">
        <f t="shared" ref="N68:N98" si="21">100*(M68/AVERAGE(I68,K68))</f>
        <v>0</v>
      </c>
      <c r="O68" s="86"/>
      <c r="P68" s="53">
        <f t="shared" si="20"/>
        <v>1</v>
      </c>
    </row>
    <row r="69" spans="3:16">
      <c r="C69" t="str">
        <f t="shared" si="8"/>
        <v>FLIP!</v>
      </c>
      <c r="D69" s="65">
        <v>67</v>
      </c>
      <c r="E69" s="66">
        <v>0.79071275712082612</v>
      </c>
      <c r="F69" s="66">
        <v>6.2178775900864967</v>
      </c>
      <c r="G69" s="66">
        <v>0.93447871296097629</v>
      </c>
      <c r="H69" s="66">
        <v>3.9895052745641681</v>
      </c>
      <c r="I69" s="66">
        <f t="shared" si="15"/>
        <v>1.7251914700818025</v>
      </c>
      <c r="J69" s="66">
        <f t="shared" si="16"/>
        <v>0.84615384615384615</v>
      </c>
      <c r="K69" s="66">
        <f t="shared" si="17"/>
        <v>10.207382864650665</v>
      </c>
      <c r="L69" s="66">
        <f t="shared" si="18"/>
        <v>1.5585585585585586</v>
      </c>
      <c r="M69" s="78">
        <f t="shared" si="19"/>
        <v>8.4821913945688614</v>
      </c>
      <c r="N69" s="64">
        <f t="shared" si="21"/>
        <v>142.16867469879514</v>
      </c>
      <c r="O69" s="86"/>
      <c r="P69" s="53">
        <f t="shared" si="20"/>
        <v>0.54290795909293021</v>
      </c>
    </row>
    <row r="70" spans="3:16">
      <c r="C70" t="str">
        <f t="shared" si="8"/>
        <v/>
      </c>
      <c r="D70" s="71">
        <v>68</v>
      </c>
      <c r="E70" s="72">
        <v>0.25877872051227035</v>
      </c>
      <c r="F70" s="72">
        <v>0</v>
      </c>
      <c r="G70" s="72">
        <v>0.53912233440056323</v>
      </c>
      <c r="H70" s="72">
        <v>0.35941488960037554</v>
      </c>
      <c r="I70" s="72">
        <f t="shared" si="15"/>
        <v>0.79790105491283358</v>
      </c>
      <c r="J70" s="72">
        <f t="shared" si="16"/>
        <v>0.48</v>
      </c>
      <c r="K70" s="72">
        <f t="shared" si="17"/>
        <v>0.35941488960037554</v>
      </c>
      <c r="L70" s="72">
        <f t="shared" si="18"/>
        <v>0</v>
      </c>
      <c r="M70" s="75">
        <f t="shared" si="19"/>
        <v>0.43848616531245804</v>
      </c>
      <c r="N70" s="64">
        <f t="shared" si="21"/>
        <v>75.776397515527933</v>
      </c>
      <c r="O70" s="86"/>
      <c r="P70" s="53" t="e">
        <f t="shared" si="20"/>
        <v>#DIV/0!</v>
      </c>
    </row>
    <row r="71" spans="3:16">
      <c r="C71" t="str">
        <f t="shared" si="8"/>
        <v/>
      </c>
      <c r="D71" s="67">
        <v>69</v>
      </c>
      <c r="E71" s="68">
        <v>6.9007658803272101</v>
      </c>
      <c r="F71" s="68">
        <v>7.6195956595279615</v>
      </c>
      <c r="G71" s="68">
        <v>5.4631063219257072</v>
      </c>
      <c r="H71" s="68">
        <v>5.7865797225660467</v>
      </c>
      <c r="I71" s="68">
        <f t="shared" si="15"/>
        <v>12.363872202252917</v>
      </c>
      <c r="J71" s="68">
        <f t="shared" si="16"/>
        <v>1.2631578947368423</v>
      </c>
      <c r="K71" s="68">
        <f t="shared" si="17"/>
        <v>13.406175382094009</v>
      </c>
      <c r="L71" s="68">
        <f t="shared" si="18"/>
        <v>1.3167701863354035</v>
      </c>
      <c r="M71" s="76">
        <f t="shared" si="19"/>
        <v>1.0423031798410918</v>
      </c>
      <c r="N71" s="64">
        <f t="shared" si="21"/>
        <v>8.0892608089261024</v>
      </c>
      <c r="O71" s="86"/>
      <c r="P71" s="53">
        <f t="shared" si="20"/>
        <v>0.95928500496524349</v>
      </c>
    </row>
    <row r="72" spans="3:16">
      <c r="C72" t="str">
        <f t="shared" ref="C72:C95" si="22">IF(OR(AND(J72&lt;1,L72&gt;1),AND(L72&lt;1,J72&gt;1)),"FLIP!","")</f>
        <v/>
      </c>
      <c r="D72" s="67">
        <v>70</v>
      </c>
      <c r="E72" s="68">
        <v>7.4398882147277732</v>
      </c>
      <c r="F72" s="68">
        <v>8.4103084166487854</v>
      </c>
      <c r="G72" s="68">
        <v>5.9662871673662332</v>
      </c>
      <c r="H72" s="68">
        <v>6.3257020569666089</v>
      </c>
      <c r="I72" s="68">
        <f t="shared" si="15"/>
        <v>13.406175382094005</v>
      </c>
      <c r="J72" s="68">
        <f t="shared" si="16"/>
        <v>1.2469879518072289</v>
      </c>
      <c r="K72" s="68">
        <f t="shared" si="17"/>
        <v>14.736010473615394</v>
      </c>
      <c r="L72" s="68">
        <f t="shared" si="18"/>
        <v>1.3295454545454544</v>
      </c>
      <c r="M72" s="76">
        <f t="shared" si="19"/>
        <v>1.3298350915213888</v>
      </c>
      <c r="N72" s="64">
        <f t="shared" si="21"/>
        <v>9.4508301404853103</v>
      </c>
      <c r="O72" s="86"/>
      <c r="P72" s="53">
        <f t="shared" si="20"/>
        <v>0.9379054680259501</v>
      </c>
    </row>
    <row r="73" spans="3:16">
      <c r="C73" t="str">
        <f t="shared" si="22"/>
        <v/>
      </c>
      <c r="D73" s="71">
        <v>71</v>
      </c>
      <c r="E73" s="72">
        <v>2.4799627382425906</v>
      </c>
      <c r="F73" s="72">
        <v>2.6237286940827409</v>
      </c>
      <c r="G73" s="72">
        <v>1.2579521136013143</v>
      </c>
      <c r="H73" s="72">
        <v>1.2579521136013143</v>
      </c>
      <c r="I73" s="72">
        <f t="shared" si="15"/>
        <v>3.7379148518439047</v>
      </c>
      <c r="J73" s="72">
        <f t="shared" si="16"/>
        <v>1.9714285714285711</v>
      </c>
      <c r="K73" s="72">
        <f t="shared" si="17"/>
        <v>3.881680807684055</v>
      </c>
      <c r="L73" s="72">
        <f t="shared" si="18"/>
        <v>2.0857142857142854</v>
      </c>
      <c r="M73" s="75">
        <f t="shared" si="19"/>
        <v>0.14376595584015028</v>
      </c>
      <c r="N73" s="64">
        <f t="shared" si="21"/>
        <v>3.7735849056603801</v>
      </c>
      <c r="O73" s="86"/>
      <c r="P73" s="53">
        <f t="shared" si="20"/>
        <v>0.9452054794520548</v>
      </c>
    </row>
    <row r="74" spans="3:16">
      <c r="C74" t="str">
        <f t="shared" si="22"/>
        <v/>
      </c>
      <c r="D74" s="71">
        <v>72</v>
      </c>
      <c r="E74" s="72">
        <v>3.4863244291236417</v>
      </c>
      <c r="F74" s="72">
        <v>3.414441451203567</v>
      </c>
      <c r="G74" s="72">
        <v>1.3298350915213892</v>
      </c>
      <c r="H74" s="72">
        <v>1.3298350915213892</v>
      </c>
      <c r="I74" s="72">
        <f t="shared" si="15"/>
        <v>4.8161595206450309</v>
      </c>
      <c r="J74" s="72">
        <f t="shared" si="16"/>
        <v>2.6216216216216215</v>
      </c>
      <c r="K74" s="72">
        <f t="shared" si="17"/>
        <v>4.7442765427249558</v>
      </c>
      <c r="L74" s="72">
        <f t="shared" si="18"/>
        <v>2.5675675675675675</v>
      </c>
      <c r="M74" s="75">
        <f t="shared" si="19"/>
        <v>7.1882977920075142E-2</v>
      </c>
      <c r="N74" s="64">
        <f t="shared" si="21"/>
        <v>1.5037593984962416</v>
      </c>
      <c r="O74" s="86"/>
      <c r="P74" s="53">
        <f t="shared" si="20"/>
        <v>1.0210526315789474</v>
      </c>
    </row>
    <row r="75" spans="3:16">
      <c r="C75" t="str">
        <f t="shared" si="22"/>
        <v/>
      </c>
      <c r="D75" s="71">
        <v>73</v>
      </c>
      <c r="E75" s="72">
        <v>9.0572552179294625</v>
      </c>
      <c r="F75" s="72">
        <v>9.0213137289694263</v>
      </c>
      <c r="G75" s="72">
        <v>1.4017180694414644</v>
      </c>
      <c r="H75" s="72">
        <v>1.4376595584015022</v>
      </c>
      <c r="I75" s="72">
        <f t="shared" si="15"/>
        <v>10.458973287370927</v>
      </c>
      <c r="J75" s="72">
        <f t="shared" si="16"/>
        <v>6.4615384615384617</v>
      </c>
      <c r="K75" s="72">
        <f t="shared" si="17"/>
        <v>10.458973287370929</v>
      </c>
      <c r="L75" s="72">
        <f t="shared" si="18"/>
        <v>6.2750000000000004</v>
      </c>
      <c r="M75" s="75">
        <f t="shared" si="19"/>
        <v>1.7763568394002505E-15</v>
      </c>
      <c r="N75" s="64">
        <f t="shared" si="21"/>
        <v>1.6984046049196605E-14</v>
      </c>
      <c r="O75" s="86"/>
      <c r="P75" s="53">
        <f t="shared" si="20"/>
        <v>1.029727244866687</v>
      </c>
    </row>
    <row r="76" spans="3:16">
      <c r="C76" t="str">
        <f t="shared" si="22"/>
        <v/>
      </c>
      <c r="D76" s="71">
        <v>74</v>
      </c>
      <c r="E76" s="72">
        <v>7.9071275712082612E-2</v>
      </c>
      <c r="F76" s="72">
        <v>0</v>
      </c>
      <c r="G76" s="72">
        <v>0.39535637856041306</v>
      </c>
      <c r="H76" s="72">
        <v>0.35941488960037554</v>
      </c>
      <c r="I76" s="72">
        <f t="shared" si="15"/>
        <v>0.47442765427249567</v>
      </c>
      <c r="J76" s="72">
        <f t="shared" si="16"/>
        <v>0.2</v>
      </c>
      <c r="K76" s="72">
        <f t="shared" si="17"/>
        <v>0.35941488960037554</v>
      </c>
      <c r="L76" s="72">
        <f t="shared" si="18"/>
        <v>0</v>
      </c>
      <c r="M76" s="75">
        <f t="shared" si="19"/>
        <v>0.11501276467212013</v>
      </c>
      <c r="N76" s="64">
        <f t="shared" si="21"/>
        <v>27.586206896551719</v>
      </c>
      <c r="O76" s="86"/>
      <c r="P76" s="53" t="e">
        <f t="shared" si="20"/>
        <v>#DIV/0!</v>
      </c>
    </row>
    <row r="77" spans="3:16">
      <c r="C77" t="str">
        <f t="shared" si="22"/>
        <v/>
      </c>
      <c r="D77" s="71">
        <v>75</v>
      </c>
      <c r="E77" s="72">
        <v>0.27315531609628541</v>
      </c>
      <c r="F77" s="72">
        <v>0.2875319116803004</v>
      </c>
      <c r="G77" s="72">
        <v>0.39535637856041306</v>
      </c>
      <c r="H77" s="72">
        <v>0.35941488960037554</v>
      </c>
      <c r="I77" s="72">
        <f t="shared" si="15"/>
        <v>0.66851169465669846</v>
      </c>
      <c r="J77" s="72">
        <f t="shared" si="16"/>
        <v>0.69090909090909092</v>
      </c>
      <c r="K77" s="72">
        <f t="shared" si="17"/>
        <v>0.64694680128067594</v>
      </c>
      <c r="L77" s="72">
        <f t="shared" si="18"/>
        <v>0.79999999999999993</v>
      </c>
      <c r="M77" s="75">
        <f t="shared" si="19"/>
        <v>2.156489337602252E-2</v>
      </c>
      <c r="N77" s="64">
        <f t="shared" si="21"/>
        <v>3.2786885245901627</v>
      </c>
      <c r="O77" s="86"/>
      <c r="P77" s="53">
        <f t="shared" si="20"/>
        <v>0.86363636363636376</v>
      </c>
    </row>
    <row r="78" spans="3:16">
      <c r="C78" t="str">
        <f t="shared" si="22"/>
        <v/>
      </c>
      <c r="D78" s="71">
        <v>76</v>
      </c>
      <c r="E78" s="72">
        <v>8.4821913945688632</v>
      </c>
      <c r="F78" s="72">
        <v>7.9430690601682992</v>
      </c>
      <c r="G78" s="72">
        <v>1.7970744480018772</v>
      </c>
      <c r="H78" s="72">
        <v>1.9408404038420277</v>
      </c>
      <c r="I78" s="72">
        <f t="shared" si="15"/>
        <v>10.279265842570741</v>
      </c>
      <c r="J78" s="72">
        <f t="shared" si="16"/>
        <v>4.7200000000000015</v>
      </c>
      <c r="K78" s="72">
        <f t="shared" si="17"/>
        <v>9.8839094640103262</v>
      </c>
      <c r="L78" s="72">
        <f t="shared" si="18"/>
        <v>4.0925925925925926</v>
      </c>
      <c r="M78" s="75">
        <f t="shared" si="19"/>
        <v>0.39535637856041461</v>
      </c>
      <c r="N78" s="64">
        <f t="shared" si="21"/>
        <v>3.9215686274509958</v>
      </c>
      <c r="O78" s="86"/>
      <c r="P78" s="53">
        <f t="shared" si="20"/>
        <v>1.153303167420815</v>
      </c>
    </row>
    <row r="79" spans="3:16">
      <c r="C79" t="str">
        <f t="shared" si="22"/>
        <v/>
      </c>
      <c r="D79" s="71">
        <v>77</v>
      </c>
      <c r="E79" s="72">
        <v>8.4821913945688632</v>
      </c>
      <c r="F79" s="72">
        <v>7.799303104328148</v>
      </c>
      <c r="G79" s="72">
        <v>1.6173670032016898</v>
      </c>
      <c r="H79" s="72">
        <v>1.6173670032016898</v>
      </c>
      <c r="I79" s="72">
        <f t="shared" si="15"/>
        <v>10.099558397770553</v>
      </c>
      <c r="J79" s="72">
        <f t="shared" si="16"/>
        <v>5.2444444444444454</v>
      </c>
      <c r="K79" s="72">
        <f t="shared" si="17"/>
        <v>9.4166701075298374</v>
      </c>
      <c r="L79" s="72">
        <f t="shared" si="18"/>
        <v>4.822222222222222</v>
      </c>
      <c r="M79" s="75">
        <f t="shared" si="19"/>
        <v>0.68288829024071518</v>
      </c>
      <c r="N79" s="64">
        <f t="shared" si="21"/>
        <v>6.9981583793738675</v>
      </c>
      <c r="O79" s="86"/>
      <c r="P79" s="53">
        <f t="shared" si="20"/>
        <v>1.0875576036866361</v>
      </c>
    </row>
    <row r="80" spans="3:16">
      <c r="C80" t="str">
        <f t="shared" si="22"/>
        <v/>
      </c>
      <c r="D80" s="71">
        <v>78</v>
      </c>
      <c r="E80" s="72">
        <v>0.23721382713624786</v>
      </c>
      <c r="F80" s="72">
        <v>0.10782446688011266</v>
      </c>
      <c r="G80" s="72">
        <v>1.4736010473615393</v>
      </c>
      <c r="H80" s="72">
        <v>1.0423031798410889</v>
      </c>
      <c r="I80" s="72">
        <f t="shared" si="15"/>
        <v>1.7108148744977871</v>
      </c>
      <c r="J80" s="72">
        <f t="shared" si="16"/>
        <v>0.16097560975609762</v>
      </c>
      <c r="K80" s="72">
        <f t="shared" si="17"/>
        <v>1.1501276467212016</v>
      </c>
      <c r="L80" s="72">
        <f t="shared" si="18"/>
        <v>0.10344827586206898</v>
      </c>
      <c r="M80" s="75">
        <f t="shared" si="19"/>
        <v>0.56068722777658553</v>
      </c>
      <c r="N80" s="64">
        <f t="shared" si="21"/>
        <v>39.195979899497473</v>
      </c>
      <c r="O80" s="86"/>
      <c r="P80" s="53">
        <f t="shared" si="20"/>
        <v>1.5560975609756103</v>
      </c>
    </row>
    <row r="81" spans="3:16">
      <c r="C81" t="str">
        <f t="shared" si="22"/>
        <v/>
      </c>
      <c r="D81" s="71">
        <v>79</v>
      </c>
      <c r="E81" s="72">
        <v>0.18330159369619148</v>
      </c>
      <c r="F81" s="72">
        <v>0.35941488960037554</v>
      </c>
      <c r="G81" s="72">
        <v>0.50318084544052566</v>
      </c>
      <c r="H81" s="72">
        <v>0.71882977920075108</v>
      </c>
      <c r="I81" s="72">
        <f t="shared" si="15"/>
        <v>0.68648243913671714</v>
      </c>
      <c r="J81" s="72">
        <f t="shared" si="16"/>
        <v>0.36428571428571427</v>
      </c>
      <c r="K81" s="72">
        <f t="shared" si="17"/>
        <v>1.0782446688011267</v>
      </c>
      <c r="L81" s="72">
        <f t="shared" si="18"/>
        <v>0.5</v>
      </c>
      <c r="M81" s="75">
        <f t="shared" si="19"/>
        <v>0.39176222966440954</v>
      </c>
      <c r="N81" s="64">
        <f t="shared" si="21"/>
        <v>44.399185336048909</v>
      </c>
      <c r="O81" s="86"/>
      <c r="P81" s="53">
        <f t="shared" si="20"/>
        <v>0.72857142857142854</v>
      </c>
    </row>
    <row r="82" spans="3:16">
      <c r="C82" t="str">
        <f t="shared" si="22"/>
        <v/>
      </c>
      <c r="D82" s="71">
        <v>80</v>
      </c>
      <c r="E82" s="72">
        <v>0.39535637856041306</v>
      </c>
      <c r="F82" s="72">
        <v>0.39535637856041306</v>
      </c>
      <c r="G82" s="72">
        <v>0.86259573504090126</v>
      </c>
      <c r="H82" s="72">
        <v>0.86259573504090126</v>
      </c>
      <c r="I82" s="72">
        <f t="shared" si="15"/>
        <v>1.2579521136013143</v>
      </c>
      <c r="J82" s="72">
        <f t="shared" si="16"/>
        <v>0.45833333333333331</v>
      </c>
      <c r="K82" s="72">
        <f t="shared" si="17"/>
        <v>1.2579521136013143</v>
      </c>
      <c r="L82" s="72">
        <f t="shared" si="18"/>
        <v>0.45833333333333331</v>
      </c>
      <c r="M82" s="75">
        <f t="shared" si="19"/>
        <v>0</v>
      </c>
      <c r="N82" s="64">
        <f t="shared" si="21"/>
        <v>0</v>
      </c>
      <c r="O82" s="86"/>
      <c r="P82" s="53">
        <f t="shared" si="20"/>
        <v>1</v>
      </c>
    </row>
    <row r="83" spans="3:16">
      <c r="C83" t="str">
        <f t="shared" si="22"/>
        <v/>
      </c>
      <c r="D83" s="67">
        <v>81</v>
      </c>
      <c r="E83" s="68">
        <v>1.3657765804814268</v>
      </c>
      <c r="F83" s="68">
        <v>0.53912233440056323</v>
      </c>
      <c r="G83" s="68">
        <v>0.75477126816078854</v>
      </c>
      <c r="H83" s="68">
        <v>0.50318084544052566</v>
      </c>
      <c r="I83" s="68">
        <f t="shared" si="15"/>
        <v>2.1205478486422153</v>
      </c>
      <c r="J83" s="68">
        <f t="shared" si="16"/>
        <v>1.8095238095238093</v>
      </c>
      <c r="K83" s="68">
        <f t="shared" si="17"/>
        <v>1.0423031798410889</v>
      </c>
      <c r="L83" s="68">
        <f t="shared" si="18"/>
        <v>1.0714285714285714</v>
      </c>
      <c r="M83" s="76">
        <f t="shared" si="19"/>
        <v>1.0782446688011265</v>
      </c>
      <c r="N83" s="64">
        <f t="shared" si="21"/>
        <v>68.181818181818173</v>
      </c>
      <c r="O83" s="86"/>
      <c r="P83" s="53">
        <f t="shared" si="20"/>
        <v>1.6888888888888887</v>
      </c>
    </row>
    <row r="84" spans="3:16">
      <c r="C84" t="str">
        <f t="shared" si="22"/>
        <v/>
      </c>
      <c r="D84" s="71">
        <v>82</v>
      </c>
      <c r="E84" s="72">
        <v>0.27315531609628541</v>
      </c>
      <c r="F84" s="72">
        <v>0.2875319116803004</v>
      </c>
      <c r="G84" s="72">
        <v>0.46723935648048814</v>
      </c>
      <c r="H84" s="72">
        <v>0.46723935648048814</v>
      </c>
      <c r="I84" s="72">
        <f t="shared" si="15"/>
        <v>0.7403946725767736</v>
      </c>
      <c r="J84" s="72">
        <f t="shared" si="16"/>
        <v>0.58461538461538465</v>
      </c>
      <c r="K84" s="72">
        <f t="shared" si="17"/>
        <v>0.75477126816078854</v>
      </c>
      <c r="L84" s="72">
        <f t="shared" si="18"/>
        <v>0.61538461538461542</v>
      </c>
      <c r="M84" s="75">
        <f t="shared" si="19"/>
        <v>1.437659558401494E-2</v>
      </c>
      <c r="N84" s="64">
        <f t="shared" si="21"/>
        <v>1.923076923076912</v>
      </c>
      <c r="O84" s="86"/>
      <c r="P84" s="53">
        <f t="shared" si="20"/>
        <v>0.95</v>
      </c>
    </row>
    <row r="85" spans="3:16">
      <c r="C85" t="str">
        <f t="shared" si="22"/>
        <v/>
      </c>
      <c r="D85" s="71">
        <v>83</v>
      </c>
      <c r="E85" s="72">
        <v>0.46723935648048814</v>
      </c>
      <c r="F85" s="72">
        <v>0.39535637856041306</v>
      </c>
      <c r="G85" s="72">
        <v>1.2220106246412767</v>
      </c>
      <c r="H85" s="72">
        <v>1.2579521136013143</v>
      </c>
      <c r="I85" s="72">
        <f t="shared" si="15"/>
        <v>1.6892499811217649</v>
      </c>
      <c r="J85" s="72">
        <f t="shared" si="16"/>
        <v>0.38235294117647056</v>
      </c>
      <c r="K85" s="72">
        <f t="shared" si="17"/>
        <v>1.6533084921617274</v>
      </c>
      <c r="L85" s="72">
        <f t="shared" si="18"/>
        <v>0.31428571428571428</v>
      </c>
      <c r="M85" s="75">
        <f t="shared" si="19"/>
        <v>3.5941488960037571E-2</v>
      </c>
      <c r="N85" s="64">
        <f t="shared" si="21"/>
        <v>2.1505376344086033</v>
      </c>
      <c r="O85" s="86"/>
      <c r="P85" s="53">
        <f t="shared" si="20"/>
        <v>1.2165775401069518</v>
      </c>
    </row>
    <row r="86" spans="3:16">
      <c r="C86" t="str">
        <f t="shared" si="22"/>
        <v/>
      </c>
      <c r="D86" s="67">
        <v>84</v>
      </c>
      <c r="E86" s="68">
        <v>6.864824391367172</v>
      </c>
      <c r="F86" s="68">
        <v>8.5181328835288976</v>
      </c>
      <c r="G86" s="68">
        <v>5.4271648329656692</v>
      </c>
      <c r="H86" s="68">
        <v>6.4335265238467203</v>
      </c>
      <c r="I86" s="68">
        <f t="shared" si="15"/>
        <v>12.291989224332841</v>
      </c>
      <c r="J86" s="68">
        <f t="shared" si="16"/>
        <v>1.2649006622516559</v>
      </c>
      <c r="K86" s="68">
        <f t="shared" si="17"/>
        <v>14.951659407375619</v>
      </c>
      <c r="L86" s="68">
        <f t="shared" si="18"/>
        <v>1.3240223463687151</v>
      </c>
      <c r="M86" s="76">
        <f t="shared" si="19"/>
        <v>2.6596701830427776</v>
      </c>
      <c r="N86" s="64">
        <f t="shared" si="21"/>
        <v>19.52506596306068</v>
      </c>
      <c r="O86" s="86"/>
      <c r="P86" s="53">
        <f t="shared" si="20"/>
        <v>0.95534691368374014</v>
      </c>
    </row>
    <row r="87" spans="3:16">
      <c r="C87" t="str">
        <f t="shared" si="22"/>
        <v/>
      </c>
      <c r="D87" s="71">
        <v>85</v>
      </c>
      <c r="E87" s="72">
        <v>0.5750638233606008</v>
      </c>
      <c r="F87" s="72">
        <v>0.5750638233606008</v>
      </c>
      <c r="G87" s="72">
        <v>1.7970744480018772</v>
      </c>
      <c r="H87" s="72">
        <v>1.7970744480018772</v>
      </c>
      <c r="I87" s="72">
        <f t="shared" si="15"/>
        <v>2.3721382713624779</v>
      </c>
      <c r="J87" s="72">
        <f t="shared" si="16"/>
        <v>0.32000000000000006</v>
      </c>
      <c r="K87" s="72">
        <f t="shared" si="17"/>
        <v>2.3721382713624779</v>
      </c>
      <c r="L87" s="72">
        <f t="shared" si="18"/>
        <v>0.32000000000000006</v>
      </c>
      <c r="M87" s="75">
        <f t="shared" si="19"/>
        <v>0</v>
      </c>
      <c r="N87" s="64">
        <f t="shared" si="21"/>
        <v>0</v>
      </c>
      <c r="O87" s="86"/>
      <c r="P87" s="53">
        <f t="shared" si="20"/>
        <v>1</v>
      </c>
    </row>
    <row r="88" spans="3:16">
      <c r="C88" t="str">
        <f t="shared" si="22"/>
        <v/>
      </c>
      <c r="D88" s="71">
        <v>86</v>
      </c>
      <c r="E88" s="72">
        <v>3.2706754953634167</v>
      </c>
      <c r="F88" s="72">
        <v>3.1628510284833045</v>
      </c>
      <c r="G88" s="72">
        <v>1.7611329590418401</v>
      </c>
      <c r="H88" s="72">
        <v>1.7611329590418401</v>
      </c>
      <c r="I88" s="72">
        <f t="shared" si="15"/>
        <v>5.0318084544052564</v>
      </c>
      <c r="J88" s="72">
        <f t="shared" si="16"/>
        <v>1.8571428571428568</v>
      </c>
      <c r="K88" s="72">
        <f t="shared" si="17"/>
        <v>4.9239839875251441</v>
      </c>
      <c r="L88" s="72">
        <f t="shared" si="18"/>
        <v>1.7959183673469388</v>
      </c>
      <c r="M88" s="75">
        <f t="shared" si="19"/>
        <v>0.10782446688011227</v>
      </c>
      <c r="N88" s="64">
        <f t="shared" si="21"/>
        <v>2.1660649819494511</v>
      </c>
      <c r="O88" s="86"/>
      <c r="P88" s="53">
        <f t="shared" si="20"/>
        <v>1.0340909090909089</v>
      </c>
    </row>
    <row r="89" spans="3:16">
      <c r="C89" t="str">
        <f t="shared" si="22"/>
        <v/>
      </c>
      <c r="D89" s="71">
        <v>87</v>
      </c>
      <c r="E89" s="72">
        <v>2.7315531609628536</v>
      </c>
      <c r="F89" s="72">
        <v>2.1564893376022529</v>
      </c>
      <c r="G89" s="72">
        <v>0.24799627382425909</v>
      </c>
      <c r="H89" s="72">
        <v>0.10782446688011266</v>
      </c>
      <c r="I89" s="72">
        <f t="shared" si="15"/>
        <v>2.9795494347871125</v>
      </c>
      <c r="J89" s="72">
        <f t="shared" si="16"/>
        <v>11.014492753623188</v>
      </c>
      <c r="K89" s="72">
        <f t="shared" si="17"/>
        <v>2.2643138044823656</v>
      </c>
      <c r="L89" s="72">
        <f t="shared" si="18"/>
        <v>19.999999999999996</v>
      </c>
      <c r="M89" s="75">
        <f t="shared" si="19"/>
        <v>0.71523563030474691</v>
      </c>
      <c r="N89" s="64">
        <f t="shared" si="21"/>
        <v>27.278958190541459</v>
      </c>
      <c r="O89" s="86"/>
      <c r="P89" s="53">
        <f t="shared" si="20"/>
        <v>0.55072463768115942</v>
      </c>
    </row>
    <row r="90" spans="3:16">
      <c r="C90" t="str">
        <f t="shared" si="22"/>
        <v/>
      </c>
      <c r="D90" s="71">
        <v>88</v>
      </c>
      <c r="E90" s="72">
        <v>1.0063616908810513</v>
      </c>
      <c r="F90" s="72">
        <v>1.6173670032016898</v>
      </c>
      <c r="G90" s="72">
        <v>1.6533084921617272</v>
      </c>
      <c r="H90" s="72">
        <v>1.6173670032016898</v>
      </c>
      <c r="I90" s="72">
        <f t="shared" si="15"/>
        <v>2.6596701830427785</v>
      </c>
      <c r="J90" s="72">
        <f t="shared" si="16"/>
        <v>0.60869565217391308</v>
      </c>
      <c r="K90" s="72">
        <f t="shared" si="17"/>
        <v>3.2347340064033796</v>
      </c>
      <c r="L90" s="72">
        <f t="shared" si="18"/>
        <v>1</v>
      </c>
      <c r="M90" s="75">
        <f t="shared" si="19"/>
        <v>0.57506382336060113</v>
      </c>
      <c r="N90" s="64">
        <f t="shared" si="21"/>
        <v>19.51219512195123</v>
      </c>
      <c r="O90" s="86"/>
      <c r="P90" s="53">
        <f t="shared" si="20"/>
        <v>0.60869565217391308</v>
      </c>
    </row>
    <row r="91" spans="3:16">
      <c r="C91" t="str">
        <f t="shared" si="22"/>
        <v/>
      </c>
      <c r="D91" s="71">
        <v>89</v>
      </c>
      <c r="E91" s="72">
        <v>8.3384254387287111</v>
      </c>
      <c r="F91" s="72">
        <v>8.5900158614489737</v>
      </c>
      <c r="G91" s="72">
        <v>2.0127233817621026</v>
      </c>
      <c r="H91" s="72">
        <v>1.9767818928020648</v>
      </c>
      <c r="I91" s="72">
        <f t="shared" si="15"/>
        <v>10.351148820490813</v>
      </c>
      <c r="J91" s="72">
        <f t="shared" si="16"/>
        <v>4.1428571428571432</v>
      </c>
      <c r="K91" s="72">
        <f t="shared" si="17"/>
        <v>10.566797754251038</v>
      </c>
      <c r="L91" s="72">
        <f t="shared" si="18"/>
        <v>4.3454545454545457</v>
      </c>
      <c r="M91" s="75">
        <f t="shared" si="19"/>
        <v>0.21564893376022454</v>
      </c>
      <c r="N91" s="64">
        <f t="shared" si="21"/>
        <v>2.0618556701030859</v>
      </c>
      <c r="O91" s="86"/>
      <c r="P91" s="53">
        <f t="shared" si="20"/>
        <v>0.95337716676628814</v>
      </c>
    </row>
    <row r="92" spans="3:16">
      <c r="C92" t="str">
        <f t="shared" si="22"/>
        <v/>
      </c>
      <c r="D92" s="67">
        <v>90</v>
      </c>
      <c r="E92" s="68">
        <v>5.1036914323253315</v>
      </c>
      <c r="F92" s="68">
        <v>3.7738563408039423</v>
      </c>
      <c r="G92" s="68">
        <v>2.0486648707221402</v>
      </c>
      <c r="H92" s="68">
        <v>1.5814255142416522</v>
      </c>
      <c r="I92" s="68">
        <f t="shared" si="15"/>
        <v>7.1523563030474717</v>
      </c>
      <c r="J92" s="68">
        <f t="shared" si="16"/>
        <v>2.4912280701754383</v>
      </c>
      <c r="K92" s="68">
        <f t="shared" si="17"/>
        <v>5.355281855045595</v>
      </c>
      <c r="L92" s="68">
        <f t="shared" si="18"/>
        <v>2.3863636363636358</v>
      </c>
      <c r="M92" s="76">
        <f t="shared" si="19"/>
        <v>1.7970744480018768</v>
      </c>
      <c r="N92" s="64">
        <f t="shared" si="21"/>
        <v>28.735632183908038</v>
      </c>
      <c r="O92" s="86"/>
      <c r="P92" s="53">
        <f t="shared" si="20"/>
        <v>1.0439431913116126</v>
      </c>
    </row>
    <row r="93" spans="3:16">
      <c r="C93" t="str">
        <f t="shared" si="22"/>
        <v/>
      </c>
      <c r="D93" s="71">
        <v>91</v>
      </c>
      <c r="E93" s="72">
        <v>0.10063616908810515</v>
      </c>
      <c r="F93" s="72">
        <v>0.25159042272026283</v>
      </c>
      <c r="G93" s="72">
        <v>0.2875319116803004</v>
      </c>
      <c r="H93" s="72">
        <v>0.39535637856041306</v>
      </c>
      <c r="I93" s="72">
        <f t="shared" si="15"/>
        <v>0.38816808076840553</v>
      </c>
      <c r="J93" s="72">
        <f t="shared" si="16"/>
        <v>0.35000000000000003</v>
      </c>
      <c r="K93" s="72">
        <f t="shared" si="17"/>
        <v>0.64694680128067583</v>
      </c>
      <c r="L93" s="72">
        <f t="shared" si="18"/>
        <v>0.63636363636363635</v>
      </c>
      <c r="M93" s="75">
        <f t="shared" si="19"/>
        <v>0.2587787205122703</v>
      </c>
      <c r="N93" s="64">
        <f t="shared" si="21"/>
        <v>49.999999999999986</v>
      </c>
      <c r="O93" s="86"/>
      <c r="P93" s="53">
        <f t="shared" si="20"/>
        <v>0.55000000000000004</v>
      </c>
    </row>
    <row r="94" spans="3:16">
      <c r="D94" s="73">
        <v>92</v>
      </c>
      <c r="E94" s="74">
        <v>5.1036914323253315</v>
      </c>
      <c r="F94" s="74">
        <v>0</v>
      </c>
      <c r="G94" s="74">
        <v>0.15814255142416522</v>
      </c>
      <c r="H94" s="74">
        <v>0</v>
      </c>
      <c r="I94" s="74">
        <f t="shared" si="15"/>
        <v>5.2618339837494972</v>
      </c>
      <c r="J94" s="74">
        <f t="shared" si="16"/>
        <v>32.272727272727266</v>
      </c>
      <c r="K94" s="74">
        <f t="shared" si="17"/>
        <v>0</v>
      </c>
      <c r="L94" s="74" t="e">
        <f t="shared" si="18"/>
        <v>#DIV/0!</v>
      </c>
      <c r="M94" s="77">
        <f t="shared" si="19"/>
        <v>5.2618339837494972</v>
      </c>
      <c r="N94" s="64">
        <f t="shared" si="21"/>
        <v>200</v>
      </c>
      <c r="O94" s="86"/>
      <c r="P94" s="53" t="e">
        <f t="shared" si="20"/>
        <v>#DIV/0!</v>
      </c>
    </row>
    <row r="95" spans="3:16">
      <c r="C95" t="str">
        <f t="shared" si="22"/>
        <v>FLIP!</v>
      </c>
      <c r="D95" s="67">
        <v>93</v>
      </c>
      <c r="E95" s="68">
        <v>0</v>
      </c>
      <c r="F95" s="68">
        <v>3.0190850726431542</v>
      </c>
      <c r="G95" s="68">
        <v>1.7970744480018772</v>
      </c>
      <c r="H95" s="68">
        <v>2.0486648707221402</v>
      </c>
      <c r="I95" s="68">
        <f t="shared" si="15"/>
        <v>1.7970744480018772</v>
      </c>
      <c r="J95" s="68">
        <f t="shared" si="16"/>
        <v>0</v>
      </c>
      <c r="K95" s="68">
        <f t="shared" si="17"/>
        <v>5.0677499433652944</v>
      </c>
      <c r="L95" s="68">
        <f t="shared" si="18"/>
        <v>1.4736842105263159</v>
      </c>
      <c r="M95" s="76">
        <f t="shared" si="19"/>
        <v>3.2706754953634172</v>
      </c>
      <c r="N95" s="64">
        <f t="shared" si="21"/>
        <v>95.287958115183244</v>
      </c>
      <c r="O95" s="86"/>
      <c r="P95" s="53">
        <f t="shared" si="20"/>
        <v>0</v>
      </c>
    </row>
    <row r="96" spans="3:16">
      <c r="C96" s="52" t="s">
        <v>25</v>
      </c>
      <c r="D96" s="67">
        <v>94</v>
      </c>
      <c r="E96" s="68">
        <v>7.403946725767736</v>
      </c>
      <c r="F96" s="68">
        <v>5.5709307888058204</v>
      </c>
      <c r="G96" s="68">
        <v>5.8944041894461572</v>
      </c>
      <c r="H96" s="68">
        <v>4.0973297414442804</v>
      </c>
      <c r="I96" s="68">
        <f t="shared" si="15"/>
        <v>13.298350915213893</v>
      </c>
      <c r="J96" s="68">
        <f t="shared" si="16"/>
        <v>1.2560975609756102</v>
      </c>
      <c r="K96" s="68">
        <f t="shared" si="17"/>
        <v>9.6682605302501017</v>
      </c>
      <c r="L96" s="68">
        <f t="shared" si="18"/>
        <v>1.3596491228070178</v>
      </c>
      <c r="M96" s="76">
        <f t="shared" si="19"/>
        <v>3.6300903849637915</v>
      </c>
      <c r="N96" s="64">
        <f t="shared" si="21"/>
        <v>31.611893583724559</v>
      </c>
      <c r="O96" s="86"/>
      <c r="P96" s="53">
        <f t="shared" si="20"/>
        <v>0.92383949645948094</v>
      </c>
    </row>
    <row r="97" spans="3:28">
      <c r="C97" s="52" t="s">
        <v>25</v>
      </c>
      <c r="D97" s="67">
        <v>95</v>
      </c>
      <c r="E97" s="68">
        <v>7.5477126816078846</v>
      </c>
      <c r="F97" s="68">
        <v>8.8056647952091982</v>
      </c>
      <c r="G97" s="68">
        <v>5.7506382336060087</v>
      </c>
      <c r="H97" s="68">
        <v>6.864824391367172</v>
      </c>
      <c r="I97" s="68">
        <f t="shared" si="15"/>
        <v>13.298350915213893</v>
      </c>
      <c r="J97" s="68">
        <f t="shared" si="16"/>
        <v>1.3124999999999998</v>
      </c>
      <c r="K97" s="68">
        <f t="shared" si="17"/>
        <v>15.67048918657637</v>
      </c>
      <c r="L97" s="68">
        <f t="shared" si="18"/>
        <v>1.282722513089005</v>
      </c>
      <c r="M97" s="76">
        <f t="shared" si="19"/>
        <v>2.372138271362477</v>
      </c>
      <c r="N97" s="64">
        <f t="shared" si="21"/>
        <v>16.377171215880885</v>
      </c>
      <c r="O97" s="86"/>
      <c r="P97" s="53">
        <f t="shared" si="20"/>
        <v>1.0232142857142859</v>
      </c>
    </row>
    <row r="98" spans="3:28">
      <c r="C98" s="52" t="s">
        <v>25</v>
      </c>
      <c r="D98" s="67">
        <v>96</v>
      </c>
      <c r="E98" s="68">
        <v>7.5117711926478483</v>
      </c>
      <c r="F98" s="68">
        <v>9.5963775523300257</v>
      </c>
      <c r="G98" s="68">
        <v>6.0741116342463455</v>
      </c>
      <c r="H98" s="68">
        <v>7.1882977920075088</v>
      </c>
      <c r="I98" s="68">
        <f t="shared" si="15"/>
        <v>13.585882826894194</v>
      </c>
      <c r="J98" s="68">
        <f t="shared" si="16"/>
        <v>1.2366863905325445</v>
      </c>
      <c r="K98" s="68">
        <f t="shared" si="17"/>
        <v>16.784675344337536</v>
      </c>
      <c r="L98" s="68">
        <f t="shared" si="18"/>
        <v>1.3350000000000002</v>
      </c>
      <c r="M98" s="76">
        <f t="shared" si="19"/>
        <v>3.1987925174433425</v>
      </c>
      <c r="N98" s="64">
        <f t="shared" si="21"/>
        <v>21.065088757396456</v>
      </c>
      <c r="O98" s="86"/>
      <c r="P98" s="53">
        <f t="shared" si="20"/>
        <v>0.92635684684085717</v>
      </c>
    </row>
    <row r="103" spans="3:28" ht="24.45" thickBot="1"/>
    <row r="104" spans="3:28" ht="24.45" thickBot="1">
      <c r="N104" s="57">
        <v>71</v>
      </c>
      <c r="O104" s="54"/>
      <c r="Q104" s="84">
        <v>1</v>
      </c>
      <c r="R104" s="81">
        <v>2</v>
      </c>
      <c r="S104" s="85">
        <v>3</v>
      </c>
      <c r="T104" s="84">
        <v>4</v>
      </c>
      <c r="U104" s="80">
        <v>5</v>
      </c>
      <c r="V104" s="80">
        <v>6</v>
      </c>
      <c r="W104" s="80">
        <v>7</v>
      </c>
      <c r="X104" s="80">
        <v>8</v>
      </c>
      <c r="Y104" s="81">
        <v>9</v>
      </c>
      <c r="Z104" s="80">
        <v>10</v>
      </c>
      <c r="AA104" s="80">
        <v>11</v>
      </c>
      <c r="AB104" s="81">
        <v>12</v>
      </c>
    </row>
    <row r="105" spans="3:28" ht="24.45" thickBot="1">
      <c r="N105" s="57">
        <v>82</v>
      </c>
      <c r="O105" s="54"/>
      <c r="Q105" s="82">
        <v>13</v>
      </c>
      <c r="R105" s="80">
        <v>14</v>
      </c>
      <c r="S105" s="82">
        <v>15</v>
      </c>
      <c r="T105" s="82">
        <v>16</v>
      </c>
      <c r="U105" s="80">
        <v>17</v>
      </c>
      <c r="V105" s="84">
        <v>18</v>
      </c>
      <c r="W105" s="84">
        <v>19</v>
      </c>
      <c r="X105" s="84">
        <v>20</v>
      </c>
      <c r="Y105" s="84">
        <v>21</v>
      </c>
      <c r="Z105" s="81">
        <v>22</v>
      </c>
      <c r="AA105" s="82">
        <v>23</v>
      </c>
      <c r="AB105" s="81">
        <v>24</v>
      </c>
    </row>
    <row r="106" spans="3:28">
      <c r="N106" s="57">
        <v>1</v>
      </c>
      <c r="O106" s="54"/>
      <c r="Q106" s="82">
        <v>25</v>
      </c>
      <c r="R106" s="80">
        <v>26</v>
      </c>
      <c r="S106" s="82">
        <v>27</v>
      </c>
      <c r="T106" s="81">
        <v>28</v>
      </c>
      <c r="U106" s="82">
        <v>29</v>
      </c>
      <c r="V106" s="82">
        <v>30</v>
      </c>
      <c r="W106" s="82">
        <v>31</v>
      </c>
      <c r="X106" s="81">
        <v>32</v>
      </c>
      <c r="Y106" s="82">
        <v>33</v>
      </c>
      <c r="Z106" s="82">
        <v>34</v>
      </c>
      <c r="AA106" s="80">
        <v>35</v>
      </c>
      <c r="AB106" s="81">
        <v>36</v>
      </c>
    </row>
    <row r="107" spans="3:28" ht="24.45" thickBot="1">
      <c r="N107" s="57">
        <v>89</v>
      </c>
      <c r="O107" s="54"/>
      <c r="Q107" s="82">
        <v>37</v>
      </c>
      <c r="R107" s="81">
        <v>38</v>
      </c>
      <c r="S107" s="81">
        <v>39</v>
      </c>
      <c r="T107" s="81">
        <v>40</v>
      </c>
      <c r="U107" s="82">
        <v>41</v>
      </c>
      <c r="V107" s="80">
        <v>42</v>
      </c>
      <c r="W107" s="82">
        <v>43</v>
      </c>
      <c r="X107" s="81">
        <v>44</v>
      </c>
      <c r="Y107" s="82">
        <v>45</v>
      </c>
      <c r="Z107" s="82">
        <v>46</v>
      </c>
      <c r="AA107" s="82">
        <v>47</v>
      </c>
      <c r="AB107" s="82">
        <v>48</v>
      </c>
    </row>
    <row r="108" spans="3:28" ht="24.45" thickBot="1">
      <c r="N108" s="57">
        <v>84</v>
      </c>
      <c r="O108" s="54"/>
      <c r="Q108" s="85">
        <v>49</v>
      </c>
      <c r="R108" s="80">
        <v>50</v>
      </c>
      <c r="S108" s="84">
        <v>51</v>
      </c>
      <c r="T108" s="80">
        <v>52</v>
      </c>
      <c r="U108" s="84">
        <v>53</v>
      </c>
      <c r="V108" s="84">
        <v>54</v>
      </c>
      <c r="W108" s="82">
        <v>55</v>
      </c>
      <c r="X108" s="81">
        <v>56</v>
      </c>
      <c r="Y108" s="80">
        <v>57</v>
      </c>
      <c r="Z108" s="80">
        <v>58</v>
      </c>
      <c r="AA108" s="81">
        <v>59</v>
      </c>
      <c r="AB108" s="80">
        <v>60</v>
      </c>
    </row>
    <row r="109" spans="3:28" ht="24.45" thickBot="1">
      <c r="F109" s="58">
        <v>0</v>
      </c>
      <c r="H109" s="58">
        <v>0</v>
      </c>
      <c r="N109" s="57">
        <v>69</v>
      </c>
      <c r="O109" s="54"/>
      <c r="Q109" s="80">
        <v>61</v>
      </c>
      <c r="R109" s="85">
        <v>62</v>
      </c>
      <c r="S109" s="84">
        <v>63</v>
      </c>
      <c r="T109" s="80">
        <v>64</v>
      </c>
      <c r="U109" s="84">
        <v>65</v>
      </c>
      <c r="V109" s="84">
        <v>66</v>
      </c>
      <c r="W109" s="82">
        <v>67</v>
      </c>
      <c r="X109" s="80">
        <v>68</v>
      </c>
      <c r="Y109" s="85">
        <v>69</v>
      </c>
      <c r="Z109" s="81">
        <v>70</v>
      </c>
      <c r="AA109" s="84">
        <v>71</v>
      </c>
      <c r="AB109" s="84">
        <v>72</v>
      </c>
    </row>
    <row r="110" spans="3:28" ht="24.45" thickBot="1">
      <c r="F110" s="58">
        <v>0</v>
      </c>
      <c r="H110" s="58">
        <v>5.3333333333333344E-2</v>
      </c>
      <c r="N110" s="57">
        <v>18</v>
      </c>
      <c r="O110" s="54"/>
      <c r="Q110" s="84">
        <v>73</v>
      </c>
      <c r="R110" s="80">
        <v>74</v>
      </c>
      <c r="S110" s="80">
        <v>75</v>
      </c>
      <c r="T110" s="80">
        <v>76</v>
      </c>
      <c r="U110" s="80">
        <v>77</v>
      </c>
      <c r="V110" s="80">
        <v>78</v>
      </c>
      <c r="W110" s="80">
        <v>79</v>
      </c>
      <c r="X110" s="84">
        <v>80</v>
      </c>
      <c r="Y110" s="81">
        <v>81</v>
      </c>
      <c r="Z110" s="84">
        <v>82</v>
      </c>
      <c r="AA110" s="80">
        <v>83</v>
      </c>
      <c r="AB110" s="85">
        <v>84</v>
      </c>
    </row>
    <row r="111" spans="3:28" ht="24.45" thickBot="1">
      <c r="F111" s="58">
        <v>0</v>
      </c>
      <c r="H111" s="58">
        <v>7.8564405113077662E-2</v>
      </c>
      <c r="N111" s="57">
        <v>65</v>
      </c>
      <c r="O111" s="54"/>
      <c r="Q111" s="84">
        <v>85</v>
      </c>
      <c r="R111" s="84">
        <v>86</v>
      </c>
      <c r="S111" s="80">
        <v>87</v>
      </c>
      <c r="T111" s="80">
        <v>88</v>
      </c>
      <c r="U111" s="84">
        <v>89</v>
      </c>
      <c r="V111" s="85">
        <v>90</v>
      </c>
      <c r="W111" s="80">
        <v>91</v>
      </c>
      <c r="X111" s="83">
        <v>92</v>
      </c>
      <c r="Y111" s="81">
        <v>93</v>
      </c>
      <c r="Z111" s="81">
        <v>94</v>
      </c>
      <c r="AA111" s="85">
        <v>95</v>
      </c>
      <c r="AB111" s="81">
        <v>96</v>
      </c>
    </row>
    <row r="112" spans="3:28">
      <c r="F112" s="58">
        <v>0</v>
      </c>
      <c r="H112" s="58">
        <v>0.16262626262626262</v>
      </c>
      <c r="N112" s="57">
        <v>63</v>
      </c>
      <c r="O112" s="54"/>
    </row>
    <row r="113" spans="6:15">
      <c r="F113" s="58">
        <v>1.6984046049196606E-16</v>
      </c>
      <c r="H113" s="58">
        <v>0.19783645798459989</v>
      </c>
      <c r="N113" s="57">
        <v>19</v>
      </c>
      <c r="O113" s="54"/>
    </row>
    <row r="114" spans="6:15">
      <c r="F114" s="58">
        <v>3.7021403747686988E-16</v>
      </c>
      <c r="H114" s="58">
        <v>0.38902907954818566</v>
      </c>
      <c r="N114" s="57">
        <v>21</v>
      </c>
      <c r="O114" s="54"/>
    </row>
    <row r="115" spans="6:15">
      <c r="F115" s="58">
        <v>4.8661800486618639E-3</v>
      </c>
      <c r="H115" s="58">
        <v>0.41858311467819109</v>
      </c>
      <c r="N115" s="57">
        <v>66</v>
      </c>
      <c r="O115" s="54"/>
    </row>
    <row r="116" spans="6:15">
      <c r="F116" s="58">
        <v>6.0422960725074809E-3</v>
      </c>
      <c r="H116" s="58">
        <v>0.43125000000000019</v>
      </c>
      <c r="N116" s="57">
        <v>80</v>
      </c>
      <c r="O116" s="54"/>
    </row>
    <row r="117" spans="6:15">
      <c r="F117" s="58">
        <v>8.7719298245613007E-3</v>
      </c>
      <c r="H117" s="58">
        <v>0.43501326259946943</v>
      </c>
      <c r="N117" s="57">
        <v>85</v>
      </c>
      <c r="O117" s="54"/>
    </row>
    <row r="118" spans="6:15">
      <c r="F118" s="58">
        <v>1.5037593984962416E-2</v>
      </c>
      <c r="H118" s="58">
        <v>0.44286821705426344</v>
      </c>
      <c r="N118" s="57">
        <v>3</v>
      </c>
      <c r="O118" s="54"/>
    </row>
    <row r="119" spans="6:15">
      <c r="F119" s="58">
        <v>1.6528925619834722E-2</v>
      </c>
      <c r="H119" s="58">
        <v>0.46418439716312054</v>
      </c>
      <c r="N119" s="57">
        <v>51</v>
      </c>
      <c r="O119" s="54"/>
    </row>
    <row r="120" spans="6:15">
      <c r="F120" s="58">
        <v>1.6887816646562102E-2</v>
      </c>
      <c r="H120" s="58">
        <v>0.47608320552147232</v>
      </c>
      <c r="N120" s="57">
        <v>54</v>
      </c>
      <c r="O120" s="54"/>
    </row>
    <row r="121" spans="6:15">
      <c r="F121" s="58">
        <v>1.9230769230769121E-2</v>
      </c>
      <c r="H121" s="58">
        <v>0.54290795909293021</v>
      </c>
      <c r="N121" s="57">
        <v>4</v>
      </c>
      <c r="O121" s="54"/>
    </row>
    <row r="122" spans="6:15">
      <c r="F122" s="58">
        <v>2.01005025125627E-2</v>
      </c>
      <c r="H122" s="58">
        <v>0.55000000000000004</v>
      </c>
      <c r="N122" s="57">
        <v>72</v>
      </c>
      <c r="O122" s="54"/>
    </row>
    <row r="123" spans="6:15">
      <c r="F123" s="58">
        <v>2.0618556701030858E-2</v>
      </c>
      <c r="H123" s="58">
        <v>0.55072463768115942</v>
      </c>
      <c r="N123" s="57">
        <v>95</v>
      </c>
      <c r="O123" s="54"/>
    </row>
    <row r="124" spans="6:15">
      <c r="F124" s="58">
        <v>2.1505376344086034E-2</v>
      </c>
      <c r="H124" s="58">
        <v>0.56833333333333325</v>
      </c>
      <c r="N124" s="57">
        <v>49</v>
      </c>
      <c r="O124" s="54"/>
    </row>
    <row r="125" spans="6:15">
      <c r="F125" s="58">
        <v>2.1660649819494511E-2</v>
      </c>
      <c r="H125" s="58">
        <v>0.60869565217391308</v>
      </c>
      <c r="N125" s="57">
        <v>73</v>
      </c>
      <c r="O125" s="54"/>
    </row>
    <row r="126" spans="6:15">
      <c r="F126" s="58">
        <v>2.312138728323701E-2</v>
      </c>
      <c r="H126" s="58">
        <v>0.611722199919711</v>
      </c>
      <c r="N126" s="57">
        <v>20</v>
      </c>
      <c r="O126" s="54"/>
    </row>
    <row r="127" spans="6:15">
      <c r="F127" s="58">
        <v>2.6954177897574205E-2</v>
      </c>
      <c r="H127" s="58">
        <v>0.63619402985074602</v>
      </c>
      <c r="N127" s="57">
        <v>86</v>
      </c>
      <c r="O127" s="54"/>
    </row>
    <row r="128" spans="6:15">
      <c r="F128" s="58">
        <v>2.9702970297029844E-2</v>
      </c>
      <c r="H128" s="58">
        <v>0.6387878787878789</v>
      </c>
      <c r="N128" s="57">
        <v>62</v>
      </c>
      <c r="O128" s="54"/>
    </row>
    <row r="129" spans="6:15">
      <c r="F129" s="58">
        <v>3.2786885245901523E-2</v>
      </c>
      <c r="H129" s="58">
        <v>0.66219338106290959</v>
      </c>
      <c r="N129" s="57">
        <v>53</v>
      </c>
      <c r="O129" s="54"/>
    </row>
    <row r="130" spans="6:15">
      <c r="F130" s="58">
        <v>3.2786885245901627E-2</v>
      </c>
      <c r="H130" s="58">
        <v>0.69265108241731843</v>
      </c>
      <c r="N130" s="57">
        <v>90</v>
      </c>
      <c r="O130" s="54"/>
    </row>
    <row r="131" spans="6:15">
      <c r="F131" s="58">
        <v>3.5426731078904969E-2</v>
      </c>
      <c r="H131" s="58">
        <v>0.72631578947368425</v>
      </c>
    </row>
    <row r="132" spans="6:15">
      <c r="F132" s="58">
        <v>3.5897435897435853E-2</v>
      </c>
      <c r="H132" s="58">
        <v>0.72857142857142854</v>
      </c>
    </row>
    <row r="133" spans="6:15">
      <c r="F133" s="58">
        <v>3.77358490566038E-2</v>
      </c>
      <c r="H133" s="58">
        <v>0.73965711939225942</v>
      </c>
    </row>
    <row r="134" spans="6:15">
      <c r="F134" s="58">
        <v>3.9215686274509824E-2</v>
      </c>
      <c r="H134" s="58">
        <v>0.77922077922077926</v>
      </c>
    </row>
    <row r="135" spans="6:15">
      <c r="F135" s="58">
        <v>3.9215686274509956E-2</v>
      </c>
      <c r="H135" s="58">
        <v>0.78583333333333305</v>
      </c>
    </row>
    <row r="136" spans="6:15">
      <c r="F136" s="58">
        <v>4.1958041958041974E-2</v>
      </c>
      <c r="H136" s="58">
        <v>0.78645694481471617</v>
      </c>
    </row>
    <row r="137" spans="6:15">
      <c r="F137" s="58">
        <v>5.2478134110787278E-2</v>
      </c>
      <c r="H137" s="58">
        <v>0.86021505376344076</v>
      </c>
    </row>
    <row r="138" spans="6:15">
      <c r="F138" s="58">
        <v>6.9981583793738672E-2</v>
      </c>
      <c r="H138" s="58">
        <v>0.86363636363636376</v>
      </c>
    </row>
    <row r="139" spans="6:15">
      <c r="F139" s="58">
        <v>7.0921985815602911E-2</v>
      </c>
      <c r="H139" s="58">
        <v>0.88530465949820769</v>
      </c>
    </row>
    <row r="140" spans="6:15">
      <c r="F140" s="58">
        <v>8.089260808926102E-2</v>
      </c>
      <c r="H140" s="58">
        <v>0.90198932557011147</v>
      </c>
    </row>
    <row r="141" spans="6:15">
      <c r="F141" s="58">
        <v>9.4508301404853098E-2</v>
      </c>
      <c r="H141" s="58">
        <v>0.90315789473684216</v>
      </c>
    </row>
    <row r="142" spans="6:15">
      <c r="F142" s="58">
        <v>0.10810810810810818</v>
      </c>
      <c r="H142" s="58">
        <v>0.91415094339622605</v>
      </c>
    </row>
    <row r="143" spans="6:15">
      <c r="F143" s="58">
        <v>0.11671087533156504</v>
      </c>
      <c r="H143" s="58">
        <v>0.91596254852706116</v>
      </c>
    </row>
    <row r="144" spans="6:15">
      <c r="F144" s="58">
        <v>0.11940298507462675</v>
      </c>
      <c r="H144" s="58">
        <v>0.92227833894500577</v>
      </c>
    </row>
    <row r="145" spans="6:8">
      <c r="F145" s="58">
        <v>0.12727272727272712</v>
      </c>
      <c r="H145" s="58">
        <v>0.92383949645948094</v>
      </c>
    </row>
    <row r="146" spans="6:8">
      <c r="F146" s="58">
        <v>0.13888888888888881</v>
      </c>
      <c r="H146" s="58">
        <v>0.92635684684085717</v>
      </c>
    </row>
    <row r="147" spans="6:8">
      <c r="F147" s="58">
        <v>0.14190418435415419</v>
      </c>
      <c r="H147" s="58">
        <v>0.9379054680259501</v>
      </c>
    </row>
    <row r="148" spans="6:8">
      <c r="F148" s="58">
        <v>0.14432989690721645</v>
      </c>
      <c r="H148" s="58">
        <v>0.939873417721519</v>
      </c>
    </row>
    <row r="149" spans="6:8">
      <c r="F149" s="58">
        <v>0.16237623762376252</v>
      </c>
      <c r="H149" s="58">
        <v>0.9441764789331818</v>
      </c>
    </row>
    <row r="150" spans="6:8">
      <c r="F150" s="58">
        <v>0.16377171215880884</v>
      </c>
      <c r="H150" s="58">
        <v>0.9452054794520548</v>
      </c>
    </row>
    <row r="151" spans="6:8">
      <c r="F151" s="58">
        <v>0.17261904761904778</v>
      </c>
      <c r="H151" s="58">
        <v>0.95</v>
      </c>
    </row>
    <row r="152" spans="6:8">
      <c r="F152" s="58">
        <v>0.1870503597122303</v>
      </c>
      <c r="H152" s="58">
        <v>0.95153212800271636</v>
      </c>
    </row>
    <row r="153" spans="6:8">
      <c r="F153" s="58">
        <v>0.18722139673105503</v>
      </c>
      <c r="H153" s="58">
        <v>0.95337716676628814</v>
      </c>
    </row>
    <row r="154" spans="6:8">
      <c r="F154" s="58">
        <v>0.18846694796061891</v>
      </c>
      <c r="H154" s="58">
        <v>0.95534691368374014</v>
      </c>
    </row>
    <row r="155" spans="6:8">
      <c r="F155" s="58">
        <v>0.19512195121951231</v>
      </c>
      <c r="H155" s="58">
        <v>0.95928500496524349</v>
      </c>
    </row>
    <row r="156" spans="6:8">
      <c r="F156" s="58">
        <v>0.19525065963060681</v>
      </c>
      <c r="H156" s="58">
        <v>0.98350824587706154</v>
      </c>
    </row>
    <row r="157" spans="6:8">
      <c r="F157" s="58">
        <v>0.19682539682539676</v>
      </c>
      <c r="H157" s="58">
        <v>0.98907103825136611</v>
      </c>
    </row>
    <row r="158" spans="6:8">
      <c r="F158" s="58">
        <v>0.21052631578947364</v>
      </c>
      <c r="H158" s="58">
        <v>0.99907635467980294</v>
      </c>
    </row>
    <row r="159" spans="6:8">
      <c r="F159" s="58">
        <v>0.21065088757396455</v>
      </c>
      <c r="H159" s="58">
        <v>1</v>
      </c>
    </row>
    <row r="160" spans="6:8">
      <c r="F160" s="58">
        <v>0.23728813559322037</v>
      </c>
      <c r="H160" s="58">
        <v>1</v>
      </c>
    </row>
    <row r="161" spans="6:8">
      <c r="F161" s="58">
        <v>0.24108658743633277</v>
      </c>
      <c r="H161" s="58">
        <v>1</v>
      </c>
    </row>
    <row r="162" spans="6:8">
      <c r="F162" s="58">
        <v>0.24347826086956528</v>
      </c>
      <c r="H162" s="58">
        <v>1</v>
      </c>
    </row>
    <row r="163" spans="6:8">
      <c r="F163" s="58">
        <v>0.26198083067092631</v>
      </c>
      <c r="H163" s="58">
        <v>1</v>
      </c>
    </row>
    <row r="164" spans="6:8">
      <c r="F164" s="58">
        <v>0.27278958190541458</v>
      </c>
      <c r="H164" s="58">
        <v>1.0055086934067825</v>
      </c>
    </row>
    <row r="165" spans="6:8">
      <c r="F165" s="58">
        <v>0.27586206896551718</v>
      </c>
      <c r="H165" s="58">
        <v>1.006514657980456</v>
      </c>
    </row>
    <row r="166" spans="6:8">
      <c r="F166" s="58">
        <v>0.28735632183908039</v>
      </c>
      <c r="H166" s="58">
        <v>1.0084033613445378</v>
      </c>
    </row>
    <row r="167" spans="6:8">
      <c r="F167" s="58">
        <v>0.3080082135523613</v>
      </c>
      <c r="H167" s="58">
        <v>1.0161290322580643</v>
      </c>
    </row>
    <row r="168" spans="6:8">
      <c r="F168" s="58">
        <v>0.3161189358372456</v>
      </c>
      <c r="H168" s="58">
        <v>1.0210526315789474</v>
      </c>
    </row>
    <row r="169" spans="6:8">
      <c r="F169" s="58">
        <v>0.32275132275132284</v>
      </c>
      <c r="H169" s="58">
        <v>1.0232142857142859</v>
      </c>
    </row>
    <row r="170" spans="6:8">
      <c r="F170" s="58">
        <v>0.37223974763406947</v>
      </c>
      <c r="H170" s="58">
        <v>1.024904214559387</v>
      </c>
    </row>
    <row r="171" spans="6:8">
      <c r="F171" s="58">
        <v>0.38297872340425537</v>
      </c>
      <c r="H171" s="58">
        <v>1.029727244866687</v>
      </c>
    </row>
    <row r="172" spans="6:8">
      <c r="F172" s="58">
        <v>0.39195979899497474</v>
      </c>
      <c r="H172" s="58">
        <v>1.0323886639676114</v>
      </c>
    </row>
    <row r="173" spans="6:8">
      <c r="F173" s="58">
        <v>0.39876352395672349</v>
      </c>
      <c r="H173" s="58">
        <v>1.0340909090909089</v>
      </c>
    </row>
    <row r="174" spans="6:8">
      <c r="F174" s="58">
        <v>0.4103896103896103</v>
      </c>
      <c r="H174" s="58">
        <v>1.0350076103500763</v>
      </c>
    </row>
    <row r="175" spans="6:8">
      <c r="F175" s="58">
        <v>0.44399185336048907</v>
      </c>
      <c r="H175" s="58">
        <v>1.041895604395604</v>
      </c>
    </row>
    <row r="176" spans="6:8">
      <c r="F176" s="58">
        <v>0.49999999999999989</v>
      </c>
      <c r="H176" s="58">
        <v>1.0439431913116126</v>
      </c>
    </row>
    <row r="177" spans="6:13">
      <c r="F177" s="58">
        <v>0.50925925925925941</v>
      </c>
      <c r="H177" s="58">
        <v>1.0593234744178139</v>
      </c>
      <c r="K177" s="87"/>
      <c r="L177" s="87"/>
      <c r="M177" s="79"/>
    </row>
    <row r="178" spans="6:13">
      <c r="F178" s="58">
        <v>0.50943396226415072</v>
      </c>
      <c r="H178" s="58">
        <v>1.0666666666666667</v>
      </c>
      <c r="K178" s="87"/>
      <c r="L178" s="87"/>
      <c r="M178" s="79"/>
    </row>
    <row r="179" spans="6:13">
      <c r="F179" s="58">
        <v>0.54301075268817223</v>
      </c>
      <c r="H179" s="58">
        <v>1.0875576036866361</v>
      </c>
      <c r="K179" s="87"/>
      <c r="L179" s="87"/>
      <c r="M179" s="79"/>
    </row>
    <row r="180" spans="6:13">
      <c r="F180" s="58">
        <v>0.68181818181818177</v>
      </c>
      <c r="H180" s="58">
        <v>1.1038461538461535</v>
      </c>
      <c r="K180" s="87"/>
      <c r="L180" s="87"/>
      <c r="M180" s="79"/>
    </row>
    <row r="181" spans="6:13">
      <c r="F181" s="58">
        <v>0.75776397515527938</v>
      </c>
      <c r="H181" s="58">
        <v>1.116809116809117</v>
      </c>
      <c r="K181" s="87"/>
      <c r="L181" s="87"/>
      <c r="M181" s="79"/>
    </row>
    <row r="182" spans="6:13">
      <c r="F182" s="58">
        <v>0.7583333333333333</v>
      </c>
      <c r="H182" s="58">
        <v>1.1314285714285715</v>
      </c>
      <c r="K182" s="87"/>
      <c r="L182" s="87"/>
      <c r="M182" s="79"/>
    </row>
    <row r="183" spans="6:13">
      <c r="F183" s="58">
        <v>0.76543209876543217</v>
      </c>
      <c r="H183" s="58">
        <v>1.153303167420815</v>
      </c>
      <c r="K183" s="87"/>
      <c r="L183" s="87"/>
      <c r="M183" s="79"/>
    </row>
    <row r="184" spans="6:13">
      <c r="F184" s="58">
        <v>0.7906976744186045</v>
      </c>
      <c r="H184" s="58">
        <v>1.1870307167235497</v>
      </c>
      <c r="K184" s="87"/>
      <c r="L184" s="87"/>
      <c r="M184" s="79"/>
    </row>
    <row r="185" spans="6:13">
      <c r="F185" s="58">
        <v>0.80684596577017109</v>
      </c>
      <c r="H185" s="58">
        <v>1.2165775401069518</v>
      </c>
      <c r="K185" s="87"/>
      <c r="L185" s="87"/>
      <c r="M185" s="79"/>
    </row>
    <row r="186" spans="6:13">
      <c r="F186" s="58">
        <v>0.81419624217119013</v>
      </c>
      <c r="H186" s="58">
        <v>1.3975155279503104</v>
      </c>
      <c r="K186" s="87"/>
      <c r="L186" s="87"/>
      <c r="M186" s="79"/>
    </row>
    <row r="187" spans="6:13">
      <c r="F187" s="58">
        <v>0.8380281690140845</v>
      </c>
      <c r="H187" s="58">
        <v>1.4347826086956528</v>
      </c>
      <c r="K187" s="87"/>
      <c r="L187" s="87"/>
      <c r="M187" s="79"/>
    </row>
    <row r="188" spans="6:13">
      <c r="F188" s="58">
        <v>0.83870967741935487</v>
      </c>
      <c r="H188" s="58">
        <v>1.4583333333333333</v>
      </c>
      <c r="K188" s="87"/>
      <c r="L188" s="87"/>
      <c r="M188" s="79"/>
    </row>
    <row r="189" spans="6:13">
      <c r="F189" s="58">
        <v>0.95287958115183247</v>
      </c>
      <c r="H189" s="58">
        <v>1.5560975609756103</v>
      </c>
      <c r="K189" s="87"/>
      <c r="L189" s="87"/>
      <c r="M189" s="79"/>
    </row>
    <row r="190" spans="6:13">
      <c r="F190" s="58">
        <v>1.0043290043290041</v>
      </c>
      <c r="H190" s="58">
        <v>1.6742424242424241</v>
      </c>
      <c r="K190" s="87"/>
      <c r="L190" s="87"/>
      <c r="M190" s="79"/>
    </row>
    <row r="191" spans="6:13">
      <c r="F191" s="58">
        <v>1.0624203821656051</v>
      </c>
      <c r="H191" s="58">
        <v>1.6888888888888887</v>
      </c>
      <c r="K191" s="87"/>
      <c r="L191" s="87"/>
      <c r="M191" s="79"/>
    </row>
    <row r="192" spans="6:13">
      <c r="F192" s="58">
        <v>1.1339285714285714</v>
      </c>
      <c r="H192" s="58">
        <v>2.2954360812425323</v>
      </c>
      <c r="K192" s="87"/>
      <c r="L192" s="87"/>
      <c r="M192" s="79"/>
    </row>
    <row r="193" spans="6:13">
      <c r="F193" s="58">
        <v>1.1705069124423966</v>
      </c>
      <c r="H193" s="58">
        <v>2.4358003442340794</v>
      </c>
      <c r="K193" s="87"/>
      <c r="L193" s="87"/>
      <c r="M193" s="79"/>
    </row>
    <row r="194" spans="6:13">
      <c r="F194" s="58">
        <v>1.1743486973947894</v>
      </c>
      <c r="H194" s="58">
        <v>2.8040415276232848</v>
      </c>
      <c r="K194" s="87"/>
      <c r="L194" s="87"/>
      <c r="M194" s="79"/>
    </row>
    <row r="195" spans="6:13">
      <c r="F195" s="58">
        <v>1.2777777777777779</v>
      </c>
      <c r="H195" s="58">
        <v>3.8165905631659056</v>
      </c>
      <c r="K195" s="87"/>
      <c r="L195" s="87"/>
      <c r="M195" s="79"/>
    </row>
    <row r="196" spans="6:13">
      <c r="F196" s="58">
        <v>1.4216867469879515</v>
      </c>
      <c r="H196" s="58">
        <v>4.9676089517078896</v>
      </c>
      <c r="K196" s="87"/>
      <c r="L196" s="87"/>
      <c r="M196" s="79"/>
    </row>
    <row r="197" spans="6:13">
      <c r="F197" s="58">
        <v>1.4595884282731881</v>
      </c>
      <c r="H197" s="58">
        <v>5.1057513914656774</v>
      </c>
      <c r="K197" s="87"/>
      <c r="L197" s="87"/>
      <c r="M197" s="79"/>
    </row>
    <row r="198" spans="6:13">
      <c r="F198" s="58">
        <v>1.5126903553299491</v>
      </c>
      <c r="H198" s="58">
        <v>6.2326086956521767</v>
      </c>
      <c r="K198" s="87"/>
      <c r="L198" s="87"/>
      <c r="M198" s="79"/>
    </row>
    <row r="199" spans="6:13">
      <c r="F199" s="58">
        <v>1.5730858468677493</v>
      </c>
      <c r="H199" s="58">
        <v>7.5302013422818801</v>
      </c>
      <c r="K199" s="87"/>
      <c r="L199" s="87"/>
      <c r="M199" s="79"/>
    </row>
    <row r="200" spans="6:13">
      <c r="F200" s="58">
        <v>1.6668905305574213</v>
      </c>
      <c r="H200" s="58" t="e">
        <v>#DIV/0!</v>
      </c>
      <c r="K200" s="87"/>
      <c r="L200" s="87"/>
      <c r="M200" s="79"/>
    </row>
    <row r="201" spans="6:13">
      <c r="F201" s="58">
        <v>1.7647058823529413</v>
      </c>
      <c r="H201" s="58" t="e">
        <v>#DIV/0!</v>
      </c>
      <c r="K201" s="87"/>
      <c r="L201" s="87"/>
      <c r="M201" s="79"/>
    </row>
    <row r="202" spans="6:13">
      <c r="F202" s="58">
        <v>1.7768679631525077</v>
      </c>
      <c r="H202" s="58" t="e">
        <v>#DIV/0!</v>
      </c>
      <c r="K202" s="87"/>
      <c r="L202" s="87"/>
      <c r="M202" s="79"/>
    </row>
    <row r="203" spans="6:13">
      <c r="F203" s="58">
        <v>2</v>
      </c>
      <c r="H203" s="58" t="e">
        <v>#DIV/0!</v>
      </c>
      <c r="K203" s="87"/>
      <c r="L203" s="87"/>
      <c r="M203" s="79"/>
    </row>
    <row r="204" spans="6:13">
      <c r="F204" s="58">
        <v>2</v>
      </c>
      <c r="H204" s="58" t="e">
        <v>#DIV/0!</v>
      </c>
      <c r="K204" s="87"/>
      <c r="L204" s="87"/>
      <c r="M204" s="79"/>
    </row>
    <row r="205" spans="6:13">
      <c r="F205" s="54" t="e">
        <f>average</f>
        <v>#NAME?</v>
      </c>
    </row>
  </sheetData>
  <sortState xmlns:xlrd2="http://schemas.microsoft.com/office/spreadsheetml/2017/richdata2" ref="C3:P212">
    <sortCondition ref="D1"/>
  </sortState>
  <mergeCells count="4">
    <mergeCell ref="I1:J1"/>
    <mergeCell ref="K1:L1"/>
    <mergeCell ref="E1:F1"/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2543-99DB-254B-8A09-EDF02D5D1739}">
  <dimension ref="C2:U99"/>
  <sheetViews>
    <sheetView workbookViewId="0">
      <selection activeCell="C99" sqref="C4:C99"/>
    </sheetView>
  </sheetViews>
  <sheetFormatPr defaultColWidth="11.5546875" defaultRowHeight="16.3"/>
  <cols>
    <col min="6" max="6" width="18.77734375" bestFit="1" customWidth="1"/>
    <col min="7" max="7" width="18.33203125" bestFit="1" customWidth="1"/>
    <col min="9" max="9" width="15.77734375" bestFit="1" customWidth="1"/>
    <col min="10" max="10" width="18.77734375" bestFit="1" customWidth="1"/>
    <col min="11" max="11" width="18.33203125" bestFit="1" customWidth="1"/>
    <col min="15" max="15" width="7" bestFit="1" customWidth="1"/>
    <col min="16" max="16" width="18.6640625" bestFit="1" customWidth="1"/>
    <col min="17" max="17" width="12" bestFit="1" customWidth="1"/>
    <col min="19" max="19" width="7" bestFit="1" customWidth="1"/>
    <col min="20" max="20" width="18.6640625" bestFit="1" customWidth="1"/>
    <col min="21" max="21" width="12" bestFit="1" customWidth="1"/>
  </cols>
  <sheetData>
    <row r="2" spans="3:21" ht="23.8">
      <c r="E2" s="115" t="s">
        <v>56</v>
      </c>
      <c r="F2" s="115"/>
      <c r="G2" s="115"/>
      <c r="I2" s="115" t="s">
        <v>57</v>
      </c>
      <c r="J2" s="115"/>
      <c r="K2" s="115"/>
    </row>
    <row r="3" spans="3:21" ht="23.8">
      <c r="E3" s="55" t="s">
        <v>54</v>
      </c>
      <c r="F3" s="55" t="s">
        <v>34</v>
      </c>
      <c r="G3" s="55" t="s">
        <v>33</v>
      </c>
      <c r="H3" s="55"/>
      <c r="I3" s="55" t="s">
        <v>54</v>
      </c>
      <c r="J3" s="55" t="s">
        <v>34</v>
      </c>
      <c r="K3" s="55" t="s">
        <v>33</v>
      </c>
      <c r="O3" s="115" t="s">
        <v>52</v>
      </c>
      <c r="P3" s="115"/>
      <c r="Q3" s="115"/>
      <c r="S3" s="115" t="s">
        <v>53</v>
      </c>
      <c r="T3" s="115"/>
      <c r="U3" s="115"/>
    </row>
    <row r="4" spans="3:21" ht="24.45" thickBot="1">
      <c r="C4" s="2">
        <f>AVERAGE(G4,K4)</f>
        <v>1.546341135324186</v>
      </c>
      <c r="E4" s="55">
        <v>1</v>
      </c>
      <c r="F4" s="56">
        <v>11.357510511371865</v>
      </c>
      <c r="G4" s="56">
        <v>1.5079365079365079</v>
      </c>
      <c r="H4" s="2"/>
      <c r="I4" s="88">
        <v>1</v>
      </c>
      <c r="J4" s="56">
        <v>10.962154132811452</v>
      </c>
      <c r="K4" s="56">
        <v>1.5847457627118642</v>
      </c>
      <c r="O4" s="89" t="s">
        <v>55</v>
      </c>
      <c r="P4" s="90" t="s">
        <v>34</v>
      </c>
      <c r="Q4" s="90" t="s">
        <v>33</v>
      </c>
      <c r="S4" s="89" t="s">
        <v>55</v>
      </c>
      <c r="T4" s="90" t="s">
        <v>34</v>
      </c>
      <c r="U4" s="90" t="s">
        <v>33</v>
      </c>
    </row>
    <row r="5" spans="3:21" ht="23.8">
      <c r="C5" s="2">
        <f t="shared" ref="C5:C68" si="0">AVERAGE(G5,K5)</f>
        <v>1.3658293460925042</v>
      </c>
      <c r="E5" s="55">
        <v>2</v>
      </c>
      <c r="F5" s="56">
        <v>10.962154132811452</v>
      </c>
      <c r="G5" s="56">
        <v>1.310606060606061</v>
      </c>
      <c r="H5" s="2"/>
      <c r="I5" s="88">
        <v>2</v>
      </c>
      <c r="J5" s="56">
        <v>13.226467937293819</v>
      </c>
      <c r="K5" s="56">
        <v>1.4210526315789476</v>
      </c>
      <c r="O5" s="91">
        <v>56</v>
      </c>
      <c r="P5" s="92">
        <v>31.736334751713159</v>
      </c>
      <c r="Q5" s="92">
        <v>1.6124260355029587</v>
      </c>
      <c r="S5" s="91">
        <v>40</v>
      </c>
      <c r="T5" s="92">
        <v>14.664127495695322</v>
      </c>
      <c r="U5" s="92">
        <v>8.7142857142857153</v>
      </c>
    </row>
    <row r="6" spans="3:21" ht="23.8">
      <c r="C6" s="2">
        <f t="shared" si="0"/>
        <v>1.2576918924754399</v>
      </c>
      <c r="E6" s="55">
        <v>3</v>
      </c>
      <c r="F6" s="56">
        <v>12.75922858081333</v>
      </c>
      <c r="G6" s="56">
        <v>1.2611464968152866</v>
      </c>
      <c r="H6" s="2"/>
      <c r="I6" s="88">
        <v>3</v>
      </c>
      <c r="J6" s="56">
        <v>14.340654095054983</v>
      </c>
      <c r="K6" s="56">
        <v>1.2542372881355932</v>
      </c>
      <c r="O6" s="55">
        <v>16</v>
      </c>
      <c r="P6" s="56">
        <v>21.600834864982566</v>
      </c>
      <c r="Q6" s="56">
        <v>3.6953125</v>
      </c>
      <c r="S6" s="55">
        <v>30</v>
      </c>
      <c r="T6" s="56">
        <v>12.615462624973182</v>
      </c>
      <c r="U6" s="56">
        <v>6.6304347826086971</v>
      </c>
    </row>
    <row r="7" spans="3:21" ht="23.8">
      <c r="C7" s="2">
        <f t="shared" si="0"/>
        <v>1.3440860215053765</v>
      </c>
      <c r="E7" s="55">
        <v>4</v>
      </c>
      <c r="F7" s="56">
        <v>2.6237286940827413</v>
      </c>
      <c r="G7" s="56">
        <v>1.3548387096774193</v>
      </c>
      <c r="H7" s="2"/>
      <c r="I7" s="88">
        <v>4</v>
      </c>
      <c r="J7" s="56">
        <v>2.5159042272026286</v>
      </c>
      <c r="K7" s="56">
        <v>1.3333333333333335</v>
      </c>
      <c r="O7" s="55">
        <v>41</v>
      </c>
      <c r="P7" s="56">
        <v>20.270999773461178</v>
      </c>
      <c r="Q7" s="56">
        <v>3.7</v>
      </c>
      <c r="S7" s="91">
        <v>73</v>
      </c>
      <c r="T7" s="92">
        <v>10.458973287370927</v>
      </c>
      <c r="U7" s="92">
        <v>6.4615384615384617</v>
      </c>
    </row>
    <row r="8" spans="3:21" ht="23.8">
      <c r="C8" s="2">
        <f t="shared" si="0"/>
        <v>0.26432062561094827</v>
      </c>
      <c r="E8" s="55">
        <v>5</v>
      </c>
      <c r="F8" s="56">
        <v>1.4304712606094943</v>
      </c>
      <c r="G8" s="56">
        <v>0.20606060606060611</v>
      </c>
      <c r="H8" s="2"/>
      <c r="I8" s="88">
        <v>5</v>
      </c>
      <c r="J8" s="56">
        <v>1.4736010473615395</v>
      </c>
      <c r="K8" s="56">
        <v>0.32258064516129037</v>
      </c>
      <c r="O8" s="55">
        <v>46</v>
      </c>
      <c r="P8" s="56">
        <v>19.480287016340352</v>
      </c>
      <c r="Q8" s="56">
        <v>2.8439716312056738</v>
      </c>
      <c r="S8" s="91">
        <v>77</v>
      </c>
      <c r="T8" s="92">
        <v>10.099558397770553</v>
      </c>
      <c r="U8" s="92">
        <v>5.2444444444444454</v>
      </c>
    </row>
    <row r="9" spans="3:21" ht="23.8">
      <c r="C9" s="2">
        <f t="shared" si="0"/>
        <v>1.3261437908496732</v>
      </c>
      <c r="E9" s="55">
        <v>6</v>
      </c>
      <c r="F9" s="56">
        <v>12.220106246412767</v>
      </c>
      <c r="G9" s="56">
        <v>1.2666666666666664</v>
      </c>
      <c r="H9" s="2"/>
      <c r="I9" s="88">
        <v>6</v>
      </c>
      <c r="J9" s="56">
        <v>13.118643470413707</v>
      </c>
      <c r="K9" s="56">
        <v>1.3856209150326799</v>
      </c>
      <c r="O9" s="55">
        <v>29</v>
      </c>
      <c r="P9" s="56">
        <v>16.676850877457422</v>
      </c>
      <c r="Q9" s="56">
        <v>2.6825396825396823</v>
      </c>
      <c r="S9" s="55">
        <v>44</v>
      </c>
      <c r="T9" s="56">
        <v>9.812026486090252</v>
      </c>
      <c r="U9" s="56">
        <v>5.5000000000000009</v>
      </c>
    </row>
    <row r="10" spans="3:21" ht="23.8">
      <c r="C10" s="2">
        <f t="shared" si="0"/>
        <v>0.65335365853658534</v>
      </c>
      <c r="E10" s="55">
        <v>7</v>
      </c>
      <c r="F10" s="56">
        <v>2.2643138044823656</v>
      </c>
      <c r="G10" s="56">
        <v>0.57499999999999984</v>
      </c>
      <c r="H10" s="2"/>
      <c r="I10" s="88">
        <v>7</v>
      </c>
      <c r="J10" s="56">
        <v>2.5518457161626658</v>
      </c>
      <c r="K10" s="56">
        <v>0.73170731707317083</v>
      </c>
      <c r="O10" s="55">
        <v>65</v>
      </c>
      <c r="P10" s="56">
        <v>16.317435987857049</v>
      </c>
      <c r="Q10" s="56">
        <v>3.9347826086956528</v>
      </c>
      <c r="S10" s="91">
        <v>57</v>
      </c>
      <c r="T10" s="92">
        <v>9.5963775523300274</v>
      </c>
      <c r="U10" s="92">
        <v>7.6129032258064528</v>
      </c>
    </row>
    <row r="11" spans="3:21" ht="23.8">
      <c r="C11" s="2">
        <f t="shared" si="0"/>
        <v>4.3083214793741114</v>
      </c>
      <c r="E11" s="55">
        <v>8</v>
      </c>
      <c r="F11" s="56">
        <v>7.2242392809675469</v>
      </c>
      <c r="G11" s="56">
        <v>4.4324324324324325</v>
      </c>
      <c r="H11" s="2"/>
      <c r="I11" s="88">
        <v>8</v>
      </c>
      <c r="J11" s="56">
        <v>7.0804733251273975</v>
      </c>
      <c r="K11" s="56">
        <v>4.1842105263157903</v>
      </c>
      <c r="O11" s="55">
        <v>51</v>
      </c>
      <c r="P11" s="56">
        <v>14.80789345153547</v>
      </c>
      <c r="Q11" s="56">
        <v>2.9999999999999996</v>
      </c>
      <c r="S11" s="55">
        <v>39</v>
      </c>
      <c r="T11" s="56">
        <v>9.3088456406497251</v>
      </c>
      <c r="U11" s="56">
        <v>13.388888888888888</v>
      </c>
    </row>
    <row r="12" spans="3:21" ht="23.8">
      <c r="C12" s="2">
        <f t="shared" si="0"/>
        <v>0.71287878787878789</v>
      </c>
      <c r="E12" s="55">
        <v>9</v>
      </c>
      <c r="F12" s="56">
        <v>0.98120264860902517</v>
      </c>
      <c r="G12" s="56">
        <v>0.51666666666666661</v>
      </c>
      <c r="H12" s="2"/>
      <c r="I12" s="88">
        <v>9</v>
      </c>
      <c r="J12" s="56">
        <v>2.2643138044823656</v>
      </c>
      <c r="K12" s="56">
        <v>0.90909090909090917</v>
      </c>
      <c r="O12" s="91">
        <v>53</v>
      </c>
      <c r="P12" s="92">
        <v>14.771951962575432</v>
      </c>
      <c r="Q12" s="92">
        <v>4.2692307692307692</v>
      </c>
      <c r="S12" s="55">
        <v>25</v>
      </c>
      <c r="T12" s="56">
        <v>5.9303456784061961</v>
      </c>
      <c r="U12" s="56">
        <v>6.8571428571428577</v>
      </c>
    </row>
    <row r="13" spans="3:21" ht="23.8">
      <c r="C13" s="2">
        <f t="shared" si="0"/>
        <v>0.51313320825515951</v>
      </c>
      <c r="E13" s="55">
        <v>10</v>
      </c>
      <c r="F13" s="56">
        <v>2.1564893376022529</v>
      </c>
      <c r="G13" s="56">
        <v>0.53846153846153844</v>
      </c>
      <c r="H13" s="2"/>
      <c r="I13" s="88">
        <v>10</v>
      </c>
      <c r="J13" s="56">
        <v>2.1924308265622905</v>
      </c>
      <c r="K13" s="56">
        <v>0.48780487804878064</v>
      </c>
      <c r="O13" s="91">
        <v>40</v>
      </c>
      <c r="P13" s="92">
        <v>14.664127495695322</v>
      </c>
      <c r="Q13" s="92">
        <v>8.7142857142857153</v>
      </c>
      <c r="S13" s="55">
        <v>92</v>
      </c>
      <c r="T13" s="56">
        <v>5.2618339837494972</v>
      </c>
      <c r="U13" s="56">
        <v>32.272727272727266</v>
      </c>
    </row>
    <row r="14" spans="3:21" ht="23.8">
      <c r="C14" s="2">
        <f t="shared" si="0"/>
        <v>0.43157894736842106</v>
      </c>
      <c r="E14" s="55">
        <v>11</v>
      </c>
      <c r="F14" s="56">
        <v>0.93088456406497255</v>
      </c>
      <c r="G14" s="56">
        <v>0.36315789473684212</v>
      </c>
      <c r="H14" s="2"/>
      <c r="I14" s="88">
        <v>11</v>
      </c>
      <c r="J14" s="56">
        <v>1.1860691356812392</v>
      </c>
      <c r="K14" s="56">
        <v>0.5</v>
      </c>
      <c r="O14" s="55">
        <v>42</v>
      </c>
      <c r="P14" s="56">
        <v>14.268771117134907</v>
      </c>
      <c r="Q14" s="56">
        <v>3.2688172043010746</v>
      </c>
      <c r="S14" s="55">
        <v>87</v>
      </c>
      <c r="T14" s="56">
        <v>2.9795494347871125</v>
      </c>
      <c r="U14" s="56">
        <v>11.014492753623188</v>
      </c>
    </row>
    <row r="15" spans="3:21" ht="23.8">
      <c r="C15" s="2">
        <f t="shared" si="0"/>
        <v>1.3469457958622044</v>
      </c>
      <c r="E15" s="55">
        <v>12</v>
      </c>
      <c r="F15" s="56">
        <v>11.034037110731527</v>
      </c>
      <c r="G15" s="56">
        <v>1.3082706766917291</v>
      </c>
      <c r="H15" s="2"/>
      <c r="I15" s="88">
        <v>12</v>
      </c>
      <c r="J15" s="56">
        <v>13.118643470413707</v>
      </c>
      <c r="K15" s="56">
        <v>1.3856209150326799</v>
      </c>
    </row>
    <row r="16" spans="3:21" ht="23.8">
      <c r="C16" s="2">
        <f t="shared" si="0"/>
        <v>5.4468643805993207</v>
      </c>
      <c r="E16" s="55">
        <v>13</v>
      </c>
      <c r="F16" s="56">
        <v>1.6281494498897009</v>
      </c>
      <c r="G16" s="56">
        <v>4.4578313253012043</v>
      </c>
      <c r="H16" s="2"/>
      <c r="I16" s="88">
        <v>13</v>
      </c>
      <c r="J16" s="56">
        <v>10.423031798410891</v>
      </c>
      <c r="K16" s="56">
        <v>6.435897435897437</v>
      </c>
      <c r="O16" s="115" t="s">
        <v>52</v>
      </c>
      <c r="P16" s="115"/>
      <c r="Q16" s="115"/>
      <c r="S16" s="115" t="s">
        <v>53</v>
      </c>
      <c r="T16" s="115"/>
      <c r="U16" s="115"/>
    </row>
    <row r="17" spans="3:21" ht="23.8">
      <c r="C17" s="2">
        <f t="shared" si="0"/>
        <v>0.65238095238095251</v>
      </c>
      <c r="E17" s="55">
        <v>14</v>
      </c>
      <c r="F17" s="56">
        <v>1.1860691356812392</v>
      </c>
      <c r="G17" s="56">
        <v>0.57142857142857151</v>
      </c>
      <c r="H17" s="2"/>
      <c r="I17" s="88">
        <v>14</v>
      </c>
      <c r="J17" s="56">
        <v>0.93447871296097629</v>
      </c>
      <c r="K17" s="56">
        <v>0.73333333333333339</v>
      </c>
      <c r="O17" s="52" t="s">
        <v>55</v>
      </c>
      <c r="P17" s="55" t="s">
        <v>34</v>
      </c>
      <c r="Q17" s="55" t="s">
        <v>33</v>
      </c>
      <c r="S17" s="52" t="s">
        <v>55</v>
      </c>
      <c r="T17" s="55" t="s">
        <v>34</v>
      </c>
      <c r="U17" s="55" t="s">
        <v>33</v>
      </c>
    </row>
    <row r="18" spans="3:21" ht="23.8">
      <c r="C18" s="2">
        <f t="shared" si="0"/>
        <v>3.1256366723259763</v>
      </c>
      <c r="E18" s="55">
        <v>15</v>
      </c>
      <c r="F18" s="56">
        <v>8.769723306249162</v>
      </c>
      <c r="G18" s="56">
        <v>2.9354838709677415</v>
      </c>
      <c r="H18" s="2"/>
      <c r="I18" s="88">
        <v>15</v>
      </c>
      <c r="J18" s="56">
        <v>20.630414663061551</v>
      </c>
      <c r="K18" s="56">
        <v>3.3157894736842106</v>
      </c>
      <c r="O18" s="93">
        <v>56</v>
      </c>
      <c r="P18" s="92">
        <v>27.531180543388761</v>
      </c>
      <c r="Q18" s="92">
        <v>2.4349775784753356</v>
      </c>
      <c r="S18" s="88">
        <v>87</v>
      </c>
      <c r="T18" s="56">
        <v>2.2643138044823656</v>
      </c>
      <c r="U18" s="56">
        <v>19.999999999999996</v>
      </c>
    </row>
    <row r="19" spans="3:21" ht="23.8">
      <c r="C19" s="2">
        <f t="shared" si="0"/>
        <v>5.7286086309523814</v>
      </c>
      <c r="E19" s="55">
        <v>16</v>
      </c>
      <c r="F19" s="56">
        <v>21.600834864982566</v>
      </c>
      <c r="G19" s="56">
        <v>3.6953125</v>
      </c>
      <c r="H19" s="2"/>
      <c r="I19" s="88">
        <v>16</v>
      </c>
      <c r="J19" s="56">
        <v>6.6132339686469095</v>
      </c>
      <c r="K19" s="56">
        <v>7.7619047619047628</v>
      </c>
      <c r="O19" s="88">
        <v>45</v>
      </c>
      <c r="P19" s="56">
        <v>25.302808227866432</v>
      </c>
      <c r="Q19" s="56">
        <v>4.3740458015267167</v>
      </c>
      <c r="S19" s="93">
        <v>57</v>
      </c>
      <c r="T19" s="92">
        <v>9.5963775523300239</v>
      </c>
      <c r="U19" s="92">
        <v>9.68</v>
      </c>
    </row>
    <row r="20" spans="3:21" ht="23.8">
      <c r="C20" s="2">
        <f t="shared" si="0"/>
        <v>1.7199074074074074</v>
      </c>
      <c r="E20" s="55">
        <v>17</v>
      </c>
      <c r="F20" s="56">
        <v>2.7315531609628541</v>
      </c>
      <c r="G20" s="56">
        <v>1.8148148148148149</v>
      </c>
      <c r="H20" s="2"/>
      <c r="I20" s="88">
        <v>17</v>
      </c>
      <c r="J20" s="56">
        <v>2.2643138044823656</v>
      </c>
      <c r="K20" s="56">
        <v>1.6249999999999998</v>
      </c>
      <c r="O20" s="88">
        <v>15</v>
      </c>
      <c r="P20" s="56">
        <v>20.630414663061551</v>
      </c>
      <c r="Q20" s="56">
        <v>3.3157894736842106</v>
      </c>
      <c r="S20" s="88">
        <v>16</v>
      </c>
      <c r="T20" s="56">
        <v>6.6132339686469095</v>
      </c>
      <c r="U20" s="56">
        <v>7.7619047619047628</v>
      </c>
    </row>
    <row r="21" spans="3:21" ht="23.8">
      <c r="C21" s="2">
        <f t="shared" si="0"/>
        <v>1.4256465517241379</v>
      </c>
      <c r="E21" s="55">
        <v>18</v>
      </c>
      <c r="F21" s="56">
        <v>2.5159042272026282</v>
      </c>
      <c r="G21" s="56">
        <v>1.4137931034482758</v>
      </c>
      <c r="H21" s="2"/>
      <c r="I21" s="88">
        <v>18</v>
      </c>
      <c r="J21" s="56">
        <v>2.8034361388829288</v>
      </c>
      <c r="K21" s="56">
        <v>1.4374999999999998</v>
      </c>
      <c r="O21" s="93">
        <v>40</v>
      </c>
      <c r="P21" s="92">
        <v>19.084930637779937</v>
      </c>
      <c r="Q21" s="92">
        <v>3.5775862068965516</v>
      </c>
      <c r="S21" s="88">
        <v>24</v>
      </c>
      <c r="T21" s="56">
        <v>6.1819361011264586</v>
      </c>
      <c r="U21" s="56">
        <v>6.8181818181818183</v>
      </c>
    </row>
    <row r="22" spans="3:21" ht="23.8">
      <c r="C22" s="2">
        <f t="shared" si="0"/>
        <v>0.36538461538461536</v>
      </c>
      <c r="E22" s="55">
        <v>19</v>
      </c>
      <c r="F22" s="56">
        <v>2.5518457161626662</v>
      </c>
      <c r="G22" s="56">
        <v>0.36538461538461536</v>
      </c>
      <c r="H22" s="2"/>
      <c r="I22" s="88">
        <v>19</v>
      </c>
      <c r="J22" s="56">
        <v>2.5518457161626662</v>
      </c>
      <c r="K22" s="56">
        <v>0.36538461538461536</v>
      </c>
      <c r="O22" s="88">
        <v>55</v>
      </c>
      <c r="P22" s="56">
        <v>17.000324278097764</v>
      </c>
      <c r="Q22" s="56">
        <v>6.754098360655739</v>
      </c>
      <c r="S22" s="88">
        <v>55</v>
      </c>
      <c r="T22" s="56">
        <v>17.000324278097764</v>
      </c>
      <c r="U22" s="56">
        <v>6.754098360655739</v>
      </c>
    </row>
    <row r="23" spans="3:21" ht="23.8">
      <c r="C23" s="2">
        <f t="shared" si="0"/>
        <v>1.0361197110423115</v>
      </c>
      <c r="E23" s="55">
        <v>20</v>
      </c>
      <c r="F23" s="56">
        <v>4.2051542083243927</v>
      </c>
      <c r="G23" s="56">
        <v>1.0526315789473684</v>
      </c>
      <c r="H23" s="2"/>
      <c r="I23" s="88">
        <v>20</v>
      </c>
      <c r="J23" s="56">
        <v>3.7019733628838676</v>
      </c>
      <c r="K23" s="56">
        <v>1.0196078431372548</v>
      </c>
      <c r="O23" s="88">
        <v>96</v>
      </c>
      <c r="P23" s="56">
        <v>16.784675344337536</v>
      </c>
      <c r="Q23" s="56">
        <v>1.3350000000000002</v>
      </c>
      <c r="S23" s="88">
        <v>13</v>
      </c>
      <c r="T23" s="56">
        <v>10.423031798410891</v>
      </c>
      <c r="U23" s="56">
        <v>6.435897435897437</v>
      </c>
    </row>
    <row r="24" spans="3:21" ht="23.8">
      <c r="C24" s="2">
        <f t="shared" si="0"/>
        <v>1</v>
      </c>
      <c r="E24" s="55">
        <v>21</v>
      </c>
      <c r="F24" s="56">
        <v>1.5095425363215771</v>
      </c>
      <c r="G24" s="56">
        <v>1</v>
      </c>
      <c r="H24" s="2"/>
      <c r="I24" s="88">
        <v>21</v>
      </c>
      <c r="J24" s="56">
        <v>1.2220106246412767</v>
      </c>
      <c r="K24" s="56">
        <v>1</v>
      </c>
      <c r="O24" s="88">
        <v>65</v>
      </c>
      <c r="P24" s="56">
        <v>16.461201943697198</v>
      </c>
      <c r="Q24" s="56">
        <v>3.9782608695652182</v>
      </c>
      <c r="S24" s="93">
        <v>73</v>
      </c>
      <c r="T24" s="92">
        <v>10.458973287370929</v>
      </c>
      <c r="U24" s="92">
        <v>6.2750000000000004</v>
      </c>
    </row>
    <row r="25" spans="3:21" ht="23.8">
      <c r="C25" s="2">
        <f t="shared" si="0"/>
        <v>1.2291666666666665</v>
      </c>
      <c r="E25" s="55">
        <v>22</v>
      </c>
      <c r="F25" s="56">
        <v>4.2410956972844307</v>
      </c>
      <c r="G25" s="56">
        <v>1.4583333333333333</v>
      </c>
      <c r="H25" s="2"/>
      <c r="I25" s="88">
        <v>22</v>
      </c>
      <c r="J25" s="56">
        <v>0.93447871296097629</v>
      </c>
      <c r="K25" s="56">
        <v>1</v>
      </c>
      <c r="O25" s="88">
        <v>28</v>
      </c>
      <c r="P25" s="56">
        <v>15.778313653456486</v>
      </c>
      <c r="Q25" s="56">
        <v>2.6890756302521011</v>
      </c>
      <c r="S25" s="88">
        <v>32</v>
      </c>
      <c r="T25" s="56">
        <v>4.6364520758448435</v>
      </c>
      <c r="U25" s="56">
        <v>5.1428571428571432</v>
      </c>
    </row>
    <row r="26" spans="3:21" ht="23.8">
      <c r="C26" s="2"/>
      <c r="E26" s="55">
        <v>23</v>
      </c>
      <c r="F26" s="56">
        <v>0.78352445932881865</v>
      </c>
      <c r="G26" s="56">
        <v>0.55714285714285727</v>
      </c>
      <c r="H26" s="2"/>
      <c r="I26" s="88">
        <v>23</v>
      </c>
      <c r="J26" s="56">
        <v>13.262409426253857</v>
      </c>
      <c r="K26" s="56">
        <v>1.2919254658385091</v>
      </c>
      <c r="O26" s="88">
        <v>95</v>
      </c>
      <c r="P26" s="56">
        <v>15.67048918657637</v>
      </c>
      <c r="Q26" s="56">
        <v>1.282722513089005</v>
      </c>
      <c r="S26" s="93">
        <v>77</v>
      </c>
      <c r="T26" s="92">
        <v>9.4166701075298374</v>
      </c>
      <c r="U26" s="92">
        <v>4.822222222222222</v>
      </c>
    </row>
    <row r="27" spans="3:21" ht="23.8">
      <c r="C27" s="2"/>
      <c r="E27" s="55">
        <v>24</v>
      </c>
      <c r="F27" s="56">
        <v>1.6173670032016896</v>
      </c>
      <c r="G27" s="56">
        <v>0.3636363636363637</v>
      </c>
      <c r="H27" s="2"/>
      <c r="I27" s="88">
        <v>24</v>
      </c>
      <c r="J27" s="56">
        <v>6.1819361011264586</v>
      </c>
      <c r="K27" s="56">
        <v>6.8181818181818183</v>
      </c>
      <c r="O27" s="93">
        <v>53</v>
      </c>
      <c r="P27" s="92">
        <v>15.023542385295695</v>
      </c>
      <c r="Q27" s="92">
        <v>4.0975609756097571</v>
      </c>
      <c r="S27" s="88">
        <v>43</v>
      </c>
      <c r="T27" s="56">
        <v>9.8120264860902537</v>
      </c>
      <c r="U27" s="56">
        <v>4.8085106382978733</v>
      </c>
    </row>
    <row r="28" spans="3:21" ht="23.8">
      <c r="C28" s="2">
        <f t="shared" si="0"/>
        <v>4.1000830564784057</v>
      </c>
      <c r="E28" s="55">
        <v>25</v>
      </c>
      <c r="F28" s="56">
        <v>5.9303456784061961</v>
      </c>
      <c r="G28" s="56">
        <v>6.8571428571428577</v>
      </c>
      <c r="H28" s="2"/>
      <c r="I28" s="88">
        <v>25</v>
      </c>
      <c r="J28" s="56">
        <v>14.484420050895134</v>
      </c>
      <c r="K28" s="56">
        <v>1.3430232558139537</v>
      </c>
    </row>
    <row r="29" spans="3:21" ht="23.8">
      <c r="C29" s="2">
        <f t="shared" si="0"/>
        <v>1.3229265216020183</v>
      </c>
      <c r="E29" s="55">
        <v>26</v>
      </c>
      <c r="F29" s="56">
        <v>12.291989224332841</v>
      </c>
      <c r="G29" s="56">
        <v>1.2649006622516559</v>
      </c>
      <c r="H29" s="2"/>
      <c r="I29" s="88">
        <v>26</v>
      </c>
      <c r="J29" s="56">
        <v>12.579521136013142</v>
      </c>
      <c r="K29" s="56">
        <v>1.3809523809523809</v>
      </c>
    </row>
    <row r="30" spans="3:21" ht="23.8">
      <c r="C30" s="2"/>
      <c r="E30" s="55">
        <v>27</v>
      </c>
      <c r="F30" s="56">
        <v>1.6533084921617274</v>
      </c>
      <c r="G30" s="56">
        <v>0.5862068965517242</v>
      </c>
      <c r="H30" s="2"/>
      <c r="I30" s="88">
        <v>27</v>
      </c>
      <c r="J30" s="56">
        <v>13.837473249614456</v>
      </c>
      <c r="K30" s="56">
        <v>1.3475609756097564</v>
      </c>
    </row>
    <row r="31" spans="3:21" ht="23.8">
      <c r="C31" s="2">
        <f t="shared" si="0"/>
        <v>1.9686512903033555</v>
      </c>
      <c r="E31" s="55">
        <v>28</v>
      </c>
      <c r="F31" s="56">
        <v>11.393452000331903</v>
      </c>
      <c r="G31" s="56">
        <v>1.24822695035461</v>
      </c>
      <c r="H31" s="2"/>
      <c r="I31" s="88">
        <v>28</v>
      </c>
      <c r="J31" s="56">
        <v>15.778313653456486</v>
      </c>
      <c r="K31" s="56">
        <v>2.6890756302521011</v>
      </c>
    </row>
    <row r="32" spans="3:21" ht="23.8">
      <c r="C32" s="2">
        <f t="shared" si="0"/>
        <v>2.8282828282828283</v>
      </c>
      <c r="E32" s="55">
        <v>29</v>
      </c>
      <c r="F32" s="56">
        <v>16.676850877457422</v>
      </c>
      <c r="G32" s="56">
        <v>2.6825396825396823</v>
      </c>
      <c r="H32" s="2"/>
      <c r="I32" s="88">
        <v>29</v>
      </c>
      <c r="J32" s="56">
        <v>10.99809562177149</v>
      </c>
      <c r="K32" s="56">
        <v>2.9740259740259742</v>
      </c>
    </row>
    <row r="33" spans="3:11" ht="23.8">
      <c r="C33" s="2">
        <f t="shared" si="0"/>
        <v>3.8471322849213698</v>
      </c>
      <c r="E33" s="55">
        <v>30</v>
      </c>
      <c r="F33" s="56">
        <v>12.615462624973182</v>
      </c>
      <c r="G33" s="56">
        <v>6.6304347826086971</v>
      </c>
      <c r="H33" s="2"/>
      <c r="I33" s="88">
        <v>30</v>
      </c>
      <c r="J33" s="56">
        <v>3.4863244291236422</v>
      </c>
      <c r="K33" s="56">
        <v>1.0638297872340423</v>
      </c>
    </row>
    <row r="34" spans="3:11" ht="23.8">
      <c r="C34" s="2">
        <f t="shared" si="0"/>
        <v>2.2621330724070448</v>
      </c>
      <c r="E34" s="55">
        <v>31</v>
      </c>
      <c r="F34" s="56">
        <v>11.896632845772428</v>
      </c>
      <c r="G34" s="56">
        <v>1.2671232876712331</v>
      </c>
      <c r="H34" s="2"/>
      <c r="I34" s="88">
        <v>31</v>
      </c>
      <c r="J34" s="56">
        <v>5.355281855045595</v>
      </c>
      <c r="K34" s="56">
        <v>3.2571428571428567</v>
      </c>
    </row>
    <row r="35" spans="3:11" ht="23.8">
      <c r="C35" s="2"/>
      <c r="E35" s="55">
        <v>32</v>
      </c>
      <c r="F35" s="56">
        <v>3.630090384963792</v>
      </c>
      <c r="G35" s="56">
        <v>0.83636363636363642</v>
      </c>
      <c r="H35" s="2"/>
      <c r="I35" s="88">
        <v>32</v>
      </c>
      <c r="J35" s="56">
        <v>4.6364520758448435</v>
      </c>
      <c r="K35" s="56">
        <v>5.1428571428571432</v>
      </c>
    </row>
    <row r="36" spans="3:11" ht="23.8">
      <c r="C36" s="2">
        <f t="shared" si="0"/>
        <v>2.9797551789077215</v>
      </c>
      <c r="E36" s="55">
        <v>33</v>
      </c>
      <c r="F36" s="56">
        <v>3.7019733628838676</v>
      </c>
      <c r="G36" s="56">
        <v>4.7222222222222223</v>
      </c>
      <c r="H36" s="2"/>
      <c r="I36" s="88">
        <v>33</v>
      </c>
      <c r="J36" s="56">
        <v>14.232829628174869</v>
      </c>
      <c r="K36" s="56">
        <v>1.2372881355932204</v>
      </c>
    </row>
    <row r="37" spans="3:11" ht="23.8">
      <c r="C37" s="2">
        <f t="shared" si="0"/>
        <v>2.139425287356322</v>
      </c>
      <c r="E37" s="55">
        <v>34</v>
      </c>
      <c r="F37" s="56">
        <v>12.47169666913303</v>
      </c>
      <c r="G37" s="56">
        <v>1.313333333333333</v>
      </c>
      <c r="H37" s="2"/>
      <c r="I37" s="88">
        <v>34</v>
      </c>
      <c r="J37" s="56">
        <v>4.1332712304043184</v>
      </c>
      <c r="K37" s="56">
        <v>2.9655172413793105</v>
      </c>
    </row>
    <row r="38" spans="3:11" ht="23.8">
      <c r="C38" s="2">
        <f t="shared" si="0"/>
        <v>1.6954545454545455</v>
      </c>
      <c r="E38" s="55">
        <v>35</v>
      </c>
      <c r="F38" s="56">
        <v>3.0190850726431542</v>
      </c>
      <c r="G38" s="56">
        <v>1.8</v>
      </c>
      <c r="H38" s="2"/>
      <c r="I38" s="88">
        <v>35</v>
      </c>
      <c r="J38" s="56">
        <v>2.0486648707221402</v>
      </c>
      <c r="K38" s="56">
        <v>1.5909090909090911</v>
      </c>
    </row>
    <row r="39" spans="3:11" ht="23.8">
      <c r="C39" s="2"/>
      <c r="E39" s="55">
        <v>36</v>
      </c>
      <c r="F39" s="56">
        <v>2.0127233817621031</v>
      </c>
      <c r="G39" s="56">
        <v>1.5454545454545454</v>
      </c>
      <c r="H39" s="2"/>
      <c r="I39" s="88">
        <v>36</v>
      </c>
      <c r="J39" s="56">
        <v>0.89853722400093883</v>
      </c>
      <c r="K39" s="56">
        <v>0.92307692307692313</v>
      </c>
    </row>
    <row r="40" spans="3:11" ht="23.8">
      <c r="C40" s="2">
        <f t="shared" si="0"/>
        <v>1.08125</v>
      </c>
      <c r="E40" s="55">
        <v>37</v>
      </c>
      <c r="F40" s="56">
        <v>0.86259573504090126</v>
      </c>
      <c r="G40" s="56">
        <v>1</v>
      </c>
      <c r="H40" s="2"/>
      <c r="I40" s="88">
        <v>37</v>
      </c>
      <c r="J40" s="56">
        <v>6.2178775900864967</v>
      </c>
      <c r="K40" s="56">
        <v>1.1625000000000001</v>
      </c>
    </row>
    <row r="41" spans="3:11" ht="23.8">
      <c r="C41" s="2">
        <f t="shared" si="0"/>
        <v>2.0589157706093189</v>
      </c>
      <c r="E41" s="55">
        <v>38</v>
      </c>
      <c r="F41" s="56">
        <v>7.4039467257677369</v>
      </c>
      <c r="G41" s="56">
        <v>1.2150537634408602</v>
      </c>
      <c r="H41" s="2"/>
      <c r="I41" s="88">
        <v>38</v>
      </c>
      <c r="J41" s="56">
        <v>10.099558397770553</v>
      </c>
      <c r="K41" s="56">
        <v>2.9027777777777777</v>
      </c>
    </row>
    <row r="42" spans="3:11" ht="23.8">
      <c r="C42" s="2">
        <f t="shared" si="0"/>
        <v>8.042063492063491</v>
      </c>
      <c r="E42" s="55">
        <v>39</v>
      </c>
      <c r="F42" s="56">
        <v>9.3088456406497251</v>
      </c>
      <c r="G42" s="56">
        <v>13.388888888888888</v>
      </c>
      <c r="H42" s="2"/>
      <c r="I42" s="88">
        <v>39</v>
      </c>
      <c r="J42" s="56">
        <v>13.94529771649457</v>
      </c>
      <c r="K42" s="56">
        <v>2.6952380952380959</v>
      </c>
    </row>
    <row r="43" spans="3:11" ht="23.8">
      <c r="C43" s="2">
        <f t="shared" si="0"/>
        <v>6.1459359605911335</v>
      </c>
      <c r="E43" s="55">
        <v>40</v>
      </c>
      <c r="F43" s="56">
        <v>14.664127495695322</v>
      </c>
      <c r="G43" s="56">
        <v>8.7142857142857153</v>
      </c>
      <c r="H43" s="2"/>
      <c r="I43" s="88">
        <v>40</v>
      </c>
      <c r="J43" s="56">
        <v>19.084930637779937</v>
      </c>
      <c r="K43" s="56">
        <v>3.5775862068965516</v>
      </c>
    </row>
    <row r="44" spans="3:11" ht="23.8">
      <c r="C44" s="2">
        <f t="shared" si="0"/>
        <v>3.408510638297872</v>
      </c>
      <c r="E44" s="55">
        <v>41</v>
      </c>
      <c r="F44" s="56">
        <v>20.270999773461178</v>
      </c>
      <c r="G44" s="56">
        <v>3.7</v>
      </c>
      <c r="H44" s="2"/>
      <c r="I44" s="88">
        <v>41</v>
      </c>
      <c r="J44" s="56">
        <v>13.909356227534531</v>
      </c>
      <c r="K44" s="56">
        <v>3.1170212765957444</v>
      </c>
    </row>
    <row r="45" spans="3:11" ht="23.8">
      <c r="C45" s="2">
        <f t="shared" si="0"/>
        <v>2.3464339186062335</v>
      </c>
      <c r="E45" s="55">
        <v>42</v>
      </c>
      <c r="F45" s="56">
        <v>14.268771117134907</v>
      </c>
      <c r="G45" s="56">
        <v>3.2688172043010746</v>
      </c>
      <c r="H45" s="2"/>
      <c r="I45" s="88">
        <v>42</v>
      </c>
      <c r="J45" s="56">
        <v>13.765590271694382</v>
      </c>
      <c r="K45" s="56">
        <v>1.4240506329113924</v>
      </c>
    </row>
    <row r="46" spans="3:11" ht="23.8">
      <c r="C46" s="2"/>
      <c r="E46" s="55">
        <v>43</v>
      </c>
      <c r="F46" s="56">
        <v>0.89134892620893136</v>
      </c>
      <c r="G46" s="56">
        <v>0.37777777777777777</v>
      </c>
      <c r="H46" s="2"/>
      <c r="I46" s="88">
        <v>43</v>
      </c>
      <c r="J46" s="56">
        <v>9.8120264860902537</v>
      </c>
      <c r="K46" s="56">
        <v>4.8085106382978733</v>
      </c>
    </row>
    <row r="47" spans="3:11" ht="23.8">
      <c r="C47" s="2">
        <f t="shared" si="0"/>
        <v>4.666666666666667</v>
      </c>
      <c r="E47" s="55">
        <v>44</v>
      </c>
      <c r="F47" s="56">
        <v>9.812026486090252</v>
      </c>
      <c r="G47" s="56">
        <v>5.5000000000000009</v>
      </c>
      <c r="H47" s="2"/>
      <c r="I47" s="88">
        <v>44</v>
      </c>
      <c r="J47" s="56">
        <v>8.3384254387287111</v>
      </c>
      <c r="K47" s="56">
        <v>3.8333333333333326</v>
      </c>
    </row>
    <row r="48" spans="3:11" ht="23.8">
      <c r="C48" s="2">
        <f t="shared" si="0"/>
        <v>3.8046699595868874</v>
      </c>
      <c r="E48" s="55">
        <v>45</v>
      </c>
      <c r="F48" s="56">
        <v>10.351148820490813</v>
      </c>
      <c r="G48" s="56">
        <v>3.235294117647058</v>
      </c>
      <c r="H48" s="2"/>
      <c r="I48" s="88">
        <v>45</v>
      </c>
      <c r="J48" s="56">
        <v>25.302808227866432</v>
      </c>
      <c r="K48" s="56">
        <v>4.3740458015267167</v>
      </c>
    </row>
    <row r="49" spans="3:11" ht="23.8">
      <c r="C49" s="2">
        <f t="shared" si="0"/>
        <v>3.7465472191116085</v>
      </c>
      <c r="E49" s="55">
        <v>46</v>
      </c>
      <c r="F49" s="56">
        <v>19.480287016340352</v>
      </c>
      <c r="G49" s="56">
        <v>2.8439716312056738</v>
      </c>
      <c r="H49" s="2"/>
      <c r="I49" s="88">
        <v>46</v>
      </c>
      <c r="J49" s="56">
        <v>11.57315944513209</v>
      </c>
      <c r="K49" s="56">
        <v>4.6491228070175437</v>
      </c>
    </row>
    <row r="50" spans="3:11" ht="23.8">
      <c r="C50" s="2">
        <f t="shared" si="0"/>
        <v>3.008651026392962</v>
      </c>
      <c r="E50" s="55">
        <v>47</v>
      </c>
      <c r="F50" s="56">
        <v>12.112281779532655</v>
      </c>
      <c r="G50" s="56">
        <v>4.435483870967742</v>
      </c>
      <c r="H50" s="2"/>
      <c r="I50" s="88">
        <v>47</v>
      </c>
      <c r="J50" s="56">
        <v>5.1036914323253315</v>
      </c>
      <c r="K50" s="56">
        <v>1.581818181818182</v>
      </c>
    </row>
    <row r="51" spans="3:11" ht="23.8">
      <c r="C51" s="2"/>
      <c r="E51" s="55">
        <v>48</v>
      </c>
      <c r="F51" s="56">
        <v>12.076340290572617</v>
      </c>
      <c r="G51" s="56">
        <v>1.2550335570469799</v>
      </c>
      <c r="H51" s="2"/>
      <c r="I51" s="88">
        <v>48</v>
      </c>
      <c r="J51" s="56">
        <v>0.75477126816078854</v>
      </c>
      <c r="K51" s="56">
        <v>0.16666666666666666</v>
      </c>
    </row>
    <row r="52" spans="3:11" ht="23.8">
      <c r="C52" s="2">
        <f t="shared" si="0"/>
        <v>1.6015151515151516</v>
      </c>
      <c r="E52" s="55">
        <v>49</v>
      </c>
      <c r="F52" s="56">
        <v>6.2178775900864949</v>
      </c>
      <c r="G52" s="56">
        <v>1.6212121212121213</v>
      </c>
      <c r="H52" s="2"/>
      <c r="I52" s="88">
        <v>49</v>
      </c>
      <c r="J52" s="56">
        <v>5.1036914323253315</v>
      </c>
      <c r="K52" s="56">
        <v>1.581818181818182</v>
      </c>
    </row>
    <row r="53" spans="3:11" ht="23.8">
      <c r="C53" s="2">
        <f t="shared" si="0"/>
        <v>0.15</v>
      </c>
      <c r="E53" s="55">
        <v>50</v>
      </c>
      <c r="F53" s="56">
        <v>0.74758297036878107</v>
      </c>
      <c r="G53" s="56">
        <v>0.3</v>
      </c>
      <c r="H53" s="2"/>
      <c r="I53" s="88">
        <v>50</v>
      </c>
      <c r="J53" s="56">
        <v>0.64694680128067594</v>
      </c>
      <c r="K53" s="56">
        <v>0</v>
      </c>
    </row>
    <row r="54" spans="3:11" ht="23.8">
      <c r="C54" s="2">
        <f t="shared" si="0"/>
        <v>2.9902912621359219</v>
      </c>
      <c r="E54" s="55">
        <v>51</v>
      </c>
      <c r="F54" s="56">
        <v>14.80789345153547</v>
      </c>
      <c r="G54" s="56">
        <v>2.9999999999999996</v>
      </c>
      <c r="H54" s="2"/>
      <c r="I54" s="88">
        <v>51</v>
      </c>
      <c r="J54" s="56">
        <v>14.736010473615394</v>
      </c>
      <c r="K54" s="56">
        <v>2.9805825242718442</v>
      </c>
    </row>
    <row r="55" spans="3:11" ht="23.8">
      <c r="C55" s="2">
        <f t="shared" si="0"/>
        <v>3.3481481481481481</v>
      </c>
      <c r="E55" s="55">
        <v>52</v>
      </c>
      <c r="F55" s="56">
        <v>13.51399984897412</v>
      </c>
      <c r="G55" s="56">
        <v>3.1777777777777776</v>
      </c>
      <c r="H55" s="2"/>
      <c r="I55" s="88">
        <v>52</v>
      </c>
      <c r="J55" s="56">
        <v>13.154584959373743</v>
      </c>
      <c r="K55" s="56">
        <v>3.5185185185185182</v>
      </c>
    </row>
    <row r="56" spans="3:11" ht="23.8">
      <c r="C56" s="2">
        <f t="shared" si="0"/>
        <v>4.1833958724202631</v>
      </c>
      <c r="E56" s="55">
        <v>53</v>
      </c>
      <c r="F56" s="56">
        <v>14.771951962575432</v>
      </c>
      <c r="G56" s="56">
        <v>4.2692307692307692</v>
      </c>
      <c r="H56" s="2"/>
      <c r="I56" s="88">
        <v>53</v>
      </c>
      <c r="J56" s="56">
        <v>15.023542385295695</v>
      </c>
      <c r="K56" s="56">
        <v>4.0975609756097571</v>
      </c>
    </row>
    <row r="57" spans="3:11" ht="23.8">
      <c r="C57" s="2">
        <f t="shared" si="0"/>
        <v>2.597826086956522</v>
      </c>
      <c r="E57" s="55">
        <v>54</v>
      </c>
      <c r="F57" s="56">
        <v>5.9662871673662332</v>
      </c>
      <c r="G57" s="56">
        <v>2.6086956521739131</v>
      </c>
      <c r="H57" s="2"/>
      <c r="I57" s="88">
        <v>54</v>
      </c>
      <c r="J57" s="56">
        <v>5.9303456784061961</v>
      </c>
      <c r="K57" s="56">
        <v>2.5869565217391308</v>
      </c>
    </row>
    <row r="58" spans="3:11" ht="23.8">
      <c r="C58" s="2">
        <f t="shared" si="0"/>
        <v>4.0451526286037316</v>
      </c>
      <c r="E58" s="55">
        <v>55</v>
      </c>
      <c r="F58" s="56">
        <v>9.7401435081701759</v>
      </c>
      <c r="G58" s="56">
        <v>1.3362068965517242</v>
      </c>
      <c r="H58" s="2"/>
      <c r="I58" s="88">
        <v>55</v>
      </c>
      <c r="J58" s="56">
        <v>17.000324278097764</v>
      </c>
      <c r="K58" s="56">
        <v>6.754098360655739</v>
      </c>
    </row>
    <row r="59" spans="3:11" ht="23.8">
      <c r="C59" s="2">
        <f t="shared" si="0"/>
        <v>2.023701806989147</v>
      </c>
      <c r="E59" s="55">
        <v>56</v>
      </c>
      <c r="F59" s="56">
        <v>31.736334751713159</v>
      </c>
      <c r="G59" s="56">
        <v>1.6124260355029587</v>
      </c>
      <c r="H59" s="2"/>
      <c r="I59" s="88">
        <v>56</v>
      </c>
      <c r="J59" s="56">
        <v>27.531180543388761</v>
      </c>
      <c r="K59" s="56">
        <v>2.4349775784753356</v>
      </c>
    </row>
    <row r="60" spans="3:11" ht="23.8">
      <c r="C60" s="2">
        <f t="shared" si="0"/>
        <v>8.6464516129032258</v>
      </c>
      <c r="E60" s="55">
        <v>57</v>
      </c>
      <c r="F60" s="56">
        <v>9.5963775523300274</v>
      </c>
      <c r="G60" s="56">
        <v>7.6129032258064528</v>
      </c>
      <c r="H60" s="2"/>
      <c r="I60" s="88">
        <v>57</v>
      </c>
      <c r="J60" s="56">
        <v>9.5963775523300239</v>
      </c>
      <c r="K60" s="56">
        <v>9.68</v>
      </c>
    </row>
    <row r="61" spans="3:11" ht="23.8">
      <c r="C61" s="2">
        <f t="shared" si="0"/>
        <v>0.51058201058201047</v>
      </c>
      <c r="E61" s="55">
        <v>58</v>
      </c>
      <c r="F61" s="56">
        <v>2.4080797603225159</v>
      </c>
      <c r="G61" s="56">
        <v>0.59523809523809512</v>
      </c>
      <c r="H61" s="2"/>
      <c r="I61" s="88">
        <v>58</v>
      </c>
      <c r="J61" s="56">
        <v>2.7674946499228912</v>
      </c>
      <c r="K61" s="56">
        <v>0.42592592592592587</v>
      </c>
    </row>
    <row r="62" spans="3:11" ht="23.8">
      <c r="C62" s="2"/>
      <c r="E62" s="55">
        <v>59</v>
      </c>
      <c r="F62" s="56">
        <v>2.8393776278429668</v>
      </c>
      <c r="G62" s="56">
        <v>0.64583333333333326</v>
      </c>
      <c r="H62" s="2"/>
      <c r="I62" s="88">
        <v>59</v>
      </c>
      <c r="J62" s="56">
        <v>4.7802180316849938</v>
      </c>
      <c r="K62" s="56">
        <v>1.0151515151515154</v>
      </c>
    </row>
    <row r="63" spans="3:11" ht="23.8">
      <c r="C63" s="2">
        <f t="shared" si="0"/>
        <v>0.14369432723863107</v>
      </c>
      <c r="E63" s="55">
        <v>60</v>
      </c>
      <c r="F63" s="56">
        <v>3.2347340064033796</v>
      </c>
      <c r="G63" s="56">
        <v>0.13924050632911394</v>
      </c>
      <c r="H63" s="2"/>
      <c r="I63" s="88">
        <v>60</v>
      </c>
      <c r="J63" s="56">
        <v>3.3425584732834919</v>
      </c>
      <c r="K63" s="56">
        <v>0.14814814814814817</v>
      </c>
    </row>
    <row r="64" spans="3:11" ht="23.8">
      <c r="C64" s="2">
        <f t="shared" si="0"/>
        <v>0.64583333333333348</v>
      </c>
      <c r="E64" s="55">
        <v>61</v>
      </c>
      <c r="F64" s="56">
        <v>0.89853722400093883</v>
      </c>
      <c r="G64" s="56">
        <v>0.66666666666666674</v>
      </c>
      <c r="H64" s="2"/>
      <c r="I64" s="88">
        <v>61</v>
      </c>
      <c r="J64" s="56">
        <v>0.9344787129609764</v>
      </c>
      <c r="K64" s="56">
        <v>0.62500000000000011</v>
      </c>
    </row>
    <row r="65" spans="3:11" ht="23.8">
      <c r="C65" s="2">
        <f t="shared" si="0"/>
        <v>1.3107843137254902</v>
      </c>
      <c r="E65" s="55">
        <v>62</v>
      </c>
      <c r="F65" s="56">
        <v>11.57315944513209</v>
      </c>
      <c r="G65" s="56">
        <v>1.3333333333333335</v>
      </c>
      <c r="H65" s="2"/>
      <c r="I65" s="88">
        <v>62</v>
      </c>
      <c r="J65" s="56">
        <v>13.981239205454607</v>
      </c>
      <c r="K65" s="56">
        <v>1.2882352941176469</v>
      </c>
    </row>
    <row r="66" spans="3:11" ht="23.8">
      <c r="C66" s="2">
        <f t="shared" si="0"/>
        <v>2.0354231974921633</v>
      </c>
      <c r="E66" s="55">
        <v>63</v>
      </c>
      <c r="F66" s="56">
        <v>6.3257020569666089</v>
      </c>
      <c r="G66" s="56">
        <v>2.0344827586206899</v>
      </c>
      <c r="H66" s="2"/>
      <c r="I66" s="88">
        <v>63</v>
      </c>
      <c r="J66" s="56">
        <v>6.0022286563262703</v>
      </c>
      <c r="K66" s="56">
        <v>2.0363636363636366</v>
      </c>
    </row>
    <row r="67" spans="3:11" ht="23.8">
      <c r="C67" s="2"/>
      <c r="E67" s="55">
        <v>64</v>
      </c>
      <c r="F67" s="56">
        <v>0.49239839875251445</v>
      </c>
      <c r="G67" s="56">
        <v>1.322033898305085</v>
      </c>
      <c r="H67" s="2"/>
      <c r="I67" s="88">
        <v>64</v>
      </c>
      <c r="J67" s="56">
        <v>0</v>
      </c>
      <c r="K67" s="56">
        <v>0</v>
      </c>
    </row>
    <row r="68" spans="3:11" ht="23.8">
      <c r="C68" s="2">
        <f t="shared" si="0"/>
        <v>3.9565217391304355</v>
      </c>
      <c r="E68" s="55">
        <v>65</v>
      </c>
      <c r="F68" s="56">
        <v>16.317435987857049</v>
      </c>
      <c r="G68" s="56">
        <v>3.9347826086956528</v>
      </c>
      <c r="H68" s="2"/>
      <c r="I68" s="88">
        <v>65</v>
      </c>
      <c r="J68" s="56">
        <v>16.461201943697198</v>
      </c>
      <c r="K68" s="56">
        <v>3.9782608695652182</v>
      </c>
    </row>
    <row r="69" spans="3:11" ht="23.8">
      <c r="C69" s="2">
        <f t="shared" ref="C69:C99" si="1">AVERAGE(G69,K69)</f>
        <v>0.47619047619047628</v>
      </c>
      <c r="E69" s="55">
        <v>66</v>
      </c>
      <c r="F69" s="56">
        <v>1.114186157761164</v>
      </c>
      <c r="G69" s="56">
        <v>0.47619047619047628</v>
      </c>
      <c r="H69" s="2"/>
      <c r="I69" s="88">
        <v>66</v>
      </c>
      <c r="J69" s="56">
        <v>1.114186157761164</v>
      </c>
      <c r="K69" s="56">
        <v>0.47619047619047628</v>
      </c>
    </row>
    <row r="70" spans="3:11" ht="23.8">
      <c r="C70" s="2"/>
      <c r="E70" s="55">
        <v>67</v>
      </c>
      <c r="F70" s="56">
        <v>1.7251914700818025</v>
      </c>
      <c r="G70" s="56">
        <v>0.84615384615384615</v>
      </c>
      <c r="H70" s="2"/>
      <c r="I70" s="88">
        <v>67</v>
      </c>
      <c r="J70" s="56">
        <v>10.207382864650665</v>
      </c>
      <c r="K70" s="56">
        <v>1.5585585585585586</v>
      </c>
    </row>
    <row r="71" spans="3:11" ht="23.8">
      <c r="C71" s="2">
        <f t="shared" si="1"/>
        <v>0.24</v>
      </c>
      <c r="E71" s="55">
        <v>68</v>
      </c>
      <c r="F71" s="56">
        <v>0.79790105491283358</v>
      </c>
      <c r="G71" s="56">
        <v>0.48</v>
      </c>
      <c r="H71" s="2"/>
      <c r="I71" s="88">
        <v>68</v>
      </c>
      <c r="J71" s="56">
        <v>0.35941488960037554</v>
      </c>
      <c r="K71" s="56">
        <v>0</v>
      </c>
    </row>
    <row r="72" spans="3:11" ht="23.8">
      <c r="C72" s="2">
        <f t="shared" si="1"/>
        <v>1.2899640405361228</v>
      </c>
      <c r="E72" s="55">
        <v>69</v>
      </c>
      <c r="F72" s="56">
        <v>12.363872202252917</v>
      </c>
      <c r="G72" s="56">
        <v>1.2631578947368423</v>
      </c>
      <c r="H72" s="2"/>
      <c r="I72" s="88">
        <v>69</v>
      </c>
      <c r="J72" s="56">
        <v>13.406175382094009</v>
      </c>
      <c r="K72" s="56">
        <v>1.3167701863354035</v>
      </c>
    </row>
    <row r="73" spans="3:11" ht="23.8">
      <c r="C73" s="2">
        <f t="shared" si="1"/>
        <v>1.2882667031763417</v>
      </c>
      <c r="E73" s="55">
        <v>70</v>
      </c>
      <c r="F73" s="56">
        <v>13.406175382094005</v>
      </c>
      <c r="G73" s="56">
        <v>1.2469879518072289</v>
      </c>
      <c r="H73" s="2"/>
      <c r="I73" s="88">
        <v>70</v>
      </c>
      <c r="J73" s="56">
        <v>14.736010473615394</v>
      </c>
      <c r="K73" s="56">
        <v>1.3295454545454544</v>
      </c>
    </row>
    <row r="74" spans="3:11" ht="23.8">
      <c r="C74" s="2">
        <f t="shared" si="1"/>
        <v>2.0285714285714285</v>
      </c>
      <c r="E74" s="55">
        <v>71</v>
      </c>
      <c r="F74" s="56">
        <v>3.7379148518439047</v>
      </c>
      <c r="G74" s="56">
        <v>1.9714285714285711</v>
      </c>
      <c r="H74" s="2"/>
      <c r="I74" s="88">
        <v>71</v>
      </c>
      <c r="J74" s="56">
        <v>3.881680807684055</v>
      </c>
      <c r="K74" s="56">
        <v>2.0857142857142854</v>
      </c>
    </row>
    <row r="75" spans="3:11" ht="23.8">
      <c r="C75" s="2">
        <f t="shared" si="1"/>
        <v>2.5945945945945947</v>
      </c>
      <c r="E75" s="55">
        <v>72</v>
      </c>
      <c r="F75" s="56">
        <v>4.8161595206450309</v>
      </c>
      <c r="G75" s="56">
        <v>2.6216216216216215</v>
      </c>
      <c r="H75" s="2"/>
      <c r="I75" s="88">
        <v>72</v>
      </c>
      <c r="J75" s="56">
        <v>4.7442765427249558</v>
      </c>
      <c r="K75" s="56">
        <v>2.5675675675675675</v>
      </c>
    </row>
    <row r="76" spans="3:11" ht="23.8">
      <c r="C76" s="2">
        <f t="shared" si="1"/>
        <v>6.368269230769231</v>
      </c>
      <c r="E76" s="55">
        <v>73</v>
      </c>
      <c r="F76" s="56">
        <v>10.458973287370927</v>
      </c>
      <c r="G76" s="56">
        <v>6.4615384615384617</v>
      </c>
      <c r="H76" s="2"/>
      <c r="I76" s="88">
        <v>73</v>
      </c>
      <c r="J76" s="56">
        <v>10.458973287370929</v>
      </c>
      <c r="K76" s="56">
        <v>6.2750000000000004</v>
      </c>
    </row>
    <row r="77" spans="3:11" ht="23.8">
      <c r="C77" s="2">
        <f t="shared" si="1"/>
        <v>0.1</v>
      </c>
      <c r="E77" s="55">
        <v>74</v>
      </c>
      <c r="F77" s="56">
        <v>0.47442765427249567</v>
      </c>
      <c r="G77" s="56">
        <v>0.2</v>
      </c>
      <c r="H77" s="2"/>
      <c r="I77" s="88">
        <v>74</v>
      </c>
      <c r="J77" s="56">
        <v>0.35941488960037554</v>
      </c>
      <c r="K77" s="56">
        <v>0</v>
      </c>
    </row>
    <row r="78" spans="3:11" ht="23.8">
      <c r="C78" s="2">
        <f t="shared" si="1"/>
        <v>0.74545454545454537</v>
      </c>
      <c r="E78" s="55">
        <v>75</v>
      </c>
      <c r="F78" s="56">
        <v>0.66851169465669846</v>
      </c>
      <c r="G78" s="56">
        <v>0.69090909090909092</v>
      </c>
      <c r="H78" s="2"/>
      <c r="I78" s="88">
        <v>75</v>
      </c>
      <c r="J78" s="56">
        <v>0.64694680128067594</v>
      </c>
      <c r="K78" s="56">
        <v>0.79999999999999993</v>
      </c>
    </row>
    <row r="79" spans="3:11" ht="23.8">
      <c r="C79" s="2">
        <f t="shared" si="1"/>
        <v>4.406296296296297</v>
      </c>
      <c r="E79" s="55">
        <v>76</v>
      </c>
      <c r="F79" s="56">
        <v>10.279265842570741</v>
      </c>
      <c r="G79" s="56">
        <v>4.7200000000000015</v>
      </c>
      <c r="H79" s="2"/>
      <c r="I79" s="88">
        <v>76</v>
      </c>
      <c r="J79" s="56">
        <v>9.8839094640103262</v>
      </c>
      <c r="K79" s="56">
        <v>4.0925925925925926</v>
      </c>
    </row>
    <row r="80" spans="3:11" ht="23.8">
      <c r="C80" s="2">
        <f t="shared" si="1"/>
        <v>5.0333333333333332</v>
      </c>
      <c r="E80" s="55">
        <v>77</v>
      </c>
      <c r="F80" s="56">
        <v>10.099558397770553</v>
      </c>
      <c r="G80" s="56">
        <v>5.2444444444444454</v>
      </c>
      <c r="H80" s="2"/>
      <c r="I80" s="88">
        <v>77</v>
      </c>
      <c r="J80" s="56">
        <v>9.4166701075298374</v>
      </c>
      <c r="K80" s="56">
        <v>4.822222222222222</v>
      </c>
    </row>
    <row r="81" spans="3:11" ht="23.8">
      <c r="C81" s="2">
        <f t="shared" si="1"/>
        <v>0.1322119428090833</v>
      </c>
      <c r="E81" s="55">
        <v>78</v>
      </c>
      <c r="F81" s="56">
        <v>1.7108148744977871</v>
      </c>
      <c r="G81" s="56">
        <v>0.16097560975609762</v>
      </c>
      <c r="H81" s="2"/>
      <c r="I81" s="88">
        <v>78</v>
      </c>
      <c r="J81" s="56">
        <v>1.1501276467212016</v>
      </c>
      <c r="K81" s="56">
        <v>0.10344827586206898</v>
      </c>
    </row>
    <row r="82" spans="3:11" ht="23.8">
      <c r="C82" s="2">
        <f t="shared" si="1"/>
        <v>0.43214285714285716</v>
      </c>
      <c r="E82" s="55">
        <v>79</v>
      </c>
      <c r="F82" s="56">
        <v>0.68648243913671714</v>
      </c>
      <c r="G82" s="56">
        <v>0.36428571428571427</v>
      </c>
      <c r="H82" s="2"/>
      <c r="I82" s="88">
        <v>79</v>
      </c>
      <c r="J82" s="56">
        <v>1.0782446688011267</v>
      </c>
      <c r="K82" s="56">
        <v>0.5</v>
      </c>
    </row>
    <row r="83" spans="3:11" ht="23.8">
      <c r="C83" s="2">
        <f t="shared" si="1"/>
        <v>0.45833333333333331</v>
      </c>
      <c r="E83" s="55">
        <v>80</v>
      </c>
      <c r="F83" s="56">
        <v>1.2579521136013143</v>
      </c>
      <c r="G83" s="56">
        <v>0.45833333333333331</v>
      </c>
      <c r="H83" s="2"/>
      <c r="I83" s="88">
        <v>80</v>
      </c>
      <c r="J83" s="56">
        <v>1.2579521136013143</v>
      </c>
      <c r="K83" s="56">
        <v>0.45833333333333331</v>
      </c>
    </row>
    <row r="84" spans="3:11" ht="23.8">
      <c r="C84" s="2">
        <f t="shared" si="1"/>
        <v>1.4404761904761902</v>
      </c>
      <c r="E84" s="55">
        <v>81</v>
      </c>
      <c r="F84" s="56">
        <v>2.1205478486422153</v>
      </c>
      <c r="G84" s="56">
        <v>1.8095238095238093</v>
      </c>
      <c r="H84" s="2"/>
      <c r="I84" s="88">
        <v>81</v>
      </c>
      <c r="J84" s="56">
        <v>1.0423031798410889</v>
      </c>
      <c r="K84" s="56">
        <v>1.0714285714285714</v>
      </c>
    </row>
    <row r="85" spans="3:11" ht="23.8">
      <c r="C85" s="2">
        <f t="shared" si="1"/>
        <v>0.60000000000000009</v>
      </c>
      <c r="E85" s="55">
        <v>82</v>
      </c>
      <c r="F85" s="56">
        <v>0.7403946725767736</v>
      </c>
      <c r="G85" s="56">
        <v>0.58461538461538465</v>
      </c>
      <c r="H85" s="2"/>
      <c r="I85" s="88">
        <v>82</v>
      </c>
      <c r="J85" s="56">
        <v>0.75477126816078854</v>
      </c>
      <c r="K85" s="56">
        <v>0.61538461538461542</v>
      </c>
    </row>
    <row r="86" spans="3:11" ht="23.8">
      <c r="C86" s="2">
        <f t="shared" si="1"/>
        <v>0.34831932773109242</v>
      </c>
      <c r="E86" s="55">
        <v>83</v>
      </c>
      <c r="F86" s="56">
        <v>1.6892499811217649</v>
      </c>
      <c r="G86" s="56">
        <v>0.38235294117647056</v>
      </c>
      <c r="H86" s="2"/>
      <c r="I86" s="88">
        <v>83</v>
      </c>
      <c r="J86" s="56">
        <v>1.6533084921617274</v>
      </c>
      <c r="K86" s="56">
        <v>0.31428571428571428</v>
      </c>
    </row>
    <row r="87" spans="3:11" ht="23.8">
      <c r="C87" s="2">
        <f t="shared" si="1"/>
        <v>1.2944615043101855</v>
      </c>
      <c r="E87" s="55">
        <v>84</v>
      </c>
      <c r="F87" s="56">
        <v>12.291989224332841</v>
      </c>
      <c r="G87" s="56">
        <v>1.2649006622516559</v>
      </c>
      <c r="H87" s="2"/>
      <c r="I87" s="88">
        <v>84</v>
      </c>
      <c r="J87" s="56">
        <v>14.951659407375619</v>
      </c>
      <c r="K87" s="56">
        <v>1.3240223463687151</v>
      </c>
    </row>
    <row r="88" spans="3:11" ht="23.8">
      <c r="C88" s="2">
        <f t="shared" si="1"/>
        <v>0.32000000000000006</v>
      </c>
      <c r="E88" s="55">
        <v>85</v>
      </c>
      <c r="F88" s="56">
        <v>2.3721382713624779</v>
      </c>
      <c r="G88" s="56">
        <v>0.32000000000000006</v>
      </c>
      <c r="H88" s="2"/>
      <c r="I88" s="88">
        <v>85</v>
      </c>
      <c r="J88" s="56">
        <v>2.3721382713624779</v>
      </c>
      <c r="K88" s="56">
        <v>0.32000000000000006</v>
      </c>
    </row>
    <row r="89" spans="3:11" ht="23.8">
      <c r="C89" s="2">
        <f t="shared" si="1"/>
        <v>1.8265306122448979</v>
      </c>
      <c r="E89" s="55">
        <v>86</v>
      </c>
      <c r="F89" s="56">
        <v>5.0318084544052564</v>
      </c>
      <c r="G89" s="56">
        <v>1.8571428571428568</v>
      </c>
      <c r="H89" s="2"/>
      <c r="I89" s="88">
        <v>86</v>
      </c>
      <c r="J89" s="56">
        <v>4.9239839875251441</v>
      </c>
      <c r="K89" s="56">
        <v>1.7959183673469388</v>
      </c>
    </row>
    <row r="90" spans="3:11" ht="23.8">
      <c r="C90" s="2">
        <f t="shared" si="1"/>
        <v>15.507246376811592</v>
      </c>
      <c r="E90" s="55">
        <v>87</v>
      </c>
      <c r="F90" s="56">
        <v>2.9795494347871125</v>
      </c>
      <c r="G90" s="56">
        <v>11.014492753623188</v>
      </c>
      <c r="H90" s="2"/>
      <c r="I90" s="88">
        <v>87</v>
      </c>
      <c r="J90" s="56">
        <v>2.2643138044823656</v>
      </c>
      <c r="K90" s="56">
        <v>19.999999999999996</v>
      </c>
    </row>
    <row r="91" spans="3:11" ht="23.8">
      <c r="C91" s="2">
        <f t="shared" si="1"/>
        <v>0.80434782608695654</v>
      </c>
      <c r="E91" s="55">
        <v>88</v>
      </c>
      <c r="F91" s="56">
        <v>2.6596701830427785</v>
      </c>
      <c r="G91" s="56">
        <v>0.60869565217391308</v>
      </c>
      <c r="H91" s="2"/>
      <c r="I91" s="88">
        <v>88</v>
      </c>
      <c r="J91" s="56">
        <v>3.2347340064033796</v>
      </c>
      <c r="K91" s="56">
        <v>1</v>
      </c>
    </row>
    <row r="92" spans="3:11" ht="23.8">
      <c r="C92" s="2">
        <f t="shared" si="1"/>
        <v>4.2441558441558449</v>
      </c>
      <c r="E92" s="55">
        <v>89</v>
      </c>
      <c r="F92" s="56">
        <v>10.351148820490813</v>
      </c>
      <c r="G92" s="56">
        <v>4.1428571428571432</v>
      </c>
      <c r="H92" s="2"/>
      <c r="I92" s="88">
        <v>89</v>
      </c>
      <c r="J92" s="56">
        <v>10.566797754251038</v>
      </c>
      <c r="K92" s="56">
        <v>4.3454545454545457</v>
      </c>
    </row>
    <row r="93" spans="3:11" ht="23.8">
      <c r="C93" s="2">
        <f t="shared" si="1"/>
        <v>2.4387958532695371</v>
      </c>
      <c r="E93" s="55">
        <v>90</v>
      </c>
      <c r="F93" s="56">
        <v>7.1523563030474717</v>
      </c>
      <c r="G93" s="56">
        <v>2.4912280701754383</v>
      </c>
      <c r="H93" s="2"/>
      <c r="I93" s="88">
        <v>90</v>
      </c>
      <c r="J93" s="56">
        <v>5.355281855045595</v>
      </c>
      <c r="K93" s="56">
        <v>2.3863636363636358</v>
      </c>
    </row>
    <row r="94" spans="3:11" ht="23.8">
      <c r="C94" s="2">
        <f t="shared" si="1"/>
        <v>0.49318181818181817</v>
      </c>
      <c r="E94" s="55">
        <v>91</v>
      </c>
      <c r="F94" s="56">
        <v>0.38816808076840553</v>
      </c>
      <c r="G94" s="56">
        <v>0.35000000000000003</v>
      </c>
      <c r="H94" s="2"/>
      <c r="I94" s="88">
        <v>91</v>
      </c>
      <c r="J94" s="56">
        <v>0.64694680128067583</v>
      </c>
      <c r="K94" s="56">
        <v>0.63636363636363635</v>
      </c>
    </row>
    <row r="95" spans="3:11" ht="23.8">
      <c r="C95" s="2">
        <f t="shared" si="1"/>
        <v>16.136363636363633</v>
      </c>
      <c r="E95" s="55">
        <v>92</v>
      </c>
      <c r="F95" s="56">
        <v>5.2618339837494972</v>
      </c>
      <c r="G95" s="56">
        <v>32.272727272727266</v>
      </c>
      <c r="H95" s="2"/>
      <c r="I95" s="88">
        <v>92</v>
      </c>
      <c r="J95" s="56">
        <v>0</v>
      </c>
      <c r="K95" s="56">
        <v>0</v>
      </c>
    </row>
    <row r="96" spans="3:11" ht="23.8">
      <c r="C96" s="2"/>
      <c r="E96" s="55">
        <v>93</v>
      </c>
      <c r="F96" s="56">
        <v>1.7970744480018772</v>
      </c>
      <c r="G96" s="56">
        <v>0</v>
      </c>
      <c r="H96" s="2"/>
      <c r="I96" s="88">
        <v>93</v>
      </c>
      <c r="J96" s="56">
        <v>5.0677499433652944</v>
      </c>
      <c r="K96" s="56">
        <v>1.4736842105263159</v>
      </c>
    </row>
    <row r="97" spans="3:11" ht="23.8">
      <c r="C97" s="2">
        <f t="shared" si="1"/>
        <v>1.307873341891314</v>
      </c>
      <c r="E97" s="55">
        <v>94</v>
      </c>
      <c r="F97" s="56">
        <v>13.298350915213893</v>
      </c>
      <c r="G97" s="56">
        <v>1.2560975609756102</v>
      </c>
      <c r="H97" s="2"/>
      <c r="I97" s="88">
        <v>94</v>
      </c>
      <c r="J97" s="56">
        <v>9.6682605302501017</v>
      </c>
      <c r="K97" s="56">
        <v>1.3596491228070178</v>
      </c>
    </row>
    <row r="98" spans="3:11" ht="23.8">
      <c r="C98" s="2">
        <f t="shared" si="1"/>
        <v>1.2976112565445024</v>
      </c>
      <c r="E98" s="55">
        <v>95</v>
      </c>
      <c r="F98" s="56">
        <v>13.298350915213893</v>
      </c>
      <c r="G98" s="56">
        <v>1.3124999999999998</v>
      </c>
      <c r="H98" s="2"/>
      <c r="I98" s="88">
        <v>95</v>
      </c>
      <c r="J98" s="56">
        <v>15.67048918657637</v>
      </c>
      <c r="K98" s="56">
        <v>1.282722513089005</v>
      </c>
    </row>
    <row r="99" spans="3:11" ht="23.8">
      <c r="C99" s="2">
        <f t="shared" si="1"/>
        <v>1.2858431952662723</v>
      </c>
      <c r="E99" s="55">
        <v>96</v>
      </c>
      <c r="F99" s="56">
        <v>13.585882826894194</v>
      </c>
      <c r="G99" s="56">
        <v>1.2366863905325445</v>
      </c>
      <c r="H99" s="2"/>
      <c r="I99" s="88">
        <v>96</v>
      </c>
      <c r="J99" s="56">
        <v>16.784675344337536</v>
      </c>
      <c r="K99" s="56">
        <v>1.3350000000000002</v>
      </c>
    </row>
  </sheetData>
  <sortState xmlns:xlrd2="http://schemas.microsoft.com/office/spreadsheetml/2017/richdata2" ref="I4:K99">
    <sortCondition ref="I4"/>
  </sortState>
  <mergeCells count="6">
    <mergeCell ref="O3:Q3"/>
    <mergeCell ref="S3:U3"/>
    <mergeCell ref="O16:Q16"/>
    <mergeCell ref="S16:U16"/>
    <mergeCell ref="E2:G2"/>
    <mergeCell ref="I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F7D0-BD63-B54E-8441-37CB3A1594DC}">
  <dimension ref="H7:I102"/>
  <sheetViews>
    <sheetView topLeftCell="A92" workbookViewId="0">
      <selection activeCell="E104" sqref="E104:H107"/>
    </sheetView>
  </sheetViews>
  <sheetFormatPr defaultColWidth="11.5546875" defaultRowHeight="23.8"/>
  <cols>
    <col min="8" max="9" width="10.77734375" style="55"/>
  </cols>
  <sheetData>
    <row r="7" spans="8:9">
      <c r="H7" s="55">
        <v>1</v>
      </c>
      <c r="I7" s="55" t="s">
        <v>58</v>
      </c>
    </row>
    <row r="8" spans="8:9">
      <c r="H8" s="55">
        <v>2</v>
      </c>
      <c r="I8" s="55" t="s">
        <v>59</v>
      </c>
    </row>
    <row r="9" spans="8:9">
      <c r="H9" s="55">
        <v>3</v>
      </c>
      <c r="I9" s="55" t="s">
        <v>60</v>
      </c>
    </row>
    <row r="10" spans="8:9">
      <c r="H10" s="55">
        <v>4</v>
      </c>
      <c r="I10" s="55" t="s">
        <v>61</v>
      </c>
    </row>
    <row r="11" spans="8:9">
      <c r="H11" s="55">
        <v>5</v>
      </c>
      <c r="I11" s="55" t="s">
        <v>62</v>
      </c>
    </row>
    <row r="12" spans="8:9">
      <c r="H12" s="55">
        <v>6</v>
      </c>
      <c r="I12" s="55" t="s">
        <v>63</v>
      </c>
    </row>
    <row r="13" spans="8:9">
      <c r="H13" s="55">
        <v>7</v>
      </c>
      <c r="I13" s="55" t="s">
        <v>64</v>
      </c>
    </row>
    <row r="14" spans="8:9">
      <c r="H14" s="55">
        <v>8</v>
      </c>
      <c r="I14" s="55" t="s">
        <v>65</v>
      </c>
    </row>
    <row r="15" spans="8:9">
      <c r="H15" s="55">
        <v>9</v>
      </c>
      <c r="I15" s="55" t="s">
        <v>66</v>
      </c>
    </row>
    <row r="16" spans="8:9">
      <c r="H16" s="55">
        <v>10</v>
      </c>
      <c r="I16" s="55" t="s">
        <v>67</v>
      </c>
    </row>
    <row r="17" spans="8:9">
      <c r="H17" s="55">
        <v>11</v>
      </c>
      <c r="I17" s="55" t="s">
        <v>68</v>
      </c>
    </row>
    <row r="18" spans="8:9">
      <c r="H18" s="55">
        <v>12</v>
      </c>
      <c r="I18" s="55" t="s">
        <v>69</v>
      </c>
    </row>
    <row r="19" spans="8:9">
      <c r="H19" s="55">
        <v>13</v>
      </c>
      <c r="I19" s="55" t="s">
        <v>70</v>
      </c>
    </row>
    <row r="20" spans="8:9">
      <c r="H20" s="55">
        <v>14</v>
      </c>
      <c r="I20" s="55" t="s">
        <v>71</v>
      </c>
    </row>
    <row r="21" spans="8:9">
      <c r="H21" s="55">
        <v>15</v>
      </c>
      <c r="I21" s="55" t="s">
        <v>72</v>
      </c>
    </row>
    <row r="22" spans="8:9">
      <c r="H22" s="55">
        <v>16</v>
      </c>
      <c r="I22" s="55" t="s">
        <v>73</v>
      </c>
    </row>
    <row r="23" spans="8:9">
      <c r="H23" s="55">
        <v>17</v>
      </c>
      <c r="I23" s="55" t="s">
        <v>74</v>
      </c>
    </row>
    <row r="24" spans="8:9">
      <c r="H24" s="55">
        <v>18</v>
      </c>
      <c r="I24" s="55" t="s">
        <v>75</v>
      </c>
    </row>
    <row r="25" spans="8:9">
      <c r="H25" s="55">
        <v>19</v>
      </c>
      <c r="I25" s="55" t="s">
        <v>76</v>
      </c>
    </row>
    <row r="26" spans="8:9">
      <c r="H26" s="55">
        <v>20</v>
      </c>
      <c r="I26" s="55" t="s">
        <v>77</v>
      </c>
    </row>
    <row r="27" spans="8:9">
      <c r="H27" s="55">
        <v>21</v>
      </c>
      <c r="I27" s="55" t="s">
        <v>78</v>
      </c>
    </row>
    <row r="28" spans="8:9">
      <c r="H28" s="55">
        <v>22</v>
      </c>
      <c r="I28" s="55" t="s">
        <v>79</v>
      </c>
    </row>
    <row r="29" spans="8:9">
      <c r="H29" s="55">
        <v>23</v>
      </c>
      <c r="I29" s="55" t="s">
        <v>80</v>
      </c>
    </row>
    <row r="30" spans="8:9">
      <c r="H30" s="55">
        <v>24</v>
      </c>
      <c r="I30" s="55" t="s">
        <v>81</v>
      </c>
    </row>
    <row r="31" spans="8:9">
      <c r="H31" s="55">
        <v>25</v>
      </c>
      <c r="I31" s="55" t="s">
        <v>82</v>
      </c>
    </row>
    <row r="32" spans="8:9">
      <c r="H32" s="55">
        <v>26</v>
      </c>
      <c r="I32" s="55" t="s">
        <v>83</v>
      </c>
    </row>
    <row r="33" spans="8:9">
      <c r="H33" s="55">
        <v>27</v>
      </c>
      <c r="I33" s="55" t="s">
        <v>84</v>
      </c>
    </row>
    <row r="34" spans="8:9">
      <c r="H34" s="55">
        <v>28</v>
      </c>
      <c r="I34" s="55" t="s">
        <v>85</v>
      </c>
    </row>
    <row r="35" spans="8:9">
      <c r="H35" s="55">
        <v>29</v>
      </c>
      <c r="I35" s="55" t="s">
        <v>86</v>
      </c>
    </row>
    <row r="36" spans="8:9">
      <c r="H36" s="55">
        <v>30</v>
      </c>
      <c r="I36" s="55" t="s">
        <v>87</v>
      </c>
    </row>
    <row r="37" spans="8:9">
      <c r="H37" s="55">
        <v>31</v>
      </c>
      <c r="I37" s="55" t="s">
        <v>88</v>
      </c>
    </row>
    <row r="38" spans="8:9">
      <c r="H38" s="55">
        <v>32</v>
      </c>
      <c r="I38" s="55" t="s">
        <v>89</v>
      </c>
    </row>
    <row r="39" spans="8:9">
      <c r="H39" s="55">
        <v>33</v>
      </c>
      <c r="I39" s="55" t="s">
        <v>90</v>
      </c>
    </row>
    <row r="40" spans="8:9">
      <c r="H40" s="55">
        <v>34</v>
      </c>
      <c r="I40" s="55" t="s">
        <v>91</v>
      </c>
    </row>
    <row r="41" spans="8:9">
      <c r="H41" s="55">
        <v>35</v>
      </c>
      <c r="I41" s="55" t="s">
        <v>92</v>
      </c>
    </row>
    <row r="42" spans="8:9">
      <c r="H42" s="55">
        <v>36</v>
      </c>
      <c r="I42" s="55" t="s">
        <v>93</v>
      </c>
    </row>
    <row r="43" spans="8:9">
      <c r="H43" s="55">
        <v>37</v>
      </c>
      <c r="I43" s="55" t="s">
        <v>94</v>
      </c>
    </row>
    <row r="44" spans="8:9">
      <c r="H44" s="55">
        <v>38</v>
      </c>
      <c r="I44" s="55" t="s">
        <v>95</v>
      </c>
    </row>
    <row r="45" spans="8:9">
      <c r="H45" s="55">
        <v>39</v>
      </c>
      <c r="I45" s="55" t="s">
        <v>96</v>
      </c>
    </row>
    <row r="46" spans="8:9">
      <c r="H46" s="55">
        <v>40</v>
      </c>
      <c r="I46" s="55" t="s">
        <v>97</v>
      </c>
    </row>
    <row r="47" spans="8:9">
      <c r="H47" s="55">
        <v>41</v>
      </c>
      <c r="I47" s="55" t="s">
        <v>98</v>
      </c>
    </row>
    <row r="48" spans="8:9">
      <c r="H48" s="55">
        <v>42</v>
      </c>
      <c r="I48" s="55" t="s">
        <v>99</v>
      </c>
    </row>
    <row r="49" spans="8:9">
      <c r="H49" s="55">
        <v>43</v>
      </c>
      <c r="I49" s="55" t="s">
        <v>100</v>
      </c>
    </row>
    <row r="50" spans="8:9">
      <c r="H50" s="55">
        <v>44</v>
      </c>
      <c r="I50" s="55" t="s">
        <v>101</v>
      </c>
    </row>
    <row r="51" spans="8:9">
      <c r="H51" s="55">
        <v>45</v>
      </c>
      <c r="I51" s="55" t="s">
        <v>102</v>
      </c>
    </row>
    <row r="52" spans="8:9">
      <c r="H52" s="55">
        <v>46</v>
      </c>
      <c r="I52" s="55" t="s">
        <v>103</v>
      </c>
    </row>
    <row r="53" spans="8:9">
      <c r="H53" s="55">
        <v>47</v>
      </c>
      <c r="I53" s="55" t="s">
        <v>104</v>
      </c>
    </row>
    <row r="54" spans="8:9">
      <c r="H54" s="55">
        <v>48</v>
      </c>
      <c r="I54" s="55" t="s">
        <v>105</v>
      </c>
    </row>
    <row r="55" spans="8:9">
      <c r="H55" s="55">
        <v>49</v>
      </c>
      <c r="I55" s="55" t="s">
        <v>106</v>
      </c>
    </row>
    <row r="56" spans="8:9">
      <c r="H56" s="55">
        <v>50</v>
      </c>
      <c r="I56" s="55" t="s">
        <v>107</v>
      </c>
    </row>
    <row r="57" spans="8:9">
      <c r="H57" s="55">
        <v>51</v>
      </c>
      <c r="I57" s="55" t="s">
        <v>108</v>
      </c>
    </row>
    <row r="58" spans="8:9">
      <c r="H58" s="55">
        <v>52</v>
      </c>
      <c r="I58" s="55" t="s">
        <v>109</v>
      </c>
    </row>
    <row r="59" spans="8:9">
      <c r="H59" s="55">
        <v>53</v>
      </c>
      <c r="I59" s="55" t="s">
        <v>110</v>
      </c>
    </row>
    <row r="60" spans="8:9">
      <c r="H60" s="55">
        <v>54</v>
      </c>
      <c r="I60" s="55" t="s">
        <v>111</v>
      </c>
    </row>
    <row r="61" spans="8:9">
      <c r="H61" s="55">
        <v>55</v>
      </c>
      <c r="I61" s="55" t="s">
        <v>112</v>
      </c>
    </row>
    <row r="62" spans="8:9">
      <c r="H62" s="55">
        <v>56</v>
      </c>
      <c r="I62" s="55" t="s">
        <v>113</v>
      </c>
    </row>
    <row r="63" spans="8:9">
      <c r="H63" s="55">
        <v>57</v>
      </c>
      <c r="I63" s="55" t="s">
        <v>114</v>
      </c>
    </row>
    <row r="64" spans="8:9">
      <c r="H64" s="55">
        <v>58</v>
      </c>
      <c r="I64" s="55" t="s">
        <v>115</v>
      </c>
    </row>
    <row r="65" spans="8:9">
      <c r="H65" s="55">
        <v>59</v>
      </c>
      <c r="I65" s="55" t="s">
        <v>116</v>
      </c>
    </row>
    <row r="66" spans="8:9">
      <c r="H66" s="55">
        <v>60</v>
      </c>
      <c r="I66" s="55" t="s">
        <v>117</v>
      </c>
    </row>
    <row r="67" spans="8:9">
      <c r="H67" s="55">
        <v>61</v>
      </c>
      <c r="I67" s="55" t="s">
        <v>118</v>
      </c>
    </row>
    <row r="68" spans="8:9">
      <c r="H68" s="55">
        <v>62</v>
      </c>
      <c r="I68" s="55" t="s">
        <v>119</v>
      </c>
    </row>
    <row r="69" spans="8:9">
      <c r="H69" s="55">
        <v>63</v>
      </c>
      <c r="I69" s="55" t="s">
        <v>120</v>
      </c>
    </row>
    <row r="70" spans="8:9">
      <c r="H70" s="55">
        <v>64</v>
      </c>
      <c r="I70" s="55" t="s">
        <v>121</v>
      </c>
    </row>
    <row r="71" spans="8:9">
      <c r="H71" s="55">
        <v>65</v>
      </c>
      <c r="I71" s="55" t="s">
        <v>122</v>
      </c>
    </row>
    <row r="72" spans="8:9">
      <c r="H72" s="55">
        <v>66</v>
      </c>
      <c r="I72" s="55" t="s">
        <v>123</v>
      </c>
    </row>
    <row r="73" spans="8:9">
      <c r="H73" s="55">
        <v>67</v>
      </c>
      <c r="I73" s="55" t="s">
        <v>124</v>
      </c>
    </row>
    <row r="74" spans="8:9">
      <c r="H74" s="55">
        <v>68</v>
      </c>
      <c r="I74" s="55" t="s">
        <v>125</v>
      </c>
    </row>
    <row r="75" spans="8:9">
      <c r="H75" s="55">
        <v>69</v>
      </c>
      <c r="I75" s="55" t="s">
        <v>126</v>
      </c>
    </row>
    <row r="76" spans="8:9">
      <c r="H76" s="55">
        <v>70</v>
      </c>
      <c r="I76" s="55" t="s">
        <v>127</v>
      </c>
    </row>
    <row r="77" spans="8:9">
      <c r="H77" s="55">
        <v>71</v>
      </c>
      <c r="I77" s="55" t="s">
        <v>128</v>
      </c>
    </row>
    <row r="78" spans="8:9">
      <c r="H78" s="55">
        <v>72</v>
      </c>
      <c r="I78" s="55" t="s">
        <v>129</v>
      </c>
    </row>
    <row r="79" spans="8:9">
      <c r="H79" s="55">
        <v>73</v>
      </c>
      <c r="I79" s="55" t="s">
        <v>130</v>
      </c>
    </row>
    <row r="80" spans="8:9">
      <c r="H80" s="55">
        <v>74</v>
      </c>
      <c r="I80" s="55" t="s">
        <v>131</v>
      </c>
    </row>
    <row r="81" spans="8:9">
      <c r="H81" s="55">
        <v>75</v>
      </c>
      <c r="I81" s="55" t="s">
        <v>132</v>
      </c>
    </row>
    <row r="82" spans="8:9">
      <c r="H82" s="55">
        <v>76</v>
      </c>
      <c r="I82" s="55" t="s">
        <v>133</v>
      </c>
    </row>
    <row r="83" spans="8:9">
      <c r="H83" s="55">
        <v>77</v>
      </c>
      <c r="I83" s="55" t="s">
        <v>134</v>
      </c>
    </row>
    <row r="84" spans="8:9">
      <c r="H84" s="55">
        <v>78</v>
      </c>
      <c r="I84" s="55" t="s">
        <v>135</v>
      </c>
    </row>
    <row r="85" spans="8:9">
      <c r="H85" s="55">
        <v>79</v>
      </c>
      <c r="I85" s="55" t="s">
        <v>136</v>
      </c>
    </row>
    <row r="86" spans="8:9">
      <c r="H86" s="55">
        <v>80</v>
      </c>
      <c r="I86" s="55" t="s">
        <v>137</v>
      </c>
    </row>
    <row r="87" spans="8:9">
      <c r="H87" s="55">
        <v>81</v>
      </c>
      <c r="I87" s="55" t="s">
        <v>138</v>
      </c>
    </row>
    <row r="88" spans="8:9">
      <c r="H88" s="55">
        <v>82</v>
      </c>
      <c r="I88" s="55" t="s">
        <v>139</v>
      </c>
    </row>
    <row r="89" spans="8:9">
      <c r="H89" s="55">
        <v>83</v>
      </c>
      <c r="I89" s="55" t="s">
        <v>140</v>
      </c>
    </row>
    <row r="90" spans="8:9">
      <c r="H90" s="55">
        <v>84</v>
      </c>
      <c r="I90" s="55" t="s">
        <v>141</v>
      </c>
    </row>
    <row r="91" spans="8:9">
      <c r="H91" s="55">
        <v>85</v>
      </c>
      <c r="I91" s="55" t="s">
        <v>142</v>
      </c>
    </row>
    <row r="92" spans="8:9">
      <c r="H92" s="55">
        <v>86</v>
      </c>
      <c r="I92" s="55" t="s">
        <v>143</v>
      </c>
    </row>
    <row r="93" spans="8:9">
      <c r="H93" s="55">
        <v>87</v>
      </c>
      <c r="I93" s="55" t="s">
        <v>144</v>
      </c>
    </row>
    <row r="94" spans="8:9">
      <c r="H94" s="55">
        <v>88</v>
      </c>
      <c r="I94" s="55" t="s">
        <v>145</v>
      </c>
    </row>
    <row r="95" spans="8:9">
      <c r="H95" s="55">
        <v>89</v>
      </c>
      <c r="I95" s="55" t="s">
        <v>146</v>
      </c>
    </row>
    <row r="96" spans="8:9">
      <c r="H96" s="55">
        <v>90</v>
      </c>
      <c r="I96" s="55" t="s">
        <v>147</v>
      </c>
    </row>
    <row r="97" spans="8:9">
      <c r="H97" s="55">
        <v>91</v>
      </c>
      <c r="I97" s="55" t="s">
        <v>148</v>
      </c>
    </row>
    <row r="98" spans="8:9">
      <c r="H98" s="55">
        <v>92</v>
      </c>
      <c r="I98" s="55" t="s">
        <v>149</v>
      </c>
    </row>
    <row r="99" spans="8:9">
      <c r="H99" s="55">
        <v>93</v>
      </c>
      <c r="I99" s="55" t="s">
        <v>150</v>
      </c>
    </row>
    <row r="100" spans="8:9">
      <c r="H100" s="55">
        <v>94</v>
      </c>
      <c r="I100" s="55" t="s">
        <v>151</v>
      </c>
    </row>
    <row r="101" spans="8:9">
      <c r="H101" s="55">
        <v>95</v>
      </c>
      <c r="I101" s="55" t="s">
        <v>152</v>
      </c>
    </row>
    <row r="102" spans="8:9">
      <c r="H102" s="55">
        <v>96</v>
      </c>
      <c r="I102" s="55" t="s">
        <v>153</v>
      </c>
    </row>
  </sheetData>
  <phoneticPr fontId="1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4A648-C29C-4390-BA50-F07E74D84B44}">
  <dimension ref="A1:B96"/>
  <sheetViews>
    <sheetView tabSelected="1" topLeftCell="A16" workbookViewId="0">
      <selection activeCell="B23" sqref="B23"/>
    </sheetView>
  </sheetViews>
  <sheetFormatPr defaultRowHeight="16.3"/>
  <sheetData>
    <row r="1" spans="1:2" ht="23.8">
      <c r="A1" s="62" t="s">
        <v>58</v>
      </c>
      <c r="B1">
        <v>1.546341135324186</v>
      </c>
    </row>
    <row r="2" spans="1:2" ht="23.8">
      <c r="A2" s="62" t="s">
        <v>59</v>
      </c>
      <c r="B2">
        <v>1.3658293460925042</v>
      </c>
    </row>
    <row r="3" spans="1:2" ht="23.8">
      <c r="A3" s="62" t="s">
        <v>60</v>
      </c>
      <c r="B3">
        <v>1.2576918924754399</v>
      </c>
    </row>
    <row r="4" spans="1:2" ht="23.8">
      <c r="A4" s="62" t="s">
        <v>61</v>
      </c>
      <c r="B4">
        <v>1.3440860215053765</v>
      </c>
    </row>
    <row r="5" spans="1:2" ht="23.8">
      <c r="A5" s="62" t="s">
        <v>62</v>
      </c>
      <c r="B5">
        <v>0.26432062561094827</v>
      </c>
    </row>
    <row r="6" spans="1:2" ht="23.8">
      <c r="A6" s="62" t="s">
        <v>63</v>
      </c>
      <c r="B6">
        <v>1.3261437908496732</v>
      </c>
    </row>
    <row r="7" spans="1:2" ht="23.8">
      <c r="A7" s="62" t="s">
        <v>64</v>
      </c>
      <c r="B7">
        <v>0.65335365853658534</v>
      </c>
    </row>
    <row r="8" spans="1:2" ht="23.8">
      <c r="A8" s="62" t="s">
        <v>65</v>
      </c>
      <c r="B8">
        <v>4.3083214793741114</v>
      </c>
    </row>
    <row r="9" spans="1:2" ht="23.8">
      <c r="A9" s="62" t="s">
        <v>66</v>
      </c>
      <c r="B9">
        <v>0.71287878787878789</v>
      </c>
    </row>
    <row r="10" spans="1:2" ht="23.8">
      <c r="A10" s="62" t="s">
        <v>67</v>
      </c>
      <c r="B10">
        <v>0.51313320825515951</v>
      </c>
    </row>
    <row r="11" spans="1:2" ht="23.8">
      <c r="A11" s="62" t="s">
        <v>68</v>
      </c>
      <c r="B11">
        <v>0.43157894736842106</v>
      </c>
    </row>
    <row r="12" spans="1:2" ht="23.8">
      <c r="A12" s="62" t="s">
        <v>69</v>
      </c>
      <c r="B12">
        <v>1.3469457958622044</v>
      </c>
    </row>
    <row r="13" spans="1:2" ht="23.8">
      <c r="A13" s="62" t="s">
        <v>70</v>
      </c>
      <c r="B13">
        <v>5.4468643805993207</v>
      </c>
    </row>
    <row r="14" spans="1:2" ht="23.8">
      <c r="A14" s="62" t="s">
        <v>71</v>
      </c>
      <c r="B14">
        <v>0.65238095238095251</v>
      </c>
    </row>
    <row r="15" spans="1:2" ht="23.8">
      <c r="A15" s="62" t="s">
        <v>72</v>
      </c>
      <c r="B15">
        <v>3.1256366723259763</v>
      </c>
    </row>
    <row r="16" spans="1:2" ht="23.8">
      <c r="A16" s="62" t="s">
        <v>73</v>
      </c>
      <c r="B16">
        <v>5.7286086309523814</v>
      </c>
    </row>
    <row r="17" spans="1:2" ht="23.8">
      <c r="A17" s="62" t="s">
        <v>74</v>
      </c>
      <c r="B17">
        <v>1.7199074074074074</v>
      </c>
    </row>
    <row r="18" spans="1:2" ht="23.8">
      <c r="A18" s="62" t="s">
        <v>75</v>
      </c>
      <c r="B18">
        <v>1.4256465517241379</v>
      </c>
    </row>
    <row r="19" spans="1:2" ht="23.8">
      <c r="A19" s="62" t="s">
        <v>76</v>
      </c>
      <c r="B19">
        <v>0.36538461538461536</v>
      </c>
    </row>
    <row r="20" spans="1:2" ht="23.8">
      <c r="A20" s="62" t="s">
        <v>77</v>
      </c>
      <c r="B20">
        <v>1.0361197110423115</v>
      </c>
    </row>
    <row r="21" spans="1:2" ht="23.8">
      <c r="A21" s="62" t="s">
        <v>78</v>
      </c>
      <c r="B21">
        <v>1</v>
      </c>
    </row>
    <row r="22" spans="1:2" ht="23.8">
      <c r="A22" s="62" t="s">
        <v>79</v>
      </c>
      <c r="B22">
        <v>1.2291666666666665</v>
      </c>
    </row>
    <row r="23" spans="1:2" ht="23.8">
      <c r="A23" s="62" t="s">
        <v>80</v>
      </c>
    </row>
    <row r="24" spans="1:2" ht="23.8">
      <c r="A24" s="62" t="s">
        <v>81</v>
      </c>
    </row>
    <row r="25" spans="1:2" ht="23.8">
      <c r="A25" s="62" t="s">
        <v>82</v>
      </c>
      <c r="B25">
        <v>4.1000830564784057</v>
      </c>
    </row>
    <row r="26" spans="1:2" ht="23.8">
      <c r="A26" s="62" t="s">
        <v>83</v>
      </c>
      <c r="B26">
        <v>1.3229265216020183</v>
      </c>
    </row>
    <row r="27" spans="1:2" ht="23.8">
      <c r="A27" s="62" t="s">
        <v>84</v>
      </c>
    </row>
    <row r="28" spans="1:2" ht="23.8">
      <c r="A28" s="62" t="s">
        <v>85</v>
      </c>
      <c r="B28">
        <v>1.9686512903033555</v>
      </c>
    </row>
    <row r="29" spans="1:2" ht="23.8">
      <c r="A29" s="62" t="s">
        <v>86</v>
      </c>
      <c r="B29">
        <v>2.8282828282828283</v>
      </c>
    </row>
    <row r="30" spans="1:2" ht="23.8">
      <c r="A30" s="62" t="s">
        <v>87</v>
      </c>
      <c r="B30">
        <v>3.8471322849213698</v>
      </c>
    </row>
    <row r="31" spans="1:2" ht="23.8">
      <c r="A31" s="62" t="s">
        <v>88</v>
      </c>
      <c r="B31">
        <v>2.2621330724070448</v>
      </c>
    </row>
    <row r="32" spans="1:2" ht="23.8">
      <c r="A32" s="62" t="s">
        <v>89</v>
      </c>
    </row>
    <row r="33" spans="1:2" ht="23.8">
      <c r="A33" s="62" t="s">
        <v>90</v>
      </c>
      <c r="B33">
        <v>2.9797551789077215</v>
      </c>
    </row>
    <row r="34" spans="1:2" ht="23.8">
      <c r="A34" s="62" t="s">
        <v>91</v>
      </c>
      <c r="B34">
        <v>2.139425287356322</v>
      </c>
    </row>
    <row r="35" spans="1:2" ht="23.8">
      <c r="A35" s="62" t="s">
        <v>92</v>
      </c>
      <c r="B35">
        <v>1.6954545454545455</v>
      </c>
    </row>
    <row r="36" spans="1:2" ht="23.8">
      <c r="A36" s="62" t="s">
        <v>93</v>
      </c>
    </row>
    <row r="37" spans="1:2" ht="23.8">
      <c r="A37" s="62" t="s">
        <v>94</v>
      </c>
      <c r="B37">
        <v>1.08125</v>
      </c>
    </row>
    <row r="38" spans="1:2" ht="23.8">
      <c r="A38" s="62" t="s">
        <v>95</v>
      </c>
      <c r="B38">
        <v>2.0589157706093189</v>
      </c>
    </row>
    <row r="39" spans="1:2" ht="23.8">
      <c r="A39" s="62" t="s">
        <v>96</v>
      </c>
      <c r="B39">
        <v>8.042063492063491</v>
      </c>
    </row>
    <row r="40" spans="1:2" ht="23.8">
      <c r="A40" s="62" t="s">
        <v>97</v>
      </c>
      <c r="B40">
        <v>6.1459359605911335</v>
      </c>
    </row>
    <row r="41" spans="1:2" ht="23.8">
      <c r="A41" s="62" t="s">
        <v>98</v>
      </c>
      <c r="B41">
        <v>3.408510638297872</v>
      </c>
    </row>
    <row r="42" spans="1:2" ht="23.8">
      <c r="A42" s="62" t="s">
        <v>99</v>
      </c>
      <c r="B42">
        <v>2.3464339186062335</v>
      </c>
    </row>
    <row r="43" spans="1:2" ht="23.8">
      <c r="A43" s="62" t="s">
        <v>100</v>
      </c>
    </row>
    <row r="44" spans="1:2" ht="23.8">
      <c r="A44" s="62" t="s">
        <v>101</v>
      </c>
      <c r="B44">
        <v>4.666666666666667</v>
      </c>
    </row>
    <row r="45" spans="1:2" ht="23.8">
      <c r="A45" s="62" t="s">
        <v>102</v>
      </c>
      <c r="B45">
        <v>3.8046699595868874</v>
      </c>
    </row>
    <row r="46" spans="1:2" ht="23.8">
      <c r="A46" s="62" t="s">
        <v>103</v>
      </c>
      <c r="B46">
        <v>3.7465472191116085</v>
      </c>
    </row>
    <row r="47" spans="1:2" ht="23.8">
      <c r="A47" s="62" t="s">
        <v>104</v>
      </c>
      <c r="B47">
        <v>3.008651026392962</v>
      </c>
    </row>
    <row r="48" spans="1:2" ht="23.8">
      <c r="A48" s="62" t="s">
        <v>105</v>
      </c>
    </row>
    <row r="49" spans="1:2" ht="23.8">
      <c r="A49" s="62" t="s">
        <v>106</v>
      </c>
      <c r="B49">
        <v>1.6015151515151516</v>
      </c>
    </row>
    <row r="50" spans="1:2" ht="23.8">
      <c r="A50" s="62" t="s">
        <v>107</v>
      </c>
      <c r="B50">
        <v>0.15</v>
      </c>
    </row>
    <row r="51" spans="1:2" ht="23.8">
      <c r="A51" s="62" t="s">
        <v>108</v>
      </c>
      <c r="B51">
        <v>2.9902912621359219</v>
      </c>
    </row>
    <row r="52" spans="1:2" ht="23.8">
      <c r="A52" s="62" t="s">
        <v>109</v>
      </c>
      <c r="B52">
        <v>3.3481481481481481</v>
      </c>
    </row>
    <row r="53" spans="1:2" ht="23.8">
      <c r="A53" s="62" t="s">
        <v>110</v>
      </c>
      <c r="B53">
        <v>4.1833958724202631</v>
      </c>
    </row>
    <row r="54" spans="1:2" ht="23.8">
      <c r="A54" s="62" t="s">
        <v>111</v>
      </c>
      <c r="B54">
        <v>2.597826086956522</v>
      </c>
    </row>
    <row r="55" spans="1:2" ht="23.8">
      <c r="A55" s="62" t="s">
        <v>112</v>
      </c>
      <c r="B55">
        <v>4.0451526286037316</v>
      </c>
    </row>
    <row r="56" spans="1:2" ht="23.8">
      <c r="A56" s="62" t="s">
        <v>113</v>
      </c>
      <c r="B56">
        <v>2.023701806989147</v>
      </c>
    </row>
    <row r="57" spans="1:2" ht="23.8">
      <c r="A57" s="62" t="s">
        <v>114</v>
      </c>
      <c r="B57">
        <v>8.6464516129032258</v>
      </c>
    </row>
    <row r="58" spans="1:2" ht="23.8">
      <c r="A58" s="62" t="s">
        <v>115</v>
      </c>
      <c r="B58">
        <v>0.51058201058201047</v>
      </c>
    </row>
    <row r="59" spans="1:2" ht="23.8">
      <c r="A59" s="62" t="s">
        <v>116</v>
      </c>
    </row>
    <row r="60" spans="1:2" ht="23.8">
      <c r="A60" s="62" t="s">
        <v>117</v>
      </c>
      <c r="B60">
        <v>0.14369432723863107</v>
      </c>
    </row>
    <row r="61" spans="1:2" ht="23.8">
      <c r="A61" s="62" t="s">
        <v>118</v>
      </c>
      <c r="B61">
        <v>0.64583333333333348</v>
      </c>
    </row>
    <row r="62" spans="1:2" ht="23.8">
      <c r="A62" s="62" t="s">
        <v>119</v>
      </c>
      <c r="B62">
        <v>1.3107843137254902</v>
      </c>
    </row>
    <row r="63" spans="1:2" ht="23.8">
      <c r="A63" s="62" t="s">
        <v>120</v>
      </c>
      <c r="B63">
        <v>2.0354231974921633</v>
      </c>
    </row>
    <row r="64" spans="1:2" ht="23.8">
      <c r="A64" s="62" t="s">
        <v>121</v>
      </c>
    </row>
    <row r="65" spans="1:2" ht="23.8">
      <c r="A65" s="62" t="s">
        <v>122</v>
      </c>
      <c r="B65">
        <v>3.9565217391304355</v>
      </c>
    </row>
    <row r="66" spans="1:2" ht="23.8">
      <c r="A66" s="62" t="s">
        <v>123</v>
      </c>
      <c r="B66">
        <v>0.47619047619047628</v>
      </c>
    </row>
    <row r="67" spans="1:2" ht="23.8">
      <c r="A67" s="62" t="s">
        <v>124</v>
      </c>
    </row>
    <row r="68" spans="1:2" ht="23.8">
      <c r="A68" s="62" t="s">
        <v>125</v>
      </c>
      <c r="B68">
        <v>0.24</v>
      </c>
    </row>
    <row r="69" spans="1:2" ht="23.8">
      <c r="A69" s="62" t="s">
        <v>126</v>
      </c>
      <c r="B69">
        <v>1.2899640405361228</v>
      </c>
    </row>
    <row r="70" spans="1:2" ht="23.8">
      <c r="A70" s="62" t="s">
        <v>127</v>
      </c>
      <c r="B70">
        <v>1.2882667031763417</v>
      </c>
    </row>
    <row r="71" spans="1:2" ht="23.8">
      <c r="A71" s="62" t="s">
        <v>128</v>
      </c>
      <c r="B71">
        <v>2.0285714285714285</v>
      </c>
    </row>
    <row r="72" spans="1:2" ht="23.8">
      <c r="A72" s="62" t="s">
        <v>129</v>
      </c>
      <c r="B72">
        <v>2.5945945945945947</v>
      </c>
    </row>
    <row r="73" spans="1:2" ht="23.8">
      <c r="A73" s="62" t="s">
        <v>130</v>
      </c>
      <c r="B73">
        <v>6.368269230769231</v>
      </c>
    </row>
    <row r="74" spans="1:2" ht="23.8">
      <c r="A74" s="62" t="s">
        <v>131</v>
      </c>
      <c r="B74">
        <v>0.1</v>
      </c>
    </row>
    <row r="75" spans="1:2" ht="23.8">
      <c r="A75" s="62" t="s">
        <v>132</v>
      </c>
      <c r="B75">
        <v>0.74545454545454537</v>
      </c>
    </row>
    <row r="76" spans="1:2" ht="23.8">
      <c r="A76" s="62" t="s">
        <v>133</v>
      </c>
      <c r="B76">
        <v>4.406296296296297</v>
      </c>
    </row>
    <row r="77" spans="1:2" ht="23.8">
      <c r="A77" s="62" t="s">
        <v>134</v>
      </c>
      <c r="B77">
        <v>5.0333333333333332</v>
      </c>
    </row>
    <row r="78" spans="1:2" ht="23.8">
      <c r="A78" s="62" t="s">
        <v>135</v>
      </c>
      <c r="B78">
        <v>0.1322119428090833</v>
      </c>
    </row>
    <row r="79" spans="1:2" ht="23.8">
      <c r="A79" s="62" t="s">
        <v>136</v>
      </c>
      <c r="B79">
        <v>0.43214285714285716</v>
      </c>
    </row>
    <row r="80" spans="1:2" ht="23.8">
      <c r="A80" s="62" t="s">
        <v>137</v>
      </c>
      <c r="B80">
        <v>0.45833333333333331</v>
      </c>
    </row>
    <row r="81" spans="1:2" ht="23.8">
      <c r="A81" s="62" t="s">
        <v>138</v>
      </c>
      <c r="B81">
        <v>1.4404761904761902</v>
      </c>
    </row>
    <row r="82" spans="1:2" ht="23.8">
      <c r="A82" s="62" t="s">
        <v>139</v>
      </c>
      <c r="B82">
        <v>0.60000000000000009</v>
      </c>
    </row>
    <row r="83" spans="1:2" ht="23.8">
      <c r="A83" s="62" t="s">
        <v>140</v>
      </c>
      <c r="B83">
        <v>0.34831932773109242</v>
      </c>
    </row>
    <row r="84" spans="1:2" ht="23.8">
      <c r="A84" s="62" t="s">
        <v>141</v>
      </c>
      <c r="B84">
        <v>1.2944615043101855</v>
      </c>
    </row>
    <row r="85" spans="1:2" ht="23.8">
      <c r="A85" s="62" t="s">
        <v>142</v>
      </c>
      <c r="B85">
        <v>0.32000000000000006</v>
      </c>
    </row>
    <row r="86" spans="1:2" ht="23.8">
      <c r="A86" s="62" t="s">
        <v>143</v>
      </c>
      <c r="B86">
        <v>1.8265306122448979</v>
      </c>
    </row>
    <row r="87" spans="1:2" ht="23.8">
      <c r="A87" s="62" t="s">
        <v>144</v>
      </c>
      <c r="B87">
        <v>15.507246376811592</v>
      </c>
    </row>
    <row r="88" spans="1:2" ht="23.8">
      <c r="A88" s="62" t="s">
        <v>145</v>
      </c>
      <c r="B88">
        <v>0.80434782608695654</v>
      </c>
    </row>
    <row r="89" spans="1:2" ht="23.8">
      <c r="A89" s="62" t="s">
        <v>146</v>
      </c>
      <c r="B89">
        <v>4.2441558441558449</v>
      </c>
    </row>
    <row r="90" spans="1:2" ht="23.8">
      <c r="A90" s="62" t="s">
        <v>147</v>
      </c>
      <c r="B90">
        <v>2.4387958532695371</v>
      </c>
    </row>
    <row r="91" spans="1:2" ht="23.8">
      <c r="A91" s="62" t="s">
        <v>148</v>
      </c>
      <c r="B91">
        <v>0.49318181818181817</v>
      </c>
    </row>
    <row r="92" spans="1:2" ht="23.8">
      <c r="A92" s="62" t="s">
        <v>149</v>
      </c>
      <c r="B92">
        <v>16.136363636363633</v>
      </c>
    </row>
    <row r="93" spans="1:2" ht="23.8">
      <c r="A93" s="62" t="s">
        <v>150</v>
      </c>
    </row>
    <row r="94" spans="1:2" ht="23.8">
      <c r="A94" s="62" t="s">
        <v>151</v>
      </c>
      <c r="B94">
        <v>1.307873341891314</v>
      </c>
    </row>
    <row r="95" spans="1:2" ht="23.8">
      <c r="A95" s="62" t="s">
        <v>152</v>
      </c>
      <c r="B95">
        <v>1.2976112565445024</v>
      </c>
    </row>
    <row r="96" spans="1:2" ht="23.8">
      <c r="A96" s="62" t="s">
        <v>153</v>
      </c>
      <c r="B96">
        <v>1.2858431952662723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Calibration</vt:lpstr>
      <vt:lpstr>Yields</vt:lpstr>
      <vt:lpstr>Sheet1</vt:lpstr>
      <vt:lpstr>Sheet4</vt:lpstr>
      <vt:lpstr>Sheet5</vt:lpstr>
      <vt:lpstr>input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Jackson Burns</cp:lastModifiedBy>
  <dcterms:created xsi:type="dcterms:W3CDTF">2020-02-11T19:43:32Z</dcterms:created>
  <dcterms:modified xsi:type="dcterms:W3CDTF">2020-07-15T18:03:44Z</dcterms:modified>
</cp:coreProperties>
</file>